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6.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omments7.xml" ContentType="application/vnd.openxmlformats-officedocument.spreadsheetml.comments+xml"/>
  <Override PartName="/xl/drawings/drawing17.xml" ContentType="application/vnd.openxmlformats-officedocument.drawing+xml"/>
  <Override PartName="/xl/comments8.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autoCompressPictures="0" defaultThemeVersion="124226"/>
  <mc:AlternateContent xmlns:mc="http://schemas.openxmlformats.org/markup-compatibility/2006">
    <mc:Choice Requires="x15">
      <x15ac:absPath xmlns:x15ac="http://schemas.microsoft.com/office/spreadsheetml/2010/11/ac" url="C:\Users\COORD ACADEM\Documents\1. JEFATURA ACADÉMICA\2024-1\HORARIO DE CLASES 2024-1\"/>
    </mc:Choice>
  </mc:AlternateContent>
  <xr:revisionPtr revIDLastSave="0" documentId="13_ncr:1_{A8AA23FF-8E01-4240-9F31-070F419A4391}" xr6:coauthVersionLast="47" xr6:coauthVersionMax="47" xr10:uidLastSave="{00000000-0000-0000-0000-000000000000}"/>
  <bookViews>
    <workbookView xWindow="-108" yWindow="-108" windowWidth="23256" windowHeight="12456" firstSheet="1" activeTab="15" xr2:uid="{00000000-000D-0000-FFFF-FFFF00000000}"/>
  </bookViews>
  <sheets>
    <sheet name="Indicaciones" sheetId="5" r:id="rId1"/>
    <sheet name="LA " sheetId="6" r:id="rId2"/>
    <sheet name="LA" sheetId="22" state="hidden" r:id="rId3"/>
    <sheet name="LAE" sheetId="30" r:id="rId4"/>
    <sheet name="LC" sheetId="13" state="hidden" r:id="rId5"/>
    <sheet name="LCP" sheetId="10" r:id="rId6"/>
    <sheet name="LD" sheetId="7" r:id="rId7"/>
    <sheet name="LDG2" sheetId="32" r:id="rId8"/>
    <sheet name="LD PLAN 2013" sheetId="18" state="hidden" r:id="rId9"/>
    <sheet name="LDG" sheetId="11" state="hidden" r:id="rId10"/>
    <sheet name="LENF" sheetId="33" r:id="rId11"/>
    <sheet name="LG" sheetId="24" r:id="rId12"/>
    <sheet name="LIC" sheetId="14" state="hidden" r:id="rId13"/>
    <sheet name="LIC 2020" sheetId="29" r:id="rId14"/>
    <sheet name="LT" sheetId="16" state="hidden" r:id="rId15"/>
    <sheet name="LISC" sheetId="26" r:id="rId16"/>
    <sheet name="LIP" sheetId="19" r:id="rId17"/>
    <sheet name="LPS" sheetId="17" state="hidden" r:id="rId18"/>
    <sheet name="LNT" sheetId="35" r:id="rId19"/>
    <sheet name="LPL" sheetId="34" r:id="rId20"/>
    <sheet name="LPS " sheetId="23" r:id="rId21"/>
    <sheet name="LTS" sheetId="15" r:id="rId22"/>
    <sheet name="LMTK" sheetId="36" r:id="rId23"/>
  </sheets>
  <definedNames>
    <definedName name="_xlnm._FilterDatabase" localSheetId="2" hidden="1">LA!$H$2:$BP$43</definedName>
    <definedName name="_xlnm._FilterDatabase" localSheetId="1" hidden="1">'LA '!$H$2:$BP$119</definedName>
    <definedName name="_xlnm._FilterDatabase" localSheetId="3" hidden="1">LAE!$H$8:$BL$76</definedName>
    <definedName name="_xlnm._FilterDatabase" localSheetId="4" hidden="1">LC!$H$8:$BJ$8</definedName>
    <definedName name="_xlnm._FilterDatabase" localSheetId="5" hidden="1">LCP!$H$8:$BM$8</definedName>
    <definedName name="_xlnm._FilterDatabase" localSheetId="6" hidden="1">LD!$H$8:$BN$8</definedName>
    <definedName name="_xlnm._FilterDatabase" localSheetId="8" hidden="1">'LD PLAN 2013'!$H$8:$BL$8</definedName>
    <definedName name="_xlnm._FilterDatabase" localSheetId="9" hidden="1">LDG!$H$8:$BI$8</definedName>
    <definedName name="_xlnm._FilterDatabase" localSheetId="7" hidden="1">'LDG2'!$H$8:$BI$8</definedName>
    <definedName name="_xlnm._FilterDatabase" localSheetId="10" hidden="1">LENF!$H$8:$BN$8</definedName>
    <definedName name="_xlnm._FilterDatabase" localSheetId="11" hidden="1">LG!$H$8:$BN$223</definedName>
    <definedName name="_xlnm._FilterDatabase" localSheetId="12" hidden="1">LIC!$H$8:$BQ$8</definedName>
    <definedName name="_xlnm._FilterDatabase" localSheetId="13" hidden="1">'LIC 2020'!$H$8:$BM$8</definedName>
    <definedName name="_xlnm._FilterDatabase" localSheetId="16" hidden="1">LIP!$H$8:$BO$8</definedName>
    <definedName name="_xlnm._FilterDatabase" localSheetId="15" hidden="1">LISC!$H$8:$BN$8</definedName>
    <definedName name="_xlnm._FilterDatabase" localSheetId="22" hidden="1">LMTK!$H$8:$CN$8</definedName>
    <definedName name="_xlnm._FilterDatabase" localSheetId="18" hidden="1">LNT!$H$8:$BM$8</definedName>
    <definedName name="_xlnm._FilterDatabase" localSheetId="19" hidden="1">LPL!$H$8:$BO$8</definedName>
    <definedName name="_xlnm._FilterDatabase" localSheetId="17" hidden="1">LPS!$H$8:$BI$8</definedName>
    <definedName name="_xlnm._FilterDatabase" localSheetId="20" hidden="1">'LPS '!$H$8:$BI$8</definedName>
    <definedName name="_xlnm._FilterDatabase" localSheetId="14" hidden="1">LT!$H$8:$BM$8</definedName>
    <definedName name="_xlnm._FilterDatabase" localSheetId="21" hidden="1">LTS!$H$8:$BL$8</definedName>
    <definedName name="_xlnm.Print_Area" localSheetId="2">LA!#REF!</definedName>
    <definedName name="_xlnm.Print_Area" localSheetId="1">'LA '!#REF!</definedName>
    <definedName name="_xlnm.Print_Area" localSheetId="3">LAE!#REF!</definedName>
    <definedName name="_xlnm.Print_Area" localSheetId="4">LC!#REF!</definedName>
    <definedName name="_xlnm.Print_Area" localSheetId="5">LCP!#REF!</definedName>
    <definedName name="_xlnm.Print_Area" localSheetId="6">LD!#REF!</definedName>
    <definedName name="_xlnm.Print_Area" localSheetId="8">'LD PLAN 2013'!#REF!</definedName>
    <definedName name="_xlnm.Print_Area" localSheetId="9">LDG!#REF!</definedName>
    <definedName name="_xlnm.Print_Area" localSheetId="7">'LDG2'!#REF!</definedName>
    <definedName name="_xlnm.Print_Area" localSheetId="10">LENF!#REF!</definedName>
    <definedName name="_xlnm.Print_Area" localSheetId="11">LG!#REF!</definedName>
    <definedName name="_xlnm.Print_Area" localSheetId="12">LIC!#REF!</definedName>
    <definedName name="_xlnm.Print_Area" localSheetId="13">'LIC 2020'!#REF!</definedName>
    <definedName name="_xlnm.Print_Area" localSheetId="16">LIP!#REF!</definedName>
    <definedName name="_xlnm.Print_Area" localSheetId="15">LISC!#REF!</definedName>
    <definedName name="_xlnm.Print_Area" localSheetId="22">LMTK!#REF!</definedName>
    <definedName name="_xlnm.Print_Area" localSheetId="18">LNT!#REF!</definedName>
    <definedName name="_xlnm.Print_Area" localSheetId="19">LPL!#REF!</definedName>
    <definedName name="_xlnm.Print_Area" localSheetId="17">LPS!#REF!</definedName>
    <definedName name="_xlnm.Print_Area" localSheetId="20">'LPS '!#REF!</definedName>
    <definedName name="_xlnm.Print_Area" localSheetId="14">LT!#REF!</definedName>
    <definedName name="_xlnm.Print_Area" localSheetId="21">LTS!#REF!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L39" i="36" l="1"/>
  <c r="EK39" i="36"/>
  <c r="EJ39" i="36"/>
  <c r="EI39" i="36"/>
  <c r="EH39" i="36"/>
  <c r="EG39" i="36"/>
  <c r="EF39" i="36"/>
  <c r="EE39" i="36"/>
  <c r="ED39" i="36"/>
  <c r="EC39" i="36"/>
  <c r="EB39" i="36"/>
  <c r="EA39" i="36"/>
  <c r="DZ39" i="36"/>
  <c r="DY39" i="36"/>
  <c r="DX39" i="36"/>
  <c r="DW39" i="36"/>
  <c r="DV39" i="36"/>
  <c r="DU39" i="36"/>
  <c r="DT39" i="36"/>
  <c r="DS39" i="36"/>
  <c r="DR39" i="36"/>
  <c r="DQ39" i="36"/>
  <c r="DP39" i="36"/>
  <c r="DO39" i="36"/>
  <c r="DN39" i="36"/>
  <c r="DM39" i="36"/>
  <c r="DL39" i="36"/>
  <c r="DK39" i="36"/>
  <c r="DJ39" i="36"/>
  <c r="DI39" i="36"/>
  <c r="DH39" i="36"/>
  <c r="DG39" i="36"/>
  <c r="DF39" i="36"/>
  <c r="DE39" i="36"/>
  <c r="DD39" i="36"/>
  <c r="DC39" i="36"/>
  <c r="DB39" i="36"/>
  <c r="DA39" i="36"/>
  <c r="CZ39" i="36"/>
  <c r="CY39" i="36"/>
  <c r="CX39" i="36"/>
  <c r="CW39" i="36"/>
  <c r="CV39" i="36"/>
  <c r="CU39" i="36"/>
  <c r="CN39" i="36"/>
  <c r="CG39" i="36"/>
  <c r="CF39" i="36"/>
  <c r="CE39" i="36"/>
  <c r="BK39" i="36"/>
  <c r="BJ39" i="36"/>
  <c r="BI39" i="36"/>
  <c r="BH39" i="36"/>
  <c r="BG39" i="36"/>
  <c r="BF39" i="36"/>
  <c r="BE39" i="36"/>
  <c r="BD39" i="36"/>
  <c r="AS39" i="36"/>
  <c r="AQ39" i="36"/>
  <c r="AP39" i="36"/>
  <c r="AO39" i="36"/>
  <c r="AN39" i="36"/>
  <c r="AM39" i="36"/>
  <c r="AL39" i="36"/>
  <c r="AK39" i="36"/>
  <c r="AJ39" i="36"/>
  <c r="AI39" i="36"/>
  <c r="AH39" i="36"/>
  <c r="AG39" i="36"/>
  <c r="AF39" i="36"/>
  <c r="AE39" i="36"/>
  <c r="AD39" i="36"/>
  <c r="AC39" i="36"/>
  <c r="AB39" i="36"/>
  <c r="AA39" i="36"/>
  <c r="Z39" i="36"/>
  <c r="Y39" i="36"/>
  <c r="W39" i="36"/>
  <c r="V39" i="36"/>
  <c r="U39" i="36"/>
  <c r="T39" i="36"/>
  <c r="S39" i="36"/>
  <c r="R39" i="36"/>
  <c r="Q39" i="36"/>
  <c r="P39" i="36"/>
  <c r="O39" i="36"/>
  <c r="N39" i="36"/>
  <c r="M39" i="36"/>
  <c r="L39" i="36"/>
  <c r="K39" i="36"/>
  <c r="J39" i="36"/>
  <c r="I39" i="36"/>
  <c r="H39" i="36"/>
  <c r="G39" i="36"/>
  <c r="F39" i="36"/>
  <c r="CS31" i="36"/>
  <c r="CR31" i="36"/>
  <c r="CQ31" i="36"/>
  <c r="CP31" i="36"/>
  <c r="CO31" i="36"/>
  <c r="CS30" i="36"/>
  <c r="CR30" i="36"/>
  <c r="CQ30" i="36"/>
  <c r="CP30" i="36"/>
  <c r="CO30" i="36"/>
  <c r="CS29" i="36"/>
  <c r="CR29" i="36"/>
  <c r="CQ29" i="36"/>
  <c r="CP29" i="36"/>
  <c r="CO29" i="36"/>
  <c r="CS28" i="36"/>
  <c r="CR28" i="36"/>
  <c r="CQ28" i="36"/>
  <c r="CP28" i="36"/>
  <c r="CO28" i="36"/>
  <c r="CS27" i="36"/>
  <c r="CR27" i="36"/>
  <c r="CQ27" i="36"/>
  <c r="CP27" i="36"/>
  <c r="CO27" i="36"/>
  <c r="CS26" i="36"/>
  <c r="CR26" i="36"/>
  <c r="CQ26" i="36"/>
  <c r="CP26" i="36"/>
  <c r="CO26" i="36"/>
  <c r="CS25" i="36"/>
  <c r="CR25" i="36"/>
  <c r="CQ25" i="36"/>
  <c r="CP25" i="36"/>
  <c r="CO25" i="36"/>
  <c r="CS24" i="36"/>
  <c r="CR24" i="36"/>
  <c r="CQ24" i="36"/>
  <c r="CP24" i="36"/>
  <c r="CO24" i="36"/>
  <c r="CS23" i="36"/>
  <c r="CR23" i="36"/>
  <c r="CQ23" i="36"/>
  <c r="CP23" i="36"/>
  <c r="CO23" i="36"/>
  <c r="CS22" i="36"/>
  <c r="CR22" i="36"/>
  <c r="CQ22" i="36"/>
  <c r="CP22" i="36"/>
  <c r="CO22" i="36"/>
  <c r="CS21" i="36"/>
  <c r="CR21" i="36"/>
  <c r="CQ21" i="36"/>
  <c r="CP21" i="36"/>
  <c r="CO21" i="36"/>
  <c r="CS20" i="36"/>
  <c r="CR20" i="36"/>
  <c r="CQ20" i="36"/>
  <c r="CP20" i="36"/>
  <c r="CO20" i="36"/>
  <c r="CS19" i="36"/>
  <c r="CR19" i="36"/>
  <c r="CQ19" i="36"/>
  <c r="CP19" i="36"/>
  <c r="CO19" i="36"/>
  <c r="CS18" i="36"/>
  <c r="CR18" i="36"/>
  <c r="CQ18" i="36"/>
  <c r="CP18" i="36"/>
  <c r="CO18" i="36"/>
  <c r="CS17" i="36"/>
  <c r="CR17" i="36"/>
  <c r="CQ17" i="36"/>
  <c r="CP17" i="36"/>
  <c r="CO17" i="36"/>
  <c r="CS16" i="36"/>
  <c r="CR16" i="36"/>
  <c r="CQ16" i="36"/>
  <c r="CP16" i="36"/>
  <c r="CO16" i="36"/>
  <c r="CS15" i="36"/>
  <c r="CR15" i="36"/>
  <c r="CQ15" i="36"/>
  <c r="CP15" i="36"/>
  <c r="CO15" i="36"/>
  <c r="CS14" i="36"/>
  <c r="CR14" i="36"/>
  <c r="CQ14" i="36"/>
  <c r="CP14" i="36"/>
  <c r="CO14" i="36"/>
  <c r="CS13" i="36"/>
  <c r="CR13" i="36"/>
  <c r="CQ13" i="36"/>
  <c r="CP13" i="36"/>
  <c r="CO13" i="36"/>
  <c r="CS12" i="36"/>
  <c r="CR12" i="36"/>
  <c r="CQ12" i="36"/>
  <c r="CP12" i="36"/>
  <c r="CO12" i="36"/>
  <c r="CO11" i="36"/>
  <c r="CO10" i="36"/>
  <c r="BN155" i="24"/>
  <c r="BO155" i="24"/>
  <c r="BP155" i="24"/>
  <c r="BQ155" i="24"/>
  <c r="BR155" i="24"/>
  <c r="BN156" i="24"/>
  <c r="BO156" i="24"/>
  <c r="BP156" i="24"/>
  <c r="BQ156" i="24"/>
  <c r="BR156" i="24"/>
  <c r="BN157" i="24"/>
  <c r="BO157" i="24"/>
  <c r="BP157" i="24"/>
  <c r="BQ157" i="24"/>
  <c r="BR157" i="24"/>
  <c r="BN158" i="24"/>
  <c r="BO158" i="24"/>
  <c r="BP158" i="24"/>
  <c r="BQ158" i="24"/>
  <c r="BR158" i="24"/>
  <c r="BN159" i="24"/>
  <c r="BO159" i="24"/>
  <c r="BP159" i="24"/>
  <c r="BQ159" i="24"/>
  <c r="BR159" i="24"/>
  <c r="BN160" i="24"/>
  <c r="BO160" i="24"/>
  <c r="BP160" i="24"/>
  <c r="BQ160" i="24"/>
  <c r="BR160" i="24"/>
  <c r="BN161" i="24"/>
  <c r="BO161" i="24"/>
  <c r="BP161" i="24"/>
  <c r="BQ161" i="24"/>
  <c r="BR161" i="24"/>
  <c r="BN162" i="24"/>
  <c r="BO162" i="24"/>
  <c r="BP162" i="24"/>
  <c r="BQ162" i="24"/>
  <c r="BR162" i="24"/>
  <c r="BN163" i="24"/>
  <c r="BO163" i="24"/>
  <c r="BP163" i="24"/>
  <c r="BQ163" i="24"/>
  <c r="BR163" i="24"/>
  <c r="BN164" i="24"/>
  <c r="BO164" i="24"/>
  <c r="BP164" i="24"/>
  <c r="BQ164" i="24"/>
  <c r="BR164" i="24"/>
  <c r="BN165" i="24"/>
  <c r="BO165" i="24"/>
  <c r="BP165" i="24"/>
  <c r="BQ165" i="24"/>
  <c r="BR165" i="24"/>
  <c r="BN166" i="24"/>
  <c r="BO166" i="24"/>
  <c r="BP166" i="24"/>
  <c r="BQ166" i="24"/>
  <c r="BS166" i="24" s="1"/>
  <c r="BR166" i="24"/>
  <c r="BN167" i="24"/>
  <c r="BO167" i="24"/>
  <c r="BS167" i="24" s="1"/>
  <c r="BP167" i="24"/>
  <c r="BQ167" i="24"/>
  <c r="BR167" i="24"/>
  <c r="BN168" i="24"/>
  <c r="BO168" i="24"/>
  <c r="BP168" i="24"/>
  <c r="BQ168" i="24"/>
  <c r="BR168" i="24"/>
  <c r="BN169" i="24"/>
  <c r="BO169" i="24"/>
  <c r="BP169" i="24"/>
  <c r="BQ169" i="24"/>
  <c r="BR169" i="24"/>
  <c r="BN170" i="24"/>
  <c r="BO170" i="24"/>
  <c r="BP170" i="24"/>
  <c r="BQ170" i="24"/>
  <c r="BR170" i="24"/>
  <c r="BN171" i="24"/>
  <c r="BO171" i="24"/>
  <c r="BS171" i="24" s="1"/>
  <c r="BP171" i="24"/>
  <c r="BQ171" i="24"/>
  <c r="BR171" i="24"/>
  <c r="BN172" i="24"/>
  <c r="BO172" i="24"/>
  <c r="BP172" i="24"/>
  <c r="BQ172" i="24"/>
  <c r="BR172" i="24"/>
  <c r="BN173" i="24"/>
  <c r="BO173" i="24"/>
  <c r="BP173" i="24"/>
  <c r="BQ173" i="24"/>
  <c r="BR173" i="24"/>
  <c r="BN174" i="24"/>
  <c r="BO174" i="24"/>
  <c r="BP174" i="24"/>
  <c r="BQ174" i="24"/>
  <c r="BR174" i="24"/>
  <c r="BN175" i="24"/>
  <c r="BO175" i="24"/>
  <c r="BP175" i="24"/>
  <c r="BQ175" i="24"/>
  <c r="BR175" i="24"/>
  <c r="BN176" i="24"/>
  <c r="BO176" i="24"/>
  <c r="BP176" i="24"/>
  <c r="BQ176" i="24"/>
  <c r="BR176" i="24"/>
  <c r="BN177" i="24"/>
  <c r="BO177" i="24"/>
  <c r="BP177" i="24"/>
  <c r="BQ177" i="24"/>
  <c r="BR177" i="24"/>
  <c r="BN178" i="24"/>
  <c r="BO178" i="24"/>
  <c r="BP178" i="24"/>
  <c r="BQ178" i="24"/>
  <c r="BR178" i="24"/>
  <c r="BN179" i="24"/>
  <c r="BO179" i="24"/>
  <c r="BS179" i="24" s="1"/>
  <c r="BP179" i="24"/>
  <c r="BQ179" i="24"/>
  <c r="BR179" i="24"/>
  <c r="BN180" i="24"/>
  <c r="BO180" i="24"/>
  <c r="BP180" i="24"/>
  <c r="BQ180" i="24"/>
  <c r="BR180" i="24"/>
  <c r="BN181" i="24"/>
  <c r="BO181" i="24"/>
  <c r="BP181" i="24"/>
  <c r="BQ181" i="24"/>
  <c r="BR181" i="24"/>
  <c r="BN182" i="24"/>
  <c r="BO182" i="24"/>
  <c r="BP182" i="24"/>
  <c r="BS182" i="24" s="1"/>
  <c r="BQ182" i="24"/>
  <c r="BR182" i="24"/>
  <c r="BN183" i="24"/>
  <c r="BO183" i="24"/>
  <c r="BS183" i="24" s="1"/>
  <c r="BP183" i="24"/>
  <c r="BQ183" i="24"/>
  <c r="BR183" i="24"/>
  <c r="BN184" i="24"/>
  <c r="BO184" i="24"/>
  <c r="BP184" i="24"/>
  <c r="BQ184" i="24"/>
  <c r="BR184" i="24"/>
  <c r="BN185" i="24"/>
  <c r="BO185" i="24"/>
  <c r="BP185" i="24"/>
  <c r="BQ185" i="24"/>
  <c r="BR185" i="24"/>
  <c r="BN186" i="24"/>
  <c r="BO186" i="24"/>
  <c r="BP186" i="24"/>
  <c r="BQ186" i="24"/>
  <c r="BR186" i="24"/>
  <c r="BN187" i="24"/>
  <c r="BO187" i="24"/>
  <c r="BP187" i="24"/>
  <c r="BQ187" i="24"/>
  <c r="BR187" i="24"/>
  <c r="BS187" i="24" s="1"/>
  <c r="BN188" i="24"/>
  <c r="BO188" i="24"/>
  <c r="BP188" i="24"/>
  <c r="BQ188" i="24"/>
  <c r="BR188" i="24"/>
  <c r="BN189" i="24"/>
  <c r="BO189" i="24"/>
  <c r="BP189" i="24"/>
  <c r="BQ189" i="24"/>
  <c r="BR189" i="24"/>
  <c r="BN190" i="24"/>
  <c r="BO190" i="24"/>
  <c r="BP190" i="24"/>
  <c r="BQ190" i="24"/>
  <c r="BR190" i="24"/>
  <c r="BN36" i="24"/>
  <c r="BO36" i="24"/>
  <c r="BP36" i="24"/>
  <c r="BQ36" i="24"/>
  <c r="BR36" i="24"/>
  <c r="BN40" i="24"/>
  <c r="BO40" i="24"/>
  <c r="BP40" i="24"/>
  <c r="BQ40" i="24"/>
  <c r="BR40" i="24"/>
  <c r="BN37" i="24"/>
  <c r="BO37" i="24"/>
  <c r="BP37" i="24"/>
  <c r="BQ37" i="24"/>
  <c r="BR37" i="24"/>
  <c r="BN154" i="24"/>
  <c r="BO154" i="24"/>
  <c r="BP154" i="24"/>
  <c r="BQ154" i="24"/>
  <c r="BR154" i="24"/>
  <c r="BN38" i="24"/>
  <c r="BO38" i="24"/>
  <c r="BP38" i="24"/>
  <c r="BQ38" i="24"/>
  <c r="BR38" i="24"/>
  <c r="BN39" i="24"/>
  <c r="BO39" i="24"/>
  <c r="BP39" i="24"/>
  <c r="BQ39" i="24"/>
  <c r="BR39" i="24"/>
  <c r="BN41" i="24"/>
  <c r="BO41" i="24"/>
  <c r="BP41" i="24"/>
  <c r="BQ41" i="24"/>
  <c r="BR41" i="24"/>
  <c r="BN42" i="24"/>
  <c r="BO42" i="24"/>
  <c r="BP42" i="24"/>
  <c r="BQ42" i="24"/>
  <c r="BR42" i="24"/>
  <c r="BN43" i="24"/>
  <c r="BO43" i="24"/>
  <c r="BP43" i="24"/>
  <c r="BQ43" i="24"/>
  <c r="BR43" i="24"/>
  <c r="BN44" i="24"/>
  <c r="BO44" i="24"/>
  <c r="BP44" i="24"/>
  <c r="BQ44" i="24"/>
  <c r="BR44" i="24"/>
  <c r="BN45" i="24"/>
  <c r="BO45" i="24"/>
  <c r="BP45" i="24"/>
  <c r="BQ45" i="24"/>
  <c r="BR45" i="24"/>
  <c r="BN59" i="24"/>
  <c r="BO59" i="24"/>
  <c r="BP59" i="24"/>
  <c r="BQ59" i="24"/>
  <c r="BR59" i="24"/>
  <c r="BP37" i="34"/>
  <c r="BQ37" i="34"/>
  <c r="BR37" i="34"/>
  <c r="BS37" i="34"/>
  <c r="BT37" i="34"/>
  <c r="BP38" i="34"/>
  <c r="BQ38" i="34"/>
  <c r="BR38" i="34"/>
  <c r="BS38" i="34"/>
  <c r="BT38" i="34"/>
  <c r="BP39" i="34"/>
  <c r="BQ39" i="34"/>
  <c r="BR39" i="34"/>
  <c r="BS39" i="34"/>
  <c r="BU39" i="34" s="1"/>
  <c r="BT39" i="34"/>
  <c r="BP40" i="34"/>
  <c r="BQ40" i="34"/>
  <c r="BR40" i="34"/>
  <c r="BS40" i="34"/>
  <c r="BT40" i="34"/>
  <c r="BP41" i="34"/>
  <c r="BQ41" i="34"/>
  <c r="BR41" i="34"/>
  <c r="BS41" i="34"/>
  <c r="BT41" i="34"/>
  <c r="BP42" i="34"/>
  <c r="BQ42" i="34"/>
  <c r="BR42" i="34"/>
  <c r="BS42" i="34"/>
  <c r="BT42" i="34"/>
  <c r="BP43" i="34"/>
  <c r="BQ43" i="34"/>
  <c r="BR43" i="34"/>
  <c r="BS43" i="34"/>
  <c r="BT43" i="34"/>
  <c r="BP44" i="34"/>
  <c r="BQ44" i="34"/>
  <c r="BR44" i="34"/>
  <c r="BS44" i="34"/>
  <c r="BT44" i="34"/>
  <c r="BP45" i="34"/>
  <c r="BQ45" i="34"/>
  <c r="BR45" i="34"/>
  <c r="BS45" i="34"/>
  <c r="BT45" i="34"/>
  <c r="BU45" i="34"/>
  <c r="BP46" i="34"/>
  <c r="BQ46" i="34"/>
  <c r="BR46" i="34"/>
  <c r="BS46" i="34"/>
  <c r="BT46" i="34"/>
  <c r="BP47" i="34"/>
  <c r="BQ47" i="34"/>
  <c r="BR47" i="34"/>
  <c r="BS47" i="34"/>
  <c r="BT47" i="34"/>
  <c r="BP48" i="34"/>
  <c r="BQ48" i="34"/>
  <c r="BR48" i="34"/>
  <c r="BS48" i="34"/>
  <c r="BT48" i="34"/>
  <c r="BU48" i="34"/>
  <c r="BP49" i="34"/>
  <c r="BQ49" i="34"/>
  <c r="BR49" i="34"/>
  <c r="BS49" i="34"/>
  <c r="BT49" i="34"/>
  <c r="BP50" i="34"/>
  <c r="BQ50" i="34"/>
  <c r="BR50" i="34"/>
  <c r="BS50" i="34"/>
  <c r="BT50" i="34"/>
  <c r="BP51" i="34"/>
  <c r="BQ51" i="34"/>
  <c r="BR51" i="34"/>
  <c r="BS51" i="34"/>
  <c r="BT51" i="34"/>
  <c r="BP52" i="34"/>
  <c r="BQ52" i="34"/>
  <c r="BR52" i="34"/>
  <c r="BS52" i="34"/>
  <c r="BT52" i="34"/>
  <c r="BP53" i="34"/>
  <c r="BQ53" i="34"/>
  <c r="BR53" i="34"/>
  <c r="BS53" i="34"/>
  <c r="BT53" i="34"/>
  <c r="BP54" i="34"/>
  <c r="BQ54" i="34"/>
  <c r="BR54" i="34"/>
  <c r="BS54" i="34"/>
  <c r="BT54" i="34"/>
  <c r="BP55" i="34"/>
  <c r="BQ55" i="34"/>
  <c r="BU55" i="34" s="1"/>
  <c r="BR55" i="34"/>
  <c r="BS55" i="34"/>
  <c r="BT55" i="34"/>
  <c r="BP56" i="34"/>
  <c r="BQ56" i="34"/>
  <c r="BR56" i="34"/>
  <c r="BS56" i="34"/>
  <c r="BT56" i="34"/>
  <c r="BP57" i="34"/>
  <c r="BQ57" i="34"/>
  <c r="BR57" i="34"/>
  <c r="BS57" i="34"/>
  <c r="BT57" i="34"/>
  <c r="BP58" i="34"/>
  <c r="BQ58" i="34"/>
  <c r="BR58" i="34"/>
  <c r="BS58" i="34"/>
  <c r="BT58" i="34"/>
  <c r="BP59" i="34"/>
  <c r="BQ59" i="34"/>
  <c r="BR59" i="34"/>
  <c r="BS59" i="34"/>
  <c r="BT59" i="34"/>
  <c r="BP60" i="34"/>
  <c r="BQ60" i="34"/>
  <c r="BR60" i="34"/>
  <c r="BS60" i="34"/>
  <c r="BT60" i="34"/>
  <c r="BP61" i="34"/>
  <c r="BQ61" i="34"/>
  <c r="BR61" i="34"/>
  <c r="BS61" i="34"/>
  <c r="BU61" i="34" s="1"/>
  <c r="BT61" i="34"/>
  <c r="BP62" i="34"/>
  <c r="BQ62" i="34"/>
  <c r="BR62" i="34"/>
  <c r="BS62" i="34"/>
  <c r="BT62" i="34"/>
  <c r="BP63" i="34"/>
  <c r="BQ63" i="34"/>
  <c r="BR63" i="34"/>
  <c r="BS63" i="34"/>
  <c r="BT63" i="34"/>
  <c r="BP64" i="34"/>
  <c r="BQ64" i="34"/>
  <c r="BR64" i="34"/>
  <c r="BS64" i="34"/>
  <c r="BT64" i="34"/>
  <c r="BP65" i="34"/>
  <c r="BQ65" i="34"/>
  <c r="BR65" i="34"/>
  <c r="BS65" i="34"/>
  <c r="BT65" i="34"/>
  <c r="BP66" i="34"/>
  <c r="BQ66" i="34"/>
  <c r="BR66" i="34"/>
  <c r="BS66" i="34"/>
  <c r="BT66" i="34"/>
  <c r="BP67" i="34"/>
  <c r="BQ67" i="34"/>
  <c r="BR67" i="34"/>
  <c r="BS67" i="34"/>
  <c r="BT67" i="34"/>
  <c r="BP68" i="34"/>
  <c r="BQ68" i="34"/>
  <c r="BR68" i="34"/>
  <c r="BS68" i="34"/>
  <c r="BT68" i="34"/>
  <c r="BP17" i="34"/>
  <c r="BQ17" i="34"/>
  <c r="BR17" i="34"/>
  <c r="BS17" i="34"/>
  <c r="BT17" i="34"/>
  <c r="BP18" i="34"/>
  <c r="BQ18" i="34"/>
  <c r="BR18" i="34"/>
  <c r="BS18" i="34"/>
  <c r="BT18" i="34"/>
  <c r="BP69" i="34"/>
  <c r="BQ69" i="34"/>
  <c r="BR69" i="34"/>
  <c r="BS69" i="34"/>
  <c r="BT69" i="34"/>
  <c r="BP70" i="34"/>
  <c r="BQ70" i="34"/>
  <c r="BR70" i="34"/>
  <c r="BS70" i="34"/>
  <c r="BT70" i="34"/>
  <c r="BP71" i="34"/>
  <c r="BQ71" i="34"/>
  <c r="BR71" i="34"/>
  <c r="BS71" i="34"/>
  <c r="BT71" i="34"/>
  <c r="BP72" i="34"/>
  <c r="BQ72" i="34"/>
  <c r="BR72" i="34"/>
  <c r="BS72" i="34"/>
  <c r="BT72" i="34"/>
  <c r="BP73" i="34"/>
  <c r="BQ73" i="34"/>
  <c r="BR73" i="34"/>
  <c r="BS73" i="34"/>
  <c r="BT73" i="34"/>
  <c r="BP74" i="34"/>
  <c r="BQ74" i="34"/>
  <c r="BR74" i="34"/>
  <c r="BS74" i="34"/>
  <c r="BT74" i="34"/>
  <c r="BP75" i="34"/>
  <c r="BQ75" i="34"/>
  <c r="BR75" i="34"/>
  <c r="BS75" i="34"/>
  <c r="BT75" i="34"/>
  <c r="BP76" i="34"/>
  <c r="BQ76" i="34"/>
  <c r="BR76" i="34"/>
  <c r="BS76" i="34"/>
  <c r="BT76" i="34"/>
  <c r="BP77" i="34"/>
  <c r="BQ77" i="34"/>
  <c r="BR77" i="34"/>
  <c r="BS77" i="34"/>
  <c r="BT77" i="34"/>
  <c r="BP78" i="34"/>
  <c r="BQ78" i="34"/>
  <c r="BR78" i="34"/>
  <c r="BS78" i="34"/>
  <c r="BT78" i="34"/>
  <c r="BP79" i="34"/>
  <c r="BQ79" i="34"/>
  <c r="BR79" i="34"/>
  <c r="BS79" i="34"/>
  <c r="BT79" i="34"/>
  <c r="BP80" i="34"/>
  <c r="BQ80" i="34"/>
  <c r="BR80" i="34"/>
  <c r="BS80" i="34"/>
  <c r="BT80" i="34"/>
  <c r="BP81" i="34"/>
  <c r="BQ81" i="34"/>
  <c r="BR81" i="34"/>
  <c r="BS81" i="34"/>
  <c r="BT81" i="34"/>
  <c r="BP82" i="34"/>
  <c r="BQ82" i="34"/>
  <c r="BR82" i="34"/>
  <c r="BS82" i="34"/>
  <c r="BT82" i="34"/>
  <c r="BP83" i="34"/>
  <c r="BQ83" i="34"/>
  <c r="BR83" i="34"/>
  <c r="BS83" i="34"/>
  <c r="BT83" i="34"/>
  <c r="BP84" i="34"/>
  <c r="BQ84" i="34"/>
  <c r="BR84" i="34"/>
  <c r="BS84" i="34"/>
  <c r="BT84" i="34"/>
  <c r="BP85" i="34"/>
  <c r="BQ85" i="34"/>
  <c r="BR85" i="34"/>
  <c r="BS85" i="34"/>
  <c r="BT85" i="34"/>
  <c r="BP86" i="34"/>
  <c r="BQ86" i="34"/>
  <c r="BR86" i="34"/>
  <c r="BS86" i="34"/>
  <c r="BT86" i="34"/>
  <c r="BP87" i="34"/>
  <c r="BQ87" i="34"/>
  <c r="BR87" i="34"/>
  <c r="BS87" i="34"/>
  <c r="BU87" i="34" s="1"/>
  <c r="BT87" i="34"/>
  <c r="BP88" i="34"/>
  <c r="BQ88" i="34"/>
  <c r="BR88" i="34"/>
  <c r="BS88" i="34"/>
  <c r="BT88" i="34"/>
  <c r="BP89" i="34"/>
  <c r="BQ89" i="34"/>
  <c r="BR89" i="34"/>
  <c r="BS89" i="34"/>
  <c r="BT89" i="34"/>
  <c r="BP90" i="34"/>
  <c r="BQ90" i="34"/>
  <c r="BR90" i="34"/>
  <c r="BS90" i="34"/>
  <c r="BT90" i="34"/>
  <c r="BN13" i="35"/>
  <c r="BO13" i="35"/>
  <c r="BP13" i="35"/>
  <c r="BQ13" i="35"/>
  <c r="BR13" i="35"/>
  <c r="BN14" i="35"/>
  <c r="BO14" i="35"/>
  <c r="BP14" i="35"/>
  <c r="BQ14" i="35"/>
  <c r="BR14" i="35"/>
  <c r="BN15" i="35"/>
  <c r="BO15" i="35"/>
  <c r="BP15" i="35"/>
  <c r="BQ15" i="35"/>
  <c r="BR15" i="35"/>
  <c r="BN16" i="35"/>
  <c r="BO16" i="35"/>
  <c r="BP16" i="35"/>
  <c r="BQ16" i="35"/>
  <c r="BR16" i="35"/>
  <c r="BN17" i="35"/>
  <c r="BO17" i="35"/>
  <c r="BP17" i="35"/>
  <c r="BQ17" i="35"/>
  <c r="BR17" i="35"/>
  <c r="BP13" i="19"/>
  <c r="BO18" i="29"/>
  <c r="BN36" i="10"/>
  <c r="BO36" i="10"/>
  <c r="BP36" i="10"/>
  <c r="BS36" i="10" s="1"/>
  <c r="BQ36" i="10"/>
  <c r="BR36" i="10"/>
  <c r="BN37" i="10"/>
  <c r="BO37" i="10"/>
  <c r="BS37" i="10" s="1"/>
  <c r="BP37" i="10"/>
  <c r="BQ37" i="10"/>
  <c r="BR37" i="10"/>
  <c r="BN38" i="10"/>
  <c r="BO38" i="10"/>
  <c r="BP38" i="10"/>
  <c r="BQ38" i="10"/>
  <c r="BR38" i="10"/>
  <c r="BN23" i="10"/>
  <c r="BN24" i="10"/>
  <c r="BN25" i="10"/>
  <c r="BN26" i="10"/>
  <c r="BN27" i="10"/>
  <c r="BN28" i="10"/>
  <c r="BN29" i="10"/>
  <c r="BN30" i="10"/>
  <c r="BN31" i="10"/>
  <c r="BN32" i="10"/>
  <c r="BN33" i="10"/>
  <c r="BN34" i="10"/>
  <c r="BN35" i="10"/>
  <c r="BS91" i="6"/>
  <c r="BR14" i="6"/>
  <c r="BR15" i="6"/>
  <c r="BR16" i="6"/>
  <c r="BR17" i="6"/>
  <c r="BR18" i="6"/>
  <c r="BR19" i="6"/>
  <c r="BR20" i="6"/>
  <c r="BR21" i="6"/>
  <c r="BR22" i="6"/>
  <c r="BR23" i="6"/>
  <c r="BR24" i="6"/>
  <c r="BR25" i="6"/>
  <c r="BR26" i="6"/>
  <c r="BR27" i="6"/>
  <c r="BR28" i="6"/>
  <c r="BR29" i="6"/>
  <c r="BR30" i="6"/>
  <c r="BR31" i="6"/>
  <c r="BR32" i="6"/>
  <c r="BR33" i="6"/>
  <c r="BR34" i="6"/>
  <c r="BR35" i="6"/>
  <c r="BR36" i="6"/>
  <c r="BR37" i="6"/>
  <c r="BR38" i="6"/>
  <c r="BR39" i="6"/>
  <c r="BR40" i="6"/>
  <c r="BR41" i="6"/>
  <c r="BR42" i="6"/>
  <c r="BR43" i="6"/>
  <c r="BR44" i="6"/>
  <c r="BR45" i="6"/>
  <c r="BR46" i="6"/>
  <c r="BR47" i="6"/>
  <c r="BR48" i="6"/>
  <c r="BR49" i="6"/>
  <c r="BR50" i="6"/>
  <c r="BR51" i="6"/>
  <c r="BR52" i="6"/>
  <c r="BR53" i="6"/>
  <c r="BR54" i="6"/>
  <c r="BR55" i="6"/>
  <c r="BR56" i="6"/>
  <c r="BR57" i="6"/>
  <c r="BR58" i="6"/>
  <c r="BR59" i="6"/>
  <c r="BR60" i="6"/>
  <c r="BR61" i="6"/>
  <c r="BR62" i="6"/>
  <c r="BR63" i="6"/>
  <c r="BR64" i="6"/>
  <c r="BR65" i="6"/>
  <c r="BR66" i="6"/>
  <c r="BR67" i="6"/>
  <c r="BR68" i="6"/>
  <c r="BR69" i="6"/>
  <c r="BR70" i="6"/>
  <c r="BR71" i="6"/>
  <c r="BR72" i="6"/>
  <c r="BR73" i="6"/>
  <c r="BR74" i="6"/>
  <c r="BR75" i="6"/>
  <c r="BR76" i="6"/>
  <c r="BR77" i="6"/>
  <c r="BR78" i="6"/>
  <c r="BR79" i="6"/>
  <c r="BR80" i="6"/>
  <c r="BR81" i="6"/>
  <c r="BR82" i="6"/>
  <c r="BR83" i="6"/>
  <c r="BR84" i="6"/>
  <c r="BR85" i="6"/>
  <c r="BR86" i="6"/>
  <c r="BR87" i="6"/>
  <c r="BR88" i="6"/>
  <c r="BR89" i="6"/>
  <c r="BR90" i="6"/>
  <c r="BR91" i="6"/>
  <c r="BR92" i="6"/>
  <c r="BR93" i="6"/>
  <c r="BS66" i="6"/>
  <c r="BS41" i="6"/>
  <c r="BW41" i="6" s="1"/>
  <c r="BT41" i="6"/>
  <c r="BU41" i="6"/>
  <c r="BV41" i="6"/>
  <c r="BS42" i="6"/>
  <c r="BT42" i="6"/>
  <c r="BU42" i="6"/>
  <c r="BV42" i="6"/>
  <c r="BS43" i="6"/>
  <c r="BT43" i="6"/>
  <c r="BW43" i="6" s="1"/>
  <c r="BU43" i="6"/>
  <c r="BV43" i="6"/>
  <c r="BS44" i="6"/>
  <c r="BT44" i="6"/>
  <c r="BU44" i="6"/>
  <c r="BV44" i="6"/>
  <c r="BS45" i="6"/>
  <c r="BT45" i="6"/>
  <c r="BU45" i="6"/>
  <c r="BV45" i="6"/>
  <c r="BS46" i="6"/>
  <c r="BW46" i="6" s="1"/>
  <c r="BT46" i="6"/>
  <c r="BU46" i="6"/>
  <c r="BV46" i="6"/>
  <c r="BS47" i="6"/>
  <c r="BW47" i="6" s="1"/>
  <c r="BT47" i="6"/>
  <c r="BU47" i="6"/>
  <c r="BV47" i="6"/>
  <c r="BS48" i="6"/>
  <c r="BW48" i="6" s="1"/>
  <c r="BT48" i="6"/>
  <c r="BU48" i="6"/>
  <c r="BV48" i="6"/>
  <c r="BS49" i="6"/>
  <c r="BT49" i="6"/>
  <c r="BU49" i="6"/>
  <c r="BV49" i="6"/>
  <c r="BW49" i="6"/>
  <c r="BS50" i="6"/>
  <c r="BT50" i="6"/>
  <c r="BU50" i="6"/>
  <c r="BV50" i="6"/>
  <c r="BS51" i="6"/>
  <c r="BT51" i="6"/>
  <c r="BW51" i="6" s="1"/>
  <c r="BU51" i="6"/>
  <c r="BV51" i="6"/>
  <c r="BS52" i="6"/>
  <c r="BT52" i="6"/>
  <c r="BU52" i="6"/>
  <c r="BV52" i="6"/>
  <c r="BS53" i="6"/>
  <c r="BT53" i="6"/>
  <c r="BU53" i="6"/>
  <c r="BV53" i="6"/>
  <c r="BS54" i="6"/>
  <c r="BT54" i="6"/>
  <c r="BW54" i="6" s="1"/>
  <c r="BU54" i="6"/>
  <c r="BV54" i="6"/>
  <c r="BS55" i="6"/>
  <c r="BT55" i="6"/>
  <c r="BU55" i="6"/>
  <c r="BV55" i="6"/>
  <c r="BS56" i="6"/>
  <c r="BT56" i="6"/>
  <c r="BU56" i="6"/>
  <c r="BV56" i="6"/>
  <c r="BW56" i="6"/>
  <c r="BS57" i="6"/>
  <c r="BW57" i="6" s="1"/>
  <c r="BT57" i="6"/>
  <c r="BU57" i="6"/>
  <c r="BV57" i="6"/>
  <c r="BS58" i="6"/>
  <c r="BT58" i="6"/>
  <c r="BU58" i="6"/>
  <c r="BV58" i="6"/>
  <c r="BS59" i="6"/>
  <c r="BW59" i="6" s="1"/>
  <c r="BT59" i="6"/>
  <c r="BU59" i="6"/>
  <c r="BV59" i="6"/>
  <c r="BS60" i="6"/>
  <c r="BT60" i="6"/>
  <c r="BU60" i="6"/>
  <c r="BV60" i="6"/>
  <c r="BS61" i="6"/>
  <c r="BT61" i="6"/>
  <c r="BU61" i="6"/>
  <c r="BV61" i="6"/>
  <c r="BS62" i="6"/>
  <c r="BT62" i="6"/>
  <c r="BU62" i="6"/>
  <c r="BV62" i="6"/>
  <c r="BS63" i="6"/>
  <c r="BT63" i="6"/>
  <c r="BU63" i="6"/>
  <c r="BV63" i="6"/>
  <c r="BS64" i="6"/>
  <c r="BW64" i="6" s="1"/>
  <c r="BT64" i="6"/>
  <c r="BU64" i="6"/>
  <c r="BV64" i="6"/>
  <c r="BS65" i="6"/>
  <c r="BT65" i="6"/>
  <c r="BU65" i="6"/>
  <c r="BV65" i="6"/>
  <c r="BW65" i="6"/>
  <c r="BT66" i="6"/>
  <c r="BU66" i="6"/>
  <c r="BV66" i="6"/>
  <c r="BS67" i="6"/>
  <c r="BT67" i="6"/>
  <c r="BU67" i="6"/>
  <c r="BV67" i="6"/>
  <c r="BS23" i="6"/>
  <c r="BW23" i="6" s="1"/>
  <c r="BT23" i="6"/>
  <c r="BU23" i="6"/>
  <c r="BV23" i="6"/>
  <c r="BS24" i="6"/>
  <c r="BT24" i="6"/>
  <c r="BU24" i="6"/>
  <c r="BV24" i="6"/>
  <c r="BO37" i="26"/>
  <c r="BP37" i="26"/>
  <c r="BQ37" i="26"/>
  <c r="BR37" i="26"/>
  <c r="BS37" i="26"/>
  <c r="BO17" i="26"/>
  <c r="BP17" i="26"/>
  <c r="BQ17" i="26"/>
  <c r="BR17" i="26"/>
  <c r="BS17" i="26"/>
  <c r="BO38" i="26"/>
  <c r="BP38" i="26"/>
  <c r="BQ38" i="26"/>
  <c r="BR38" i="26"/>
  <c r="BS38" i="26"/>
  <c r="BO39" i="26"/>
  <c r="BP39" i="26"/>
  <c r="BQ39" i="26"/>
  <c r="BR39" i="26"/>
  <c r="BS39" i="26"/>
  <c r="BO17" i="7"/>
  <c r="BP17" i="7"/>
  <c r="BQ17" i="7"/>
  <c r="BR17" i="7"/>
  <c r="BS17" i="7"/>
  <c r="BK13" i="23"/>
  <c r="BL13" i="23"/>
  <c r="BM13" i="23"/>
  <c r="BN13" i="23"/>
  <c r="BO13" i="23"/>
  <c r="BK14" i="23"/>
  <c r="BL14" i="23"/>
  <c r="BM14" i="23"/>
  <c r="BN14" i="23"/>
  <c r="BO14" i="23"/>
  <c r="BK15" i="23"/>
  <c r="BL15" i="23"/>
  <c r="BM15" i="23"/>
  <c r="BN15" i="23"/>
  <c r="BO15" i="23"/>
  <c r="BK16" i="23"/>
  <c r="BL16" i="23"/>
  <c r="BM16" i="23"/>
  <c r="BN16" i="23"/>
  <c r="BO16" i="23"/>
  <c r="BK17" i="23"/>
  <c r="BL17" i="23"/>
  <c r="BM17" i="23"/>
  <c r="BN17" i="23"/>
  <c r="BO17" i="23"/>
  <c r="BK18" i="23"/>
  <c r="BL18" i="23"/>
  <c r="BM18" i="23"/>
  <c r="BN18" i="23"/>
  <c r="BO18" i="23"/>
  <c r="BK19" i="23"/>
  <c r="BL19" i="23"/>
  <c r="BM19" i="23"/>
  <c r="BN19" i="23"/>
  <c r="BO19" i="23"/>
  <c r="BK20" i="23"/>
  <c r="BL20" i="23"/>
  <c r="BM20" i="23"/>
  <c r="BN20" i="23"/>
  <c r="BO20" i="23"/>
  <c r="BK21" i="23"/>
  <c r="BL21" i="23"/>
  <c r="BM21" i="23"/>
  <c r="BN21" i="23"/>
  <c r="BO21" i="23"/>
  <c r="BP36" i="19"/>
  <c r="BQ36" i="19"/>
  <c r="BU36" i="19" s="1"/>
  <c r="BR36" i="19"/>
  <c r="BS36" i="19"/>
  <c r="BT36" i="19"/>
  <c r="BP37" i="19"/>
  <c r="BQ37" i="19"/>
  <c r="BR37" i="19"/>
  <c r="BS37" i="19"/>
  <c r="BT37" i="19"/>
  <c r="BP38" i="19"/>
  <c r="BQ38" i="19"/>
  <c r="BR38" i="19"/>
  <c r="BU38" i="19" s="1"/>
  <c r="BS38" i="19"/>
  <c r="BT38" i="19"/>
  <c r="BP39" i="19"/>
  <c r="BQ39" i="19"/>
  <c r="BR39" i="19"/>
  <c r="BS39" i="19"/>
  <c r="BT39" i="19"/>
  <c r="BP40" i="19"/>
  <c r="BQ40" i="19"/>
  <c r="BR40" i="19"/>
  <c r="BS40" i="19"/>
  <c r="BT40" i="19"/>
  <c r="BP41" i="19"/>
  <c r="BQ41" i="19"/>
  <c r="BR41" i="19"/>
  <c r="BS41" i="19"/>
  <c r="BT41" i="19"/>
  <c r="BP42" i="19"/>
  <c r="BQ42" i="19"/>
  <c r="BU42" i="19" s="1"/>
  <c r="BR42" i="19"/>
  <c r="BS42" i="19"/>
  <c r="BT42" i="19"/>
  <c r="BP43" i="19"/>
  <c r="BQ43" i="19"/>
  <c r="BR43" i="19"/>
  <c r="BS43" i="19"/>
  <c r="BT43" i="19"/>
  <c r="BP44" i="19"/>
  <c r="BQ44" i="19"/>
  <c r="BR44" i="19"/>
  <c r="BS44" i="19"/>
  <c r="BT44" i="19"/>
  <c r="BP45" i="19"/>
  <c r="BQ45" i="19"/>
  <c r="BR45" i="19"/>
  <c r="BU45" i="19" s="1"/>
  <c r="BS45" i="19"/>
  <c r="BT45" i="19"/>
  <c r="BP38" i="29"/>
  <c r="BQ38" i="29"/>
  <c r="BR38" i="29"/>
  <c r="BS38" i="29"/>
  <c r="BP39" i="29"/>
  <c r="BQ39" i="29"/>
  <c r="BR39" i="29"/>
  <c r="BS39" i="29"/>
  <c r="BP40" i="29"/>
  <c r="BQ40" i="29"/>
  <c r="BR40" i="29"/>
  <c r="BS40" i="29"/>
  <c r="BP41" i="29"/>
  <c r="BQ41" i="29"/>
  <c r="BR41" i="29"/>
  <c r="BS41" i="29"/>
  <c r="BP42" i="29"/>
  <c r="BQ42" i="29"/>
  <c r="BR42" i="29"/>
  <c r="BS42" i="29"/>
  <c r="BP43" i="29"/>
  <c r="BQ43" i="29"/>
  <c r="BR43" i="29"/>
  <c r="BS43" i="29"/>
  <c r="BP44" i="29"/>
  <c r="BQ44" i="29"/>
  <c r="BR44" i="29"/>
  <c r="BS44" i="29"/>
  <c r="BP45" i="29"/>
  <c r="BQ45" i="29"/>
  <c r="BR45" i="29"/>
  <c r="BS45" i="29"/>
  <c r="BP46" i="29"/>
  <c r="BQ46" i="29"/>
  <c r="BR46" i="29"/>
  <c r="BS46" i="29"/>
  <c r="BP47" i="29"/>
  <c r="BQ47" i="29"/>
  <c r="BR47" i="29"/>
  <c r="BS47" i="29"/>
  <c r="BP48" i="29"/>
  <c r="BQ48" i="29"/>
  <c r="BR48" i="29"/>
  <c r="BS48" i="29"/>
  <c r="BP49" i="29"/>
  <c r="BQ49" i="29"/>
  <c r="BR49" i="29"/>
  <c r="BS49" i="29"/>
  <c r="BP18" i="29"/>
  <c r="BQ18" i="29"/>
  <c r="BR18" i="29"/>
  <c r="BS18" i="29"/>
  <c r="BO17" i="29"/>
  <c r="BP17" i="29"/>
  <c r="BQ17" i="29"/>
  <c r="BR17" i="29"/>
  <c r="BS17" i="29"/>
  <c r="BO38" i="33"/>
  <c r="BP38" i="33"/>
  <c r="BQ38" i="33"/>
  <c r="BR38" i="33"/>
  <c r="BS38" i="33"/>
  <c r="BO39" i="33"/>
  <c r="BP39" i="33"/>
  <c r="BQ39" i="33"/>
  <c r="BR39" i="33"/>
  <c r="BS39" i="33"/>
  <c r="BO40" i="33"/>
  <c r="BP40" i="33"/>
  <c r="BQ40" i="33"/>
  <c r="BR40" i="33"/>
  <c r="BS40" i="33"/>
  <c r="BO41" i="33"/>
  <c r="BP41" i="33"/>
  <c r="BQ41" i="33"/>
  <c r="BR41" i="33"/>
  <c r="BS41" i="33"/>
  <c r="BO42" i="33"/>
  <c r="BP42" i="33"/>
  <c r="BQ42" i="33"/>
  <c r="BR42" i="33"/>
  <c r="BS42" i="33"/>
  <c r="BO43" i="33"/>
  <c r="BP43" i="33"/>
  <c r="BQ43" i="33"/>
  <c r="BR43" i="33"/>
  <c r="BS43" i="33"/>
  <c r="BO44" i="33"/>
  <c r="BP44" i="33"/>
  <c r="BQ44" i="33"/>
  <c r="BR44" i="33"/>
  <c r="BS44" i="33"/>
  <c r="BO45" i="33"/>
  <c r="BP45" i="33"/>
  <c r="BQ45" i="33"/>
  <c r="BR45" i="33"/>
  <c r="BS45" i="33"/>
  <c r="BO46" i="33"/>
  <c r="BP46" i="33"/>
  <c r="BQ46" i="33"/>
  <c r="BR46" i="33"/>
  <c r="BS46" i="33"/>
  <c r="BO47" i="33"/>
  <c r="BP47" i="33"/>
  <c r="BQ47" i="33"/>
  <c r="BR47" i="33"/>
  <c r="BS47" i="33"/>
  <c r="BO48" i="33"/>
  <c r="BP48" i="33"/>
  <c r="BQ48" i="33"/>
  <c r="BR48" i="33"/>
  <c r="BS48" i="33"/>
  <c r="BO49" i="33"/>
  <c r="BP49" i="33"/>
  <c r="BQ49" i="33"/>
  <c r="BR49" i="33"/>
  <c r="BS49" i="33"/>
  <c r="BO50" i="33"/>
  <c r="BP50" i="33"/>
  <c r="BQ50" i="33"/>
  <c r="BR50" i="33"/>
  <c r="BS50" i="33"/>
  <c r="BO51" i="33"/>
  <c r="BP51" i="33"/>
  <c r="BQ51" i="33"/>
  <c r="BR51" i="33"/>
  <c r="BS51" i="33"/>
  <c r="BO52" i="33"/>
  <c r="BP52" i="33"/>
  <c r="BQ52" i="33"/>
  <c r="BR52" i="33"/>
  <c r="BS52" i="33"/>
  <c r="BO53" i="33"/>
  <c r="BP53" i="33"/>
  <c r="BQ53" i="33"/>
  <c r="BR53" i="33"/>
  <c r="BS53" i="33"/>
  <c r="BO54" i="33"/>
  <c r="BP54" i="33"/>
  <c r="BQ54" i="33"/>
  <c r="BR54" i="33"/>
  <c r="BS54" i="33"/>
  <c r="BO55" i="33"/>
  <c r="BP55" i="33"/>
  <c r="BQ55" i="33"/>
  <c r="BR55" i="33"/>
  <c r="BS55" i="33"/>
  <c r="BO56" i="33"/>
  <c r="BP56" i="33"/>
  <c r="BQ56" i="33"/>
  <c r="BR56" i="33"/>
  <c r="BS56" i="33"/>
  <c r="BJ18" i="32"/>
  <c r="BK18" i="32"/>
  <c r="BL18" i="32"/>
  <c r="BM18" i="32"/>
  <c r="BN18" i="32"/>
  <c r="BJ12" i="32"/>
  <c r="BK12" i="32"/>
  <c r="BL12" i="32"/>
  <c r="BM12" i="32"/>
  <c r="BN12" i="32"/>
  <c r="BJ13" i="32"/>
  <c r="BK13" i="32"/>
  <c r="BL13" i="32"/>
  <c r="BM13" i="32"/>
  <c r="BN13" i="32"/>
  <c r="BJ14" i="32"/>
  <c r="BK14" i="32"/>
  <c r="BL14" i="32"/>
  <c r="BM14" i="32"/>
  <c r="BN14" i="32"/>
  <c r="BJ15" i="32"/>
  <c r="BK15" i="32"/>
  <c r="BL15" i="32"/>
  <c r="BM15" i="32"/>
  <c r="BN15" i="32"/>
  <c r="BJ16" i="32"/>
  <c r="BK16" i="32"/>
  <c r="BL16" i="32"/>
  <c r="BM16" i="32"/>
  <c r="BN16" i="32"/>
  <c r="BJ17" i="32"/>
  <c r="BK17" i="32"/>
  <c r="BL17" i="32"/>
  <c r="BM17" i="32"/>
  <c r="BN17" i="32"/>
  <c r="BJ19" i="32"/>
  <c r="BK19" i="32"/>
  <c r="BL19" i="32"/>
  <c r="BM19" i="32"/>
  <c r="BN19" i="32"/>
  <c r="BJ20" i="32"/>
  <c r="BK20" i="32"/>
  <c r="BL20" i="32"/>
  <c r="BM20" i="32"/>
  <c r="BN20" i="32"/>
  <c r="BJ21" i="32"/>
  <c r="BK21" i="32"/>
  <c r="BL21" i="32"/>
  <c r="BM21" i="32"/>
  <c r="BN21" i="32"/>
  <c r="BJ22" i="32"/>
  <c r="BK22" i="32"/>
  <c r="BL22" i="32"/>
  <c r="BM22" i="32"/>
  <c r="BN22" i="32"/>
  <c r="BO13" i="7"/>
  <c r="BP13" i="7"/>
  <c r="BQ13" i="7"/>
  <c r="BR13" i="7"/>
  <c r="BS13" i="7"/>
  <c r="BO14" i="7"/>
  <c r="BP14" i="7"/>
  <c r="BQ14" i="7"/>
  <c r="BR14" i="7"/>
  <c r="BS14" i="7"/>
  <c r="BO15" i="7"/>
  <c r="BP15" i="7"/>
  <c r="BQ15" i="7"/>
  <c r="BR15" i="7"/>
  <c r="BS15" i="7"/>
  <c r="BO16" i="7"/>
  <c r="BP16" i="7"/>
  <c r="BQ16" i="7"/>
  <c r="BR16" i="7"/>
  <c r="BS16" i="7"/>
  <c r="BO18" i="7"/>
  <c r="BP18" i="7"/>
  <c r="BQ18" i="7"/>
  <c r="BR18" i="7"/>
  <c r="BS18" i="7"/>
  <c r="BO19" i="7"/>
  <c r="BP19" i="7"/>
  <c r="BQ19" i="7"/>
  <c r="BR19" i="7"/>
  <c r="BS19" i="7"/>
  <c r="BO20" i="7"/>
  <c r="BP20" i="7"/>
  <c r="BQ20" i="7"/>
  <c r="BR20" i="7"/>
  <c r="BS20" i="7"/>
  <c r="BO21" i="7"/>
  <c r="BP21" i="7"/>
  <c r="BQ21" i="7"/>
  <c r="BR21" i="7"/>
  <c r="BS21" i="7"/>
  <c r="BO22" i="7"/>
  <c r="BP22" i="7"/>
  <c r="BQ22" i="7"/>
  <c r="BR22" i="7"/>
  <c r="BS22" i="7"/>
  <c r="BO23" i="7"/>
  <c r="BP23" i="7"/>
  <c r="BQ23" i="7"/>
  <c r="BR23" i="7"/>
  <c r="BS23" i="7"/>
  <c r="BO24" i="7"/>
  <c r="BP24" i="7"/>
  <c r="BQ24" i="7"/>
  <c r="BR24" i="7"/>
  <c r="BS24" i="7"/>
  <c r="BO25" i="7"/>
  <c r="BP25" i="7"/>
  <c r="BQ25" i="7"/>
  <c r="BR25" i="7"/>
  <c r="BS25" i="7"/>
  <c r="BO26" i="7"/>
  <c r="BP26" i="7"/>
  <c r="BQ26" i="7"/>
  <c r="BR26" i="7"/>
  <c r="BS26" i="7"/>
  <c r="BO27" i="7"/>
  <c r="BP27" i="7"/>
  <c r="BQ27" i="7"/>
  <c r="BR27" i="7"/>
  <c r="BS27" i="7"/>
  <c r="BO28" i="7"/>
  <c r="BP28" i="7"/>
  <c r="BQ28" i="7"/>
  <c r="BR28" i="7"/>
  <c r="BS28" i="7"/>
  <c r="BO29" i="7"/>
  <c r="BP29" i="7"/>
  <c r="BQ29" i="7"/>
  <c r="BR29" i="7"/>
  <c r="BS29" i="7"/>
  <c r="BO30" i="7"/>
  <c r="BP30" i="7"/>
  <c r="BQ30" i="7"/>
  <c r="BR30" i="7"/>
  <c r="BS30" i="7"/>
  <c r="BO31" i="7"/>
  <c r="BP31" i="7"/>
  <c r="BQ31" i="7"/>
  <c r="BR31" i="7"/>
  <c r="BS31" i="7"/>
  <c r="BO32" i="7"/>
  <c r="BP32" i="7"/>
  <c r="BQ32" i="7"/>
  <c r="BT32" i="7" s="1"/>
  <c r="BR32" i="7"/>
  <c r="BS32" i="7"/>
  <c r="BO33" i="7"/>
  <c r="BP33" i="7"/>
  <c r="BQ33" i="7"/>
  <c r="BR33" i="7"/>
  <c r="BS33" i="7"/>
  <c r="BO34" i="7"/>
  <c r="BP34" i="7"/>
  <c r="BQ34" i="7"/>
  <c r="BR34" i="7"/>
  <c r="BS34" i="7"/>
  <c r="BO35" i="7"/>
  <c r="BP35" i="7"/>
  <c r="BQ35" i="7"/>
  <c r="BR35" i="7"/>
  <c r="BS35" i="7"/>
  <c r="BO36" i="7"/>
  <c r="BP36" i="7"/>
  <c r="BQ36" i="7"/>
  <c r="BR36" i="7"/>
  <c r="BS36" i="7"/>
  <c r="BO37" i="7"/>
  <c r="BP37" i="7"/>
  <c r="BQ37" i="7"/>
  <c r="BR37" i="7"/>
  <c r="BS37" i="7"/>
  <c r="BO38" i="7"/>
  <c r="BP38" i="7"/>
  <c r="BQ38" i="7"/>
  <c r="BR38" i="7"/>
  <c r="BS38" i="7"/>
  <c r="BO39" i="7"/>
  <c r="BP39" i="7"/>
  <c r="BQ39" i="7"/>
  <c r="BR39" i="7"/>
  <c r="BS39" i="7"/>
  <c r="BO40" i="7"/>
  <c r="BP40" i="7"/>
  <c r="BQ40" i="7"/>
  <c r="BR40" i="7"/>
  <c r="BT40" i="7" s="1"/>
  <c r="BS40" i="7"/>
  <c r="BO41" i="7"/>
  <c r="BP41" i="7"/>
  <c r="BQ41" i="7"/>
  <c r="BR41" i="7"/>
  <c r="BS41" i="7"/>
  <c r="BO42" i="7"/>
  <c r="BP42" i="7"/>
  <c r="BQ42" i="7"/>
  <c r="BR42" i="7"/>
  <c r="BS42" i="7"/>
  <c r="BO43" i="7"/>
  <c r="BP43" i="7"/>
  <c r="BQ43" i="7"/>
  <c r="BR43" i="7"/>
  <c r="BS43" i="7"/>
  <c r="BO44" i="7"/>
  <c r="BP44" i="7"/>
  <c r="BQ44" i="7"/>
  <c r="BR44" i="7"/>
  <c r="BS44" i="7"/>
  <c r="BO45" i="7"/>
  <c r="BP45" i="7"/>
  <c r="BQ45" i="7"/>
  <c r="BR45" i="7"/>
  <c r="BS45" i="7"/>
  <c r="BO46" i="7"/>
  <c r="BP46" i="7"/>
  <c r="BQ46" i="7"/>
  <c r="BR46" i="7"/>
  <c r="BS46" i="7"/>
  <c r="BO47" i="7"/>
  <c r="BP47" i="7"/>
  <c r="BQ47" i="7"/>
  <c r="BR47" i="7"/>
  <c r="BS47" i="7"/>
  <c r="BO48" i="7"/>
  <c r="BP48" i="7"/>
  <c r="BQ48" i="7"/>
  <c r="BR48" i="7"/>
  <c r="BS48" i="7"/>
  <c r="BO49" i="7"/>
  <c r="BP49" i="7"/>
  <c r="BQ49" i="7"/>
  <c r="BR49" i="7"/>
  <c r="BS49" i="7"/>
  <c r="BO50" i="7"/>
  <c r="BP50" i="7"/>
  <c r="BT50" i="7" s="1"/>
  <c r="BQ50" i="7"/>
  <c r="BR50" i="7"/>
  <c r="BS50" i="7"/>
  <c r="BO51" i="7"/>
  <c r="BP51" i="7"/>
  <c r="BQ51" i="7"/>
  <c r="BR51" i="7"/>
  <c r="BS51" i="7"/>
  <c r="BO52" i="7"/>
  <c r="BP52" i="7"/>
  <c r="BQ52" i="7"/>
  <c r="BR52" i="7"/>
  <c r="BS52" i="7"/>
  <c r="BO53" i="7"/>
  <c r="BP53" i="7"/>
  <c r="BQ53" i="7"/>
  <c r="BR53" i="7"/>
  <c r="BS53" i="7"/>
  <c r="BO54" i="7"/>
  <c r="BP54" i="7"/>
  <c r="BQ54" i="7"/>
  <c r="BR54" i="7"/>
  <c r="BS54" i="7"/>
  <c r="BO55" i="7"/>
  <c r="BP55" i="7"/>
  <c r="BQ55" i="7"/>
  <c r="BR55" i="7"/>
  <c r="BS55" i="7"/>
  <c r="BO56" i="7"/>
  <c r="BP56" i="7"/>
  <c r="BQ56" i="7"/>
  <c r="BR56" i="7"/>
  <c r="BS56" i="7"/>
  <c r="BO57" i="7"/>
  <c r="BP57" i="7"/>
  <c r="BQ57" i="7"/>
  <c r="BR57" i="7"/>
  <c r="BS57" i="7"/>
  <c r="BO58" i="7"/>
  <c r="BP58" i="7"/>
  <c r="BQ58" i="7"/>
  <c r="BR58" i="7"/>
  <c r="BS58" i="7"/>
  <c r="BO59" i="7"/>
  <c r="BP59" i="7"/>
  <c r="BQ59" i="7"/>
  <c r="BR59" i="7"/>
  <c r="BS59" i="7"/>
  <c r="BO60" i="7"/>
  <c r="BP60" i="7"/>
  <c r="BQ60" i="7"/>
  <c r="BR60" i="7"/>
  <c r="BS60" i="7"/>
  <c r="BO61" i="7"/>
  <c r="BP61" i="7"/>
  <c r="BQ61" i="7"/>
  <c r="BR61" i="7"/>
  <c r="BS61" i="7"/>
  <c r="BO62" i="7"/>
  <c r="BP62" i="7"/>
  <c r="BQ62" i="7"/>
  <c r="BR62" i="7"/>
  <c r="BS62" i="7"/>
  <c r="BO63" i="7"/>
  <c r="BP63" i="7"/>
  <c r="BQ63" i="7"/>
  <c r="BR63" i="7"/>
  <c r="BS63" i="7"/>
  <c r="BM16" i="30"/>
  <c r="BN16" i="30"/>
  <c r="BO16" i="30"/>
  <c r="BP16" i="30"/>
  <c r="BQ16" i="30"/>
  <c r="BM17" i="30"/>
  <c r="BN17" i="30"/>
  <c r="BO17" i="30"/>
  <c r="BP17" i="30"/>
  <c r="BQ17" i="30"/>
  <c r="BM18" i="30"/>
  <c r="BN18" i="30"/>
  <c r="BO18" i="30"/>
  <c r="BP18" i="30"/>
  <c r="BQ18" i="30"/>
  <c r="BM19" i="30"/>
  <c r="BN19" i="30"/>
  <c r="BO19" i="30"/>
  <c r="BP19" i="30"/>
  <c r="BQ19" i="30"/>
  <c r="BM20" i="30"/>
  <c r="BN20" i="30"/>
  <c r="BO20" i="30"/>
  <c r="BP20" i="30"/>
  <c r="BQ20" i="30"/>
  <c r="BM21" i="30"/>
  <c r="BN21" i="30"/>
  <c r="BO21" i="30"/>
  <c r="BP21" i="30"/>
  <c r="BQ21" i="30"/>
  <c r="BM22" i="30"/>
  <c r="BN22" i="30"/>
  <c r="BO22" i="30"/>
  <c r="BP22" i="30"/>
  <c r="BQ22" i="30"/>
  <c r="BM23" i="30"/>
  <c r="BN23" i="30"/>
  <c r="BO23" i="30"/>
  <c r="BP23" i="30"/>
  <c r="BQ23" i="30"/>
  <c r="BM24" i="30"/>
  <c r="BN24" i="30"/>
  <c r="BO24" i="30"/>
  <c r="BP24" i="30"/>
  <c r="BQ24" i="30"/>
  <c r="BM25" i="30"/>
  <c r="BN25" i="30"/>
  <c r="BO25" i="30"/>
  <c r="BP25" i="30"/>
  <c r="BQ25" i="30"/>
  <c r="BM26" i="30"/>
  <c r="BN26" i="30"/>
  <c r="BO26" i="30"/>
  <c r="BP26" i="30"/>
  <c r="BQ26" i="30"/>
  <c r="BM27" i="30"/>
  <c r="BN27" i="30"/>
  <c r="BO27" i="30"/>
  <c r="BP27" i="30"/>
  <c r="BQ27" i="30"/>
  <c r="BM28" i="30"/>
  <c r="BN28" i="30"/>
  <c r="BO28" i="30"/>
  <c r="BP28" i="30"/>
  <c r="BQ28" i="30"/>
  <c r="BR28" i="30"/>
  <c r="BM29" i="30"/>
  <c r="BN29" i="30"/>
  <c r="BO29" i="30"/>
  <c r="BP29" i="30"/>
  <c r="BQ29" i="30"/>
  <c r="BM30" i="30"/>
  <c r="BN30" i="30"/>
  <c r="BO30" i="30"/>
  <c r="BP30" i="30"/>
  <c r="BQ30" i="30"/>
  <c r="BM31" i="30"/>
  <c r="BN31" i="30"/>
  <c r="BO31" i="30"/>
  <c r="BP31" i="30"/>
  <c r="BQ31" i="30"/>
  <c r="BR31" i="30"/>
  <c r="BM32" i="30"/>
  <c r="BN32" i="30"/>
  <c r="BO32" i="30"/>
  <c r="BP32" i="30"/>
  <c r="BQ32" i="30"/>
  <c r="BM33" i="30"/>
  <c r="BN33" i="30"/>
  <c r="BO33" i="30"/>
  <c r="BP33" i="30"/>
  <c r="BQ33" i="30"/>
  <c r="BM34" i="30"/>
  <c r="BN34" i="30"/>
  <c r="BO34" i="30"/>
  <c r="BP34" i="30"/>
  <c r="BQ34" i="30"/>
  <c r="BM35" i="30"/>
  <c r="BN35" i="30"/>
  <c r="BR35" i="30" s="1"/>
  <c r="BO35" i="30"/>
  <c r="BP35" i="30"/>
  <c r="BQ35" i="30"/>
  <c r="BM36" i="30"/>
  <c r="BN36" i="30"/>
  <c r="BR36" i="30" s="1"/>
  <c r="BO36" i="30"/>
  <c r="BP36" i="30"/>
  <c r="BQ36" i="30"/>
  <c r="BM37" i="30"/>
  <c r="BN37" i="30"/>
  <c r="BO37" i="30"/>
  <c r="BP37" i="30"/>
  <c r="BQ37" i="30"/>
  <c r="BM38" i="30"/>
  <c r="BN38" i="30"/>
  <c r="BO38" i="30"/>
  <c r="BP38" i="30"/>
  <c r="BQ38" i="30"/>
  <c r="BM39" i="30"/>
  <c r="BN39" i="30"/>
  <c r="BR39" i="30" s="1"/>
  <c r="BO39" i="30"/>
  <c r="BP39" i="30"/>
  <c r="BQ39" i="30"/>
  <c r="BM40" i="30"/>
  <c r="BN40" i="30"/>
  <c r="BO40" i="30"/>
  <c r="BP40" i="30"/>
  <c r="BQ40" i="30"/>
  <c r="BR40" i="30"/>
  <c r="BM41" i="30"/>
  <c r="BN41" i="30"/>
  <c r="BO41" i="30"/>
  <c r="BP41" i="30"/>
  <c r="BQ41" i="30"/>
  <c r="BM42" i="30"/>
  <c r="BN42" i="30"/>
  <c r="BO42" i="30"/>
  <c r="BP42" i="30"/>
  <c r="BQ42" i="30"/>
  <c r="BM43" i="30"/>
  <c r="BN43" i="30"/>
  <c r="BO43" i="30"/>
  <c r="BP43" i="30"/>
  <c r="BQ43" i="30"/>
  <c r="BR43" i="30"/>
  <c r="BM44" i="30"/>
  <c r="BN44" i="30"/>
  <c r="BO44" i="30"/>
  <c r="BR44" i="30" s="1"/>
  <c r="BP44" i="30"/>
  <c r="BQ44" i="30"/>
  <c r="BM45" i="30"/>
  <c r="BN45" i="30"/>
  <c r="BR45" i="30" s="1"/>
  <c r="BO45" i="30"/>
  <c r="BP45" i="30"/>
  <c r="BQ45" i="30"/>
  <c r="BM46" i="30"/>
  <c r="BN46" i="30"/>
  <c r="BO46" i="30"/>
  <c r="BP46" i="30"/>
  <c r="BQ46" i="30"/>
  <c r="BM47" i="30"/>
  <c r="BN47" i="30"/>
  <c r="BO47" i="30"/>
  <c r="BR47" i="30" s="1"/>
  <c r="BP47" i="30"/>
  <c r="BQ47" i="30"/>
  <c r="BM48" i="30"/>
  <c r="BN48" i="30"/>
  <c r="BO48" i="30"/>
  <c r="BP48" i="30"/>
  <c r="BQ48" i="30"/>
  <c r="BM49" i="30"/>
  <c r="BN49" i="30"/>
  <c r="BO49" i="30"/>
  <c r="BP49" i="30"/>
  <c r="BQ49" i="30"/>
  <c r="BM50" i="30"/>
  <c r="BN50" i="30"/>
  <c r="BO50" i="30"/>
  <c r="BP50" i="30"/>
  <c r="BQ50" i="30"/>
  <c r="BM51" i="30"/>
  <c r="BN51" i="30"/>
  <c r="BO51" i="30"/>
  <c r="BP51" i="30"/>
  <c r="BQ51" i="30"/>
  <c r="BM52" i="30"/>
  <c r="BN52" i="30"/>
  <c r="BO52" i="30"/>
  <c r="BP52" i="30"/>
  <c r="BQ52" i="30"/>
  <c r="BM53" i="30"/>
  <c r="BN53" i="30"/>
  <c r="BO53" i="30"/>
  <c r="BP53" i="30"/>
  <c r="BQ53" i="30"/>
  <c r="BM54" i="30"/>
  <c r="BN54" i="30"/>
  <c r="BO54" i="30"/>
  <c r="BP54" i="30"/>
  <c r="BQ54" i="30"/>
  <c r="BM55" i="30"/>
  <c r="BN55" i="30"/>
  <c r="BO55" i="30"/>
  <c r="BP55" i="30"/>
  <c r="BQ55" i="30"/>
  <c r="BM56" i="30"/>
  <c r="BN56" i="30"/>
  <c r="BO56" i="30"/>
  <c r="BP56" i="30"/>
  <c r="BQ56" i="30"/>
  <c r="BM57" i="30"/>
  <c r="BN57" i="30"/>
  <c r="BO57" i="30"/>
  <c r="BP57" i="30"/>
  <c r="BQ57" i="30"/>
  <c r="BM58" i="30"/>
  <c r="BN58" i="30"/>
  <c r="BO58" i="30"/>
  <c r="BP58" i="30"/>
  <c r="BQ58" i="30"/>
  <c r="BM59" i="30"/>
  <c r="BN59" i="30"/>
  <c r="BR59" i="30" s="1"/>
  <c r="BO59" i="30"/>
  <c r="BP59" i="30"/>
  <c r="BQ59" i="30"/>
  <c r="BM60" i="30"/>
  <c r="BN60" i="30"/>
  <c r="BO60" i="30"/>
  <c r="BP60" i="30"/>
  <c r="BQ60" i="30"/>
  <c r="BM61" i="30"/>
  <c r="BN61" i="30"/>
  <c r="BO61" i="30"/>
  <c r="BP61" i="30"/>
  <c r="BQ61" i="30"/>
  <c r="BM62" i="30"/>
  <c r="BN62" i="30"/>
  <c r="BO62" i="30"/>
  <c r="BP62" i="30"/>
  <c r="BQ62" i="30"/>
  <c r="BM63" i="30"/>
  <c r="BN63" i="30"/>
  <c r="BO63" i="30"/>
  <c r="BP63" i="30"/>
  <c r="BQ63" i="30"/>
  <c r="BR63" i="30"/>
  <c r="BM64" i="30"/>
  <c r="BN64" i="30"/>
  <c r="BO64" i="30"/>
  <c r="BR64" i="30" s="1"/>
  <c r="BP64" i="30"/>
  <c r="BQ64" i="30"/>
  <c r="BM65" i="30"/>
  <c r="BN65" i="30"/>
  <c r="BO65" i="30"/>
  <c r="BP65" i="30"/>
  <c r="BQ65" i="30"/>
  <c r="BS22" i="6"/>
  <c r="BT22" i="6"/>
  <c r="BU22" i="6"/>
  <c r="BV22" i="6"/>
  <c r="BR62" i="30" l="1"/>
  <c r="BR42" i="30"/>
  <c r="BU64" i="34"/>
  <c r="BR55" i="30"/>
  <c r="BR46" i="30"/>
  <c r="BT60" i="7"/>
  <c r="BT49" i="7"/>
  <c r="BU40" i="19"/>
  <c r="BU37" i="19"/>
  <c r="BW58" i="6"/>
  <c r="BW42" i="6"/>
  <c r="BS38" i="10"/>
  <c r="BT57" i="7"/>
  <c r="BU43" i="19"/>
  <c r="BW62" i="6"/>
  <c r="BT41" i="7"/>
  <c r="BT36" i="7"/>
  <c r="BR58" i="30"/>
  <c r="BR41" i="30"/>
  <c r="BT55" i="7"/>
  <c r="BT44" i="7"/>
  <c r="BU44" i="19"/>
  <c r="BU41" i="19"/>
  <c r="BU39" i="19"/>
  <c r="BW63" i="6"/>
  <c r="BW61" i="6"/>
  <c r="BW52" i="6"/>
  <c r="BW45" i="6"/>
  <c r="BU68" i="34"/>
  <c r="BU52" i="34"/>
  <c r="BW55" i="6"/>
  <c r="BS154" i="24"/>
  <c r="BR37" i="30"/>
  <c r="BR38" i="30"/>
  <c r="BT61" i="7"/>
  <c r="BT20" i="7"/>
  <c r="BW50" i="6"/>
  <c r="BT43" i="7"/>
  <c r="BR30" i="30"/>
  <c r="BW60" i="6"/>
  <c r="BW53" i="6"/>
  <c r="BW44" i="6"/>
  <c r="BU83" i="34"/>
  <c r="BS170" i="24"/>
  <c r="CT16" i="36"/>
  <c r="CT14" i="36"/>
  <c r="CT19" i="36"/>
  <c r="CT27" i="36"/>
  <c r="CT21" i="36"/>
  <c r="CQ39" i="36"/>
  <c r="CT30" i="36"/>
  <c r="CS39" i="36"/>
  <c r="CT13" i="36"/>
  <c r="CT18" i="36"/>
  <c r="CT29" i="36"/>
  <c r="CT12" i="36"/>
  <c r="CT15" i="36"/>
  <c r="CT20" i="36"/>
  <c r="CT25" i="36"/>
  <c r="CT31" i="36"/>
  <c r="CR39" i="36"/>
  <c r="CT22" i="36"/>
  <c r="CT28" i="36"/>
  <c r="CT24" i="36"/>
  <c r="CO39" i="36"/>
  <c r="CT23" i="36"/>
  <c r="CT26" i="36"/>
  <c r="CP39" i="36"/>
  <c r="CT17" i="36"/>
  <c r="BS190" i="24"/>
  <c r="BS175" i="24"/>
  <c r="BS173" i="24"/>
  <c r="BS164" i="24"/>
  <c r="BS162" i="24"/>
  <c r="BS161" i="24"/>
  <c r="BS159" i="24"/>
  <c r="BS184" i="24"/>
  <c r="BS181" i="24"/>
  <c r="BS178" i="24"/>
  <c r="BS176" i="24"/>
  <c r="BS156" i="24"/>
  <c r="BS188" i="24"/>
  <c r="BS185" i="24"/>
  <c r="BS168" i="24"/>
  <c r="BS186" i="24"/>
  <c r="BS180" i="24"/>
  <c r="BS165" i="24"/>
  <c r="BS163" i="24"/>
  <c r="BS160" i="24"/>
  <c r="BS158" i="24"/>
  <c r="BS157" i="24"/>
  <c r="BS177" i="24"/>
  <c r="BS174" i="24"/>
  <c r="BS189" i="24"/>
  <c r="BS172" i="24"/>
  <c r="BS169" i="24"/>
  <c r="BS155" i="24"/>
  <c r="BS59" i="24"/>
  <c r="BS45" i="24"/>
  <c r="BS42" i="24"/>
  <c r="BS38" i="24"/>
  <c r="BS41" i="24"/>
  <c r="BS37" i="24"/>
  <c r="BS36" i="24"/>
  <c r="BS43" i="24"/>
  <c r="BS39" i="24"/>
  <c r="BS44" i="24"/>
  <c r="BS40" i="24"/>
  <c r="BT41" i="33"/>
  <c r="BT54" i="33"/>
  <c r="BT50" i="33"/>
  <c r="BT52" i="33"/>
  <c r="BT40" i="33"/>
  <c r="BT49" i="33"/>
  <c r="BT45" i="33"/>
  <c r="BT47" i="33"/>
  <c r="BT48" i="33"/>
  <c r="BT42" i="33"/>
  <c r="BT39" i="33"/>
  <c r="BT56" i="33"/>
  <c r="BT51" i="33"/>
  <c r="BT46" i="33"/>
  <c r="BT43" i="33"/>
  <c r="BT55" i="33"/>
  <c r="BT53" i="33"/>
  <c r="BT44" i="33"/>
  <c r="BT38" i="33"/>
  <c r="BP21" i="23"/>
  <c r="BP20" i="23"/>
  <c r="BP19" i="23"/>
  <c r="BP18" i="23"/>
  <c r="BP17" i="23"/>
  <c r="BP16" i="23"/>
  <c r="BP15" i="23"/>
  <c r="BP14" i="23"/>
  <c r="BP13" i="23"/>
  <c r="BU78" i="34"/>
  <c r="BU75" i="34"/>
  <c r="BU69" i="34"/>
  <c r="BU86" i="34"/>
  <c r="BU72" i="34"/>
  <c r="BU66" i="34"/>
  <c r="BU60" i="34"/>
  <c r="BU41" i="34"/>
  <c r="BU79" i="34"/>
  <c r="BU50" i="34"/>
  <c r="BU44" i="34"/>
  <c r="BU73" i="34"/>
  <c r="BU71" i="34"/>
  <c r="BU53" i="34"/>
  <c r="BU37" i="34"/>
  <c r="BU70" i="34"/>
  <c r="BU82" i="34"/>
  <c r="BU65" i="34"/>
  <c r="BU56" i="34"/>
  <c r="BU57" i="34"/>
  <c r="BU89" i="34"/>
  <c r="BU90" i="34"/>
  <c r="BU80" i="34"/>
  <c r="BU74" i="34"/>
  <c r="BU49" i="34"/>
  <c r="BU40" i="34"/>
  <c r="BU17" i="34"/>
  <c r="BU77" i="34"/>
  <c r="BU63" i="34"/>
  <c r="BU47" i="34"/>
  <c r="BU38" i="34"/>
  <c r="BU84" i="34"/>
  <c r="BU18" i="34"/>
  <c r="BU54" i="34"/>
  <c r="BU81" i="34"/>
  <c r="BU67" i="34"/>
  <c r="BU51" i="34"/>
  <c r="BU88" i="34"/>
  <c r="BU58" i="34"/>
  <c r="BU42" i="34"/>
  <c r="BU85" i="34"/>
  <c r="BU43" i="34"/>
  <c r="BU76" i="34"/>
  <c r="BU62" i="34"/>
  <c r="BU46" i="34"/>
  <c r="BU59" i="34"/>
  <c r="BS17" i="35"/>
  <c r="BS16" i="35"/>
  <c r="BS15" i="35"/>
  <c r="BS14" i="35"/>
  <c r="BS13" i="35"/>
  <c r="BT39" i="26"/>
  <c r="BT17" i="26"/>
  <c r="BT38" i="26"/>
  <c r="BT37" i="26"/>
  <c r="BT17" i="29"/>
  <c r="BO20" i="32"/>
  <c r="BO19" i="32"/>
  <c r="BO18" i="32"/>
  <c r="BO15" i="32"/>
  <c r="BO14" i="32"/>
  <c r="BT54" i="7"/>
  <c r="BT53" i="7"/>
  <c r="BT48" i="7"/>
  <c r="BT47" i="7"/>
  <c r="BT46" i="7"/>
  <c r="BT38" i="7"/>
  <c r="BT28" i="7"/>
  <c r="BT24" i="7"/>
  <c r="BT22" i="7"/>
  <c r="BT16" i="7"/>
  <c r="BW67" i="6"/>
  <c r="BW66" i="6"/>
  <c r="BW24" i="6"/>
  <c r="BR65" i="30"/>
  <c r="BR61" i="30"/>
  <c r="BR60" i="30"/>
  <c r="BR57" i="30"/>
  <c r="BR56" i="30"/>
  <c r="BR54" i="30"/>
  <c r="BR53" i="30"/>
  <c r="BR52" i="30"/>
  <c r="BR51" i="30"/>
  <c r="BR50" i="30"/>
  <c r="BR49" i="30"/>
  <c r="BR48" i="30"/>
  <c r="BR34" i="30"/>
  <c r="BR33" i="30"/>
  <c r="BR32" i="30"/>
  <c r="BR29" i="30"/>
  <c r="BR27" i="30"/>
  <c r="BR26" i="30"/>
  <c r="BR25" i="30"/>
  <c r="BR24" i="30"/>
  <c r="BR23" i="30"/>
  <c r="BR22" i="30"/>
  <c r="BR21" i="30"/>
  <c r="BR20" i="30"/>
  <c r="BR19" i="30"/>
  <c r="BR18" i="30"/>
  <c r="BR17" i="30"/>
  <c r="BR16" i="30"/>
  <c r="BT48" i="29"/>
  <c r="BT46" i="29"/>
  <c r="BT40" i="29"/>
  <c r="BT45" i="29"/>
  <c r="BT49" i="29"/>
  <c r="BT18" i="29"/>
  <c r="BT52" i="7"/>
  <c r="BT37" i="7"/>
  <c r="BT34" i="7"/>
  <c r="BT35" i="7"/>
  <c r="BT29" i="7"/>
  <c r="BT23" i="7"/>
  <c r="BT13" i="7"/>
  <c r="BT62" i="7"/>
  <c r="BT59" i="7"/>
  <c r="BT56" i="7"/>
  <c r="BT26" i="7"/>
  <c r="BT27" i="7"/>
  <c r="BT21" i="7"/>
  <c r="BT39" i="7"/>
  <c r="BT18" i="7"/>
  <c r="BT14" i="7"/>
  <c r="BT63" i="7"/>
  <c r="BT51" i="7"/>
  <c r="BT33" i="7"/>
  <c r="BT30" i="7"/>
  <c r="BT17" i="7"/>
  <c r="BT58" i="7"/>
  <c r="BT42" i="7"/>
  <c r="BT31" i="7"/>
  <c r="BT25" i="7"/>
  <c r="BT19" i="7"/>
  <c r="BT15" i="7"/>
  <c r="BT45" i="7"/>
  <c r="BT47" i="29"/>
  <c r="BT43" i="29"/>
  <c r="BT41" i="29"/>
  <c r="BT39" i="29"/>
  <c r="BT44" i="29"/>
  <c r="BT42" i="29"/>
  <c r="BT38" i="29"/>
  <c r="BO16" i="32"/>
  <c r="BO13" i="32"/>
  <c r="BO21" i="32"/>
  <c r="BO17" i="32"/>
  <c r="BO12" i="32"/>
  <c r="BO22" i="32"/>
  <c r="BW22" i="6"/>
  <c r="CT39" i="36" l="1"/>
  <c r="I57" i="26"/>
  <c r="BK57" i="26"/>
  <c r="BI57" i="26"/>
  <c r="G57" i="26"/>
  <c r="BO16" i="29" l="1"/>
  <c r="BP16" i="29"/>
  <c r="BQ16" i="29"/>
  <c r="BR16" i="29"/>
  <c r="BS16" i="29"/>
  <c r="BM29" i="15"/>
  <c r="BN29" i="15"/>
  <c r="BO29" i="15"/>
  <c r="BP29" i="15"/>
  <c r="BQ29" i="15"/>
  <c r="BM22" i="15"/>
  <c r="BN22" i="15"/>
  <c r="BO22" i="15"/>
  <c r="BP22" i="15"/>
  <c r="BQ22" i="15"/>
  <c r="BM23" i="15"/>
  <c r="BN23" i="15"/>
  <c r="BO23" i="15"/>
  <c r="BP23" i="15"/>
  <c r="BQ23" i="15"/>
  <c r="BM24" i="15"/>
  <c r="BN24" i="15"/>
  <c r="BO24" i="15"/>
  <c r="BP24" i="15"/>
  <c r="BQ24" i="15"/>
  <c r="BM25" i="15"/>
  <c r="BN25" i="15"/>
  <c r="BO25" i="15"/>
  <c r="BP25" i="15"/>
  <c r="BQ25" i="15"/>
  <c r="BM26" i="15"/>
  <c r="BN26" i="15"/>
  <c r="BO26" i="15"/>
  <c r="BP26" i="15"/>
  <c r="BQ26" i="15"/>
  <c r="BM27" i="15"/>
  <c r="BN27" i="15"/>
  <c r="BO27" i="15"/>
  <c r="BP27" i="15"/>
  <c r="BQ27" i="15"/>
  <c r="BM28" i="15"/>
  <c r="BN28" i="15"/>
  <c r="BO28" i="15"/>
  <c r="BP28" i="15"/>
  <c r="BQ28" i="15"/>
  <c r="BP28" i="34"/>
  <c r="BP29" i="34"/>
  <c r="BR22" i="15" l="1"/>
  <c r="BT16" i="29"/>
  <c r="BR26" i="15"/>
  <c r="BR28" i="15"/>
  <c r="BR25" i="15"/>
  <c r="BR23" i="15"/>
  <c r="BR27" i="15"/>
  <c r="BR24" i="15"/>
  <c r="BR29" i="15"/>
  <c r="BP16" i="34"/>
  <c r="BQ16" i="34"/>
  <c r="BR16" i="34"/>
  <c r="BS16" i="34"/>
  <c r="BT16" i="34"/>
  <c r="BU16" i="34" l="1"/>
  <c r="BN35" i="24"/>
  <c r="BO35" i="24"/>
  <c r="BP35" i="24"/>
  <c r="BQ35" i="24"/>
  <c r="BR35" i="24"/>
  <c r="BQ13" i="19"/>
  <c r="BR13" i="19"/>
  <c r="BS13" i="19"/>
  <c r="BT13" i="19"/>
  <c r="BP15" i="19"/>
  <c r="BQ15" i="19"/>
  <c r="BR15" i="19"/>
  <c r="BS15" i="19"/>
  <c r="BT15" i="19"/>
  <c r="BP23" i="34"/>
  <c r="BQ23" i="34"/>
  <c r="BR23" i="34"/>
  <c r="BS23" i="34"/>
  <c r="BT23" i="34"/>
  <c r="BP24" i="34"/>
  <c r="BQ24" i="34"/>
  <c r="BR24" i="34"/>
  <c r="BS24" i="34"/>
  <c r="BT24" i="34"/>
  <c r="BP25" i="34"/>
  <c r="BQ25" i="34"/>
  <c r="BR25" i="34"/>
  <c r="BS25" i="34"/>
  <c r="BT25" i="34"/>
  <c r="BP26" i="34"/>
  <c r="BQ26" i="34"/>
  <c r="BR26" i="34"/>
  <c r="BS26" i="34"/>
  <c r="BT26" i="34"/>
  <c r="BP27" i="34"/>
  <c r="BQ27" i="34"/>
  <c r="BR27" i="34"/>
  <c r="BS27" i="34"/>
  <c r="BT27" i="34"/>
  <c r="BQ28" i="34"/>
  <c r="BR28" i="34"/>
  <c r="BS28" i="34"/>
  <c r="BT28" i="34"/>
  <c r="BQ29" i="34"/>
  <c r="BR29" i="34"/>
  <c r="BS29" i="34"/>
  <c r="BT29" i="34"/>
  <c r="BP30" i="34"/>
  <c r="BQ30" i="34"/>
  <c r="BR30" i="34"/>
  <c r="BS30" i="34"/>
  <c r="BT30" i="34"/>
  <c r="BP31" i="34"/>
  <c r="BQ31" i="34"/>
  <c r="BR31" i="34"/>
  <c r="BS31" i="34"/>
  <c r="BT31" i="34"/>
  <c r="BP32" i="34"/>
  <c r="BQ32" i="34"/>
  <c r="BR32" i="34"/>
  <c r="BS32" i="34"/>
  <c r="BT32" i="34"/>
  <c r="BP33" i="34"/>
  <c r="BQ33" i="34"/>
  <c r="BR33" i="34"/>
  <c r="BS33" i="34"/>
  <c r="BT33" i="34"/>
  <c r="BP34" i="34"/>
  <c r="BQ34" i="34"/>
  <c r="BR34" i="34"/>
  <c r="BS34" i="34"/>
  <c r="BT34" i="34"/>
  <c r="BP35" i="34"/>
  <c r="BQ35" i="34"/>
  <c r="BR35" i="34"/>
  <c r="BS35" i="34"/>
  <c r="BT35" i="34"/>
  <c r="BP36" i="34"/>
  <c r="BQ36" i="34"/>
  <c r="BR36" i="34"/>
  <c r="BS36" i="34"/>
  <c r="BT36" i="34"/>
  <c r="BS35" i="24" l="1"/>
  <c r="BU13" i="19"/>
  <c r="BU35" i="34"/>
  <c r="BU31" i="34"/>
  <c r="BU15" i="19"/>
  <c r="BU26" i="34"/>
  <c r="BU24" i="34"/>
  <c r="BU29" i="34"/>
  <c r="BU27" i="34"/>
  <c r="BU33" i="34"/>
  <c r="BU36" i="34"/>
  <c r="BU34" i="34"/>
  <c r="BU28" i="34"/>
  <c r="BU25" i="34"/>
  <c r="BU32" i="34"/>
  <c r="BU23" i="34"/>
  <c r="BU30" i="34"/>
  <c r="BO14" i="29" l="1"/>
  <c r="BP14" i="29"/>
  <c r="BQ14" i="29"/>
  <c r="BR14" i="29"/>
  <c r="BS14" i="29"/>
  <c r="BO33" i="29"/>
  <c r="BP33" i="29"/>
  <c r="BQ33" i="29"/>
  <c r="BR33" i="29"/>
  <c r="BS33" i="29"/>
  <c r="BO15" i="29"/>
  <c r="BP15" i="29"/>
  <c r="BQ15" i="29"/>
  <c r="BR15" i="29"/>
  <c r="BS15" i="29"/>
  <c r="BT14" i="29" l="1"/>
  <c r="BT15" i="29"/>
  <c r="BT33" i="29"/>
  <c r="BO20" i="29"/>
  <c r="BP20" i="29"/>
  <c r="BQ20" i="29"/>
  <c r="BR20" i="29"/>
  <c r="BS20" i="29"/>
  <c r="BO21" i="29"/>
  <c r="BP21" i="29"/>
  <c r="BQ21" i="29"/>
  <c r="BR21" i="29"/>
  <c r="BS21" i="29"/>
  <c r="BO22" i="29"/>
  <c r="BP22" i="29"/>
  <c r="BQ22" i="29"/>
  <c r="BR22" i="29"/>
  <c r="BS22" i="29"/>
  <c r="BO23" i="29"/>
  <c r="BP23" i="29"/>
  <c r="BQ23" i="29"/>
  <c r="BR23" i="29"/>
  <c r="BS23" i="29"/>
  <c r="BO24" i="29"/>
  <c r="BP24" i="29"/>
  <c r="BQ24" i="29"/>
  <c r="BR24" i="29"/>
  <c r="BS24" i="29"/>
  <c r="BO25" i="29"/>
  <c r="BP25" i="29"/>
  <c r="BQ25" i="29"/>
  <c r="BR25" i="29"/>
  <c r="BS25" i="29"/>
  <c r="BO26" i="29"/>
  <c r="BP26" i="29"/>
  <c r="BQ26" i="29"/>
  <c r="BR26" i="29"/>
  <c r="BS26" i="29"/>
  <c r="BO27" i="29"/>
  <c r="BP27" i="29"/>
  <c r="BQ27" i="29"/>
  <c r="BR27" i="29"/>
  <c r="BS27" i="29"/>
  <c r="BO28" i="29"/>
  <c r="BP28" i="29"/>
  <c r="BQ28" i="29"/>
  <c r="BR28" i="29"/>
  <c r="BS28" i="29"/>
  <c r="BO29" i="29"/>
  <c r="BP29" i="29"/>
  <c r="BQ29" i="29"/>
  <c r="BR29" i="29"/>
  <c r="BS29" i="29"/>
  <c r="BO30" i="29"/>
  <c r="BP30" i="29"/>
  <c r="BQ30" i="29"/>
  <c r="BR30" i="29"/>
  <c r="BS30" i="29"/>
  <c r="BO31" i="29"/>
  <c r="BP31" i="29"/>
  <c r="BQ31" i="29"/>
  <c r="BR31" i="29"/>
  <c r="BS31" i="29"/>
  <c r="BO32" i="29"/>
  <c r="BP32" i="29"/>
  <c r="BQ32" i="29"/>
  <c r="BR32" i="29"/>
  <c r="BS32" i="29"/>
  <c r="BP20" i="34"/>
  <c r="BP21" i="34"/>
  <c r="BP22" i="34"/>
  <c r="BP44" i="35"/>
  <c r="BP45" i="35"/>
  <c r="BP46" i="35"/>
  <c r="BP47" i="35"/>
  <c r="BP48" i="35"/>
  <c r="BP49" i="35"/>
  <c r="BP50" i="35"/>
  <c r="BP51" i="35"/>
  <c r="BP52" i="35"/>
  <c r="BP53" i="35"/>
  <c r="BP54" i="35"/>
  <c r="BP55" i="35"/>
  <c r="BP56" i="35"/>
  <c r="BP57" i="35"/>
  <c r="BP58" i="35"/>
  <c r="BP59" i="35"/>
  <c r="BP60" i="35"/>
  <c r="BP61" i="35"/>
  <c r="BP62" i="35"/>
  <c r="BP63" i="35"/>
  <c r="BO16" i="26"/>
  <c r="BP16" i="26"/>
  <c r="BQ16" i="26"/>
  <c r="BR16" i="26"/>
  <c r="BS16" i="26"/>
  <c r="BO27" i="33"/>
  <c r="BP27" i="33"/>
  <c r="BQ27" i="33"/>
  <c r="BR27" i="33"/>
  <c r="BS27" i="33"/>
  <c r="BO28" i="33"/>
  <c r="BP28" i="33"/>
  <c r="BQ28" i="33"/>
  <c r="BR28" i="33"/>
  <c r="BS28" i="33"/>
  <c r="BO29" i="33"/>
  <c r="BP29" i="33"/>
  <c r="BQ29" i="33"/>
  <c r="BR29" i="33"/>
  <c r="BS29" i="33"/>
  <c r="BO30" i="33"/>
  <c r="BP30" i="33"/>
  <c r="BQ30" i="33"/>
  <c r="BR30" i="33"/>
  <c r="BS30" i="33"/>
  <c r="BO31" i="33"/>
  <c r="BP31" i="33"/>
  <c r="BQ31" i="33"/>
  <c r="BR31" i="33"/>
  <c r="BS31" i="33"/>
  <c r="BO32" i="33"/>
  <c r="BP32" i="33"/>
  <c r="BQ32" i="33"/>
  <c r="BR32" i="33"/>
  <c r="BS32" i="33"/>
  <c r="BO33" i="33"/>
  <c r="BP33" i="33"/>
  <c r="BQ33" i="33"/>
  <c r="BR33" i="33"/>
  <c r="BS33" i="33"/>
  <c r="BO34" i="33"/>
  <c r="BP34" i="33"/>
  <c r="BQ34" i="33"/>
  <c r="BR34" i="33"/>
  <c r="BS34" i="33"/>
  <c r="BO35" i="33"/>
  <c r="BP35" i="33"/>
  <c r="BQ35" i="33"/>
  <c r="BR35" i="33"/>
  <c r="BS35" i="33"/>
  <c r="BO36" i="33"/>
  <c r="BP36" i="33"/>
  <c r="BQ36" i="33"/>
  <c r="BR36" i="33"/>
  <c r="BS36" i="33"/>
  <c r="BO37" i="33"/>
  <c r="BP37" i="33"/>
  <c r="BQ37" i="33"/>
  <c r="BR37" i="33"/>
  <c r="BS37" i="33"/>
  <c r="BT31" i="33" l="1"/>
  <c r="BT29" i="33"/>
  <c r="BT35" i="33"/>
  <c r="BT37" i="33"/>
  <c r="BT32" i="33"/>
  <c r="BT30" i="33"/>
  <c r="BT28" i="33"/>
  <c r="BT36" i="33"/>
  <c r="BT34" i="33"/>
  <c r="BT33" i="33"/>
  <c r="BT27" i="33"/>
  <c r="BT28" i="29"/>
  <c r="BT32" i="29"/>
  <c r="BT24" i="29"/>
  <c r="BT27" i="29"/>
  <c r="BT26" i="29"/>
  <c r="BT31" i="29"/>
  <c r="BT23" i="29"/>
  <c r="BT20" i="29"/>
  <c r="BT21" i="29"/>
  <c r="BT25" i="29"/>
  <c r="BT22" i="29"/>
  <c r="BT29" i="29"/>
  <c r="BT30" i="29"/>
  <c r="BT16" i="26"/>
  <c r="DK70" i="35"/>
  <c r="DJ70" i="35"/>
  <c r="DI70" i="35"/>
  <c r="DH70" i="35"/>
  <c r="DG70" i="35"/>
  <c r="DF70" i="35"/>
  <c r="DE70" i="35"/>
  <c r="DD70" i="35"/>
  <c r="DC70" i="35"/>
  <c r="DB70" i="35"/>
  <c r="DA70" i="35"/>
  <c r="CZ70" i="35"/>
  <c r="CY70" i="35"/>
  <c r="CX70" i="35"/>
  <c r="CW70" i="35"/>
  <c r="CV70" i="35"/>
  <c r="CU70" i="35"/>
  <c r="CT70" i="35"/>
  <c r="CS70" i="35"/>
  <c r="CR70" i="35"/>
  <c r="CQ70" i="35"/>
  <c r="CP70" i="35"/>
  <c r="CO70" i="35"/>
  <c r="CN70" i="35"/>
  <c r="CM70" i="35"/>
  <c r="CL70" i="35"/>
  <c r="CK70" i="35"/>
  <c r="CJ70" i="35"/>
  <c r="CI70" i="35"/>
  <c r="CH70" i="35"/>
  <c r="CG70" i="35"/>
  <c r="CF70" i="35"/>
  <c r="CE70" i="35"/>
  <c r="CD70" i="35"/>
  <c r="CC70" i="35"/>
  <c r="CB70" i="35"/>
  <c r="CA70" i="35"/>
  <c r="BZ70" i="35"/>
  <c r="BY70" i="35"/>
  <c r="BX70" i="35"/>
  <c r="BW70" i="35"/>
  <c r="BV70" i="35"/>
  <c r="BU70" i="35"/>
  <c r="BT70" i="35"/>
  <c r="BS70" i="35"/>
  <c r="BR70" i="35"/>
  <c r="BQ70" i="35"/>
  <c r="BP70" i="35"/>
  <c r="BO70" i="35"/>
  <c r="BN70" i="35"/>
  <c r="BM70" i="35"/>
  <c r="BL70" i="35"/>
  <c r="BK70" i="35"/>
  <c r="BJ70" i="35"/>
  <c r="BI70" i="35"/>
  <c r="BH70" i="35"/>
  <c r="BG70" i="35"/>
  <c r="BF70" i="35"/>
  <c r="BE70" i="35"/>
  <c r="BD70" i="35"/>
  <c r="BC70" i="35"/>
  <c r="BB70" i="35"/>
  <c r="BA70" i="35"/>
  <c r="AZ70" i="35"/>
  <c r="AY70" i="35"/>
  <c r="AX70" i="35"/>
  <c r="AW70" i="35"/>
  <c r="AU70" i="35"/>
  <c r="AT70" i="35"/>
  <c r="AS70" i="35"/>
  <c r="AR70" i="35"/>
  <c r="AQ70" i="35"/>
  <c r="AP70" i="35"/>
  <c r="AO70" i="35"/>
  <c r="AN70" i="35"/>
  <c r="AM70" i="35"/>
  <c r="AL70" i="35"/>
  <c r="AK70" i="35"/>
  <c r="AJ70" i="35"/>
  <c r="AI70" i="35"/>
  <c r="AH70" i="35"/>
  <c r="AG70" i="35"/>
  <c r="AF70" i="35"/>
  <c r="AE70" i="35"/>
  <c r="AD70" i="35"/>
  <c r="AC70" i="35"/>
  <c r="AB70" i="35"/>
  <c r="AA70" i="35"/>
  <c r="Z70" i="35"/>
  <c r="Y70" i="35"/>
  <c r="X70" i="35"/>
  <c r="W70" i="35"/>
  <c r="V70" i="35"/>
  <c r="U70" i="35"/>
  <c r="T70" i="35"/>
  <c r="S70" i="35"/>
  <c r="R70" i="35"/>
  <c r="Q70" i="35"/>
  <c r="P70" i="35"/>
  <c r="O70" i="35"/>
  <c r="N70" i="35"/>
  <c r="M70" i="35"/>
  <c r="L70" i="35"/>
  <c r="K70" i="35"/>
  <c r="J70" i="35"/>
  <c r="I70" i="35"/>
  <c r="H70" i="35"/>
  <c r="G70" i="35"/>
  <c r="F70" i="35"/>
  <c r="BR69" i="35"/>
  <c r="BQ69" i="35"/>
  <c r="BP69" i="35"/>
  <c r="BO69" i="35"/>
  <c r="BN69" i="35"/>
  <c r="BR68" i="35"/>
  <c r="BQ68" i="35"/>
  <c r="BP68" i="35"/>
  <c r="BO68" i="35"/>
  <c r="BN68" i="35"/>
  <c r="BR67" i="35"/>
  <c r="BQ67" i="35"/>
  <c r="BP67" i="35"/>
  <c r="BO67" i="35"/>
  <c r="BN67" i="35"/>
  <c r="BR66" i="35"/>
  <c r="BQ66" i="35"/>
  <c r="BP66" i="35"/>
  <c r="BO66" i="35"/>
  <c r="BN66" i="35"/>
  <c r="BR65" i="35"/>
  <c r="BQ65" i="35"/>
  <c r="BP65" i="35"/>
  <c r="BO65" i="35"/>
  <c r="BN65" i="35"/>
  <c r="BR64" i="35"/>
  <c r="BQ64" i="35"/>
  <c r="BP64" i="35"/>
  <c r="BO64" i="35"/>
  <c r="BN64" i="35"/>
  <c r="BR63" i="35"/>
  <c r="BQ63" i="35"/>
  <c r="BO63" i="35"/>
  <c r="BN63" i="35"/>
  <c r="BR62" i="35"/>
  <c r="BQ62" i="35"/>
  <c r="BO62" i="35"/>
  <c r="BN62" i="35"/>
  <c r="BR61" i="35"/>
  <c r="BQ61" i="35"/>
  <c r="BO61" i="35"/>
  <c r="BN61" i="35"/>
  <c r="BR60" i="35"/>
  <c r="BQ60" i="35"/>
  <c r="BO60" i="35"/>
  <c r="BN60" i="35"/>
  <c r="BR59" i="35"/>
  <c r="BQ59" i="35"/>
  <c r="BO59" i="35"/>
  <c r="BN59" i="35"/>
  <c r="BR58" i="35"/>
  <c r="BQ58" i="35"/>
  <c r="BO58" i="35"/>
  <c r="BN58" i="35"/>
  <c r="BR57" i="35"/>
  <c r="BQ57" i="35"/>
  <c r="BO57" i="35"/>
  <c r="BN57" i="35"/>
  <c r="BR56" i="35"/>
  <c r="BQ56" i="35"/>
  <c r="BO56" i="35"/>
  <c r="BN56" i="35"/>
  <c r="BR55" i="35"/>
  <c r="BQ55" i="35"/>
  <c r="BO55" i="35"/>
  <c r="BN55" i="35"/>
  <c r="BR54" i="35"/>
  <c r="BQ54" i="35"/>
  <c r="BO54" i="35"/>
  <c r="BN54" i="35"/>
  <c r="BR53" i="35"/>
  <c r="BQ53" i="35"/>
  <c r="BO53" i="35"/>
  <c r="BN53" i="35"/>
  <c r="BR52" i="35"/>
  <c r="BQ52" i="35"/>
  <c r="BO52" i="35"/>
  <c r="BN52" i="35"/>
  <c r="BR51" i="35"/>
  <c r="BQ51" i="35"/>
  <c r="BO51" i="35"/>
  <c r="BN51" i="35"/>
  <c r="BR50" i="35"/>
  <c r="BQ50" i="35"/>
  <c r="BO50" i="35"/>
  <c r="BN50" i="35"/>
  <c r="BR49" i="35"/>
  <c r="BQ49" i="35"/>
  <c r="BO49" i="35"/>
  <c r="BN49" i="35"/>
  <c r="BR48" i="35"/>
  <c r="BQ48" i="35"/>
  <c r="BO48" i="35"/>
  <c r="BN48" i="35"/>
  <c r="BR47" i="35"/>
  <c r="BQ47" i="35"/>
  <c r="BO47" i="35"/>
  <c r="BN47" i="35"/>
  <c r="BR46" i="35"/>
  <c r="BQ46" i="35"/>
  <c r="BO46" i="35"/>
  <c r="BN46" i="35"/>
  <c r="BR45" i="35"/>
  <c r="BQ45" i="35"/>
  <c r="BO45" i="35"/>
  <c r="BN45" i="35"/>
  <c r="BR44" i="35"/>
  <c r="BQ44" i="35"/>
  <c r="BO44" i="35"/>
  <c r="BN44" i="35"/>
  <c r="BR43" i="35"/>
  <c r="BQ43" i="35"/>
  <c r="BP43" i="35"/>
  <c r="BO43" i="35"/>
  <c r="BN43" i="35"/>
  <c r="BR42" i="35"/>
  <c r="BQ42" i="35"/>
  <c r="BP42" i="35"/>
  <c r="BO42" i="35"/>
  <c r="BN42" i="35"/>
  <c r="BR41" i="35"/>
  <c r="BQ41" i="35"/>
  <c r="BP41" i="35"/>
  <c r="BO41" i="35"/>
  <c r="BN41" i="35"/>
  <c r="BR40" i="35"/>
  <c r="BQ40" i="35"/>
  <c r="BP40" i="35"/>
  <c r="BO40" i="35"/>
  <c r="BN40" i="35"/>
  <c r="BR39" i="35"/>
  <c r="BQ39" i="35"/>
  <c r="BP39" i="35"/>
  <c r="BO39" i="35"/>
  <c r="BN39" i="35"/>
  <c r="BR38" i="35"/>
  <c r="BQ38" i="35"/>
  <c r="BP38" i="35"/>
  <c r="BO38" i="35"/>
  <c r="BN38" i="35"/>
  <c r="BR37" i="35"/>
  <c r="BQ37" i="35"/>
  <c r="BP37" i="35"/>
  <c r="BO37" i="35"/>
  <c r="BN37" i="35"/>
  <c r="BR36" i="35"/>
  <c r="BQ36" i="35"/>
  <c r="BP36" i="35"/>
  <c r="BO36" i="35"/>
  <c r="BN36" i="35"/>
  <c r="BR35" i="35"/>
  <c r="BQ35" i="35"/>
  <c r="BP35" i="35"/>
  <c r="BO35" i="35"/>
  <c r="BN35" i="35"/>
  <c r="BR34" i="35"/>
  <c r="BQ34" i="35"/>
  <c r="BP34" i="35"/>
  <c r="BO34" i="35"/>
  <c r="BN34" i="35"/>
  <c r="BR33" i="35"/>
  <c r="BQ33" i="35"/>
  <c r="BP33" i="35"/>
  <c r="BO33" i="35"/>
  <c r="BN33" i="35"/>
  <c r="BR32" i="35"/>
  <c r="BQ32" i="35"/>
  <c r="BP32" i="35"/>
  <c r="BO32" i="35"/>
  <c r="BN32" i="35"/>
  <c r="BR31" i="35"/>
  <c r="BQ31" i="35"/>
  <c r="BP31" i="35"/>
  <c r="BO31" i="35"/>
  <c r="BN31" i="35"/>
  <c r="BR30" i="35"/>
  <c r="BQ30" i="35"/>
  <c r="BP30" i="35"/>
  <c r="BO30" i="35"/>
  <c r="BN30" i="35"/>
  <c r="BR29" i="35"/>
  <c r="BQ29" i="35"/>
  <c r="BP29" i="35"/>
  <c r="BO29" i="35"/>
  <c r="BN29" i="35"/>
  <c r="BR28" i="35"/>
  <c r="BQ28" i="35"/>
  <c r="BP28" i="35"/>
  <c r="BO28" i="35"/>
  <c r="BN28" i="35"/>
  <c r="BR27" i="35"/>
  <c r="BQ27" i="35"/>
  <c r="BP27" i="35"/>
  <c r="BO27" i="35"/>
  <c r="BN27" i="35"/>
  <c r="BR26" i="35"/>
  <c r="BQ26" i="35"/>
  <c r="BP26" i="35"/>
  <c r="BO26" i="35"/>
  <c r="BN26" i="35"/>
  <c r="BR25" i="35"/>
  <c r="BQ25" i="35"/>
  <c r="BP25" i="35"/>
  <c r="BO25" i="35"/>
  <c r="BN25" i="35"/>
  <c r="BR24" i="35"/>
  <c r="BQ24" i="35"/>
  <c r="BP24" i="35"/>
  <c r="BO24" i="35"/>
  <c r="BN24" i="35"/>
  <c r="BR23" i="35"/>
  <c r="BQ23" i="35"/>
  <c r="BP23" i="35"/>
  <c r="BO23" i="35"/>
  <c r="BN23" i="35"/>
  <c r="BR22" i="35"/>
  <c r="BQ22" i="35"/>
  <c r="BP22" i="35"/>
  <c r="BO22" i="35"/>
  <c r="BN22" i="35"/>
  <c r="BR21" i="35"/>
  <c r="BQ21" i="35"/>
  <c r="BP21" i="35"/>
  <c r="BO21" i="35"/>
  <c r="BN21" i="35"/>
  <c r="BR20" i="35"/>
  <c r="BQ20" i="35"/>
  <c r="BP20" i="35"/>
  <c r="BO20" i="35"/>
  <c r="BN20" i="35"/>
  <c r="BR19" i="35"/>
  <c r="BQ19" i="35"/>
  <c r="BP19" i="35"/>
  <c r="BO19" i="35"/>
  <c r="BN19" i="35"/>
  <c r="BR18" i="35"/>
  <c r="BQ18" i="35"/>
  <c r="BP18" i="35"/>
  <c r="BO18" i="35"/>
  <c r="BN18" i="35"/>
  <c r="BR12" i="35"/>
  <c r="BQ12" i="35"/>
  <c r="BP12" i="35"/>
  <c r="BO12" i="35"/>
  <c r="BN12" i="35"/>
  <c r="BR11" i="35"/>
  <c r="BQ11" i="35"/>
  <c r="BP11" i="35"/>
  <c r="BO11" i="35"/>
  <c r="BN11" i="35"/>
  <c r="BR10" i="35"/>
  <c r="BQ10" i="35"/>
  <c r="BP10" i="35"/>
  <c r="BO10" i="35"/>
  <c r="BN10" i="35"/>
  <c r="DM95" i="34"/>
  <c r="DL95" i="34"/>
  <c r="DK95" i="34"/>
  <c r="DJ95" i="34"/>
  <c r="DI95" i="34"/>
  <c r="DH95" i="34"/>
  <c r="DG95" i="34"/>
  <c r="DF95" i="34"/>
  <c r="DE95" i="34"/>
  <c r="DD95" i="34"/>
  <c r="DC95" i="34"/>
  <c r="DB95" i="34"/>
  <c r="DA95" i="34"/>
  <c r="CZ95" i="34"/>
  <c r="CY95" i="34"/>
  <c r="CX95" i="34"/>
  <c r="CW95" i="34"/>
  <c r="CV95" i="34"/>
  <c r="CU95" i="34"/>
  <c r="CT95" i="34"/>
  <c r="CS95" i="34"/>
  <c r="CR95" i="34"/>
  <c r="CQ95" i="34"/>
  <c r="CP95" i="34"/>
  <c r="CO95" i="34"/>
  <c r="CN95" i="34"/>
  <c r="CM95" i="34"/>
  <c r="CL95" i="34"/>
  <c r="CK95" i="34"/>
  <c r="CJ95" i="34"/>
  <c r="CI95" i="34"/>
  <c r="CH95" i="34"/>
  <c r="CG95" i="34"/>
  <c r="CF95" i="34"/>
  <c r="CE95" i="34"/>
  <c r="CD95" i="34"/>
  <c r="CC95" i="34"/>
  <c r="CB95" i="34"/>
  <c r="CA95" i="34"/>
  <c r="BZ95" i="34"/>
  <c r="BY95" i="34"/>
  <c r="BX95" i="34"/>
  <c r="BW95" i="34"/>
  <c r="BV95" i="34"/>
  <c r="BU95" i="34"/>
  <c r="BT95" i="34"/>
  <c r="BS95" i="34"/>
  <c r="BR95" i="34"/>
  <c r="BQ95" i="34"/>
  <c r="BP95" i="34"/>
  <c r="BO95" i="34"/>
  <c r="BN95" i="34"/>
  <c r="BM95" i="34"/>
  <c r="BL95" i="34"/>
  <c r="BK95" i="34"/>
  <c r="BH95" i="34"/>
  <c r="BG95" i="34"/>
  <c r="BF95" i="34"/>
  <c r="BE95" i="34"/>
  <c r="BD95" i="34"/>
  <c r="BC95" i="34"/>
  <c r="BB95" i="34"/>
  <c r="BA95" i="34"/>
  <c r="AZ95" i="34"/>
  <c r="AY95" i="34"/>
  <c r="AX95" i="34"/>
  <c r="AW95" i="34"/>
  <c r="AV95" i="34"/>
  <c r="AU95" i="34"/>
  <c r="AT95" i="34"/>
  <c r="AS95" i="34"/>
  <c r="AR95" i="34"/>
  <c r="AQ95" i="34"/>
  <c r="AP95" i="34"/>
  <c r="AO95" i="34"/>
  <c r="AN95" i="34"/>
  <c r="AM95" i="34"/>
  <c r="AL95" i="34"/>
  <c r="AK95" i="34"/>
  <c r="AJ95" i="34"/>
  <c r="AI95" i="34"/>
  <c r="AH95" i="34"/>
  <c r="AG95" i="34"/>
  <c r="AF95" i="34"/>
  <c r="AE95" i="34"/>
  <c r="AD95" i="34"/>
  <c r="AC95" i="34"/>
  <c r="AB95" i="34"/>
  <c r="AA95" i="34"/>
  <c r="Z95" i="34"/>
  <c r="Y95" i="34"/>
  <c r="X95" i="34"/>
  <c r="W95" i="34"/>
  <c r="V95" i="34"/>
  <c r="U95" i="34"/>
  <c r="T95" i="34"/>
  <c r="S95" i="34"/>
  <c r="R95" i="34"/>
  <c r="Q95" i="34"/>
  <c r="P95" i="34"/>
  <c r="O95" i="34"/>
  <c r="N95" i="34"/>
  <c r="M95" i="34"/>
  <c r="L95" i="34"/>
  <c r="K95" i="34"/>
  <c r="J95" i="34"/>
  <c r="I95" i="34"/>
  <c r="H95" i="34"/>
  <c r="G95" i="34"/>
  <c r="F95" i="34"/>
  <c r="BT94" i="34"/>
  <c r="BS94" i="34"/>
  <c r="BR94" i="34"/>
  <c r="BQ94" i="34"/>
  <c r="BP94" i="34"/>
  <c r="BT93" i="34"/>
  <c r="BS93" i="34"/>
  <c r="BR93" i="34"/>
  <c r="BQ93" i="34"/>
  <c r="BP93" i="34"/>
  <c r="BT92" i="34"/>
  <c r="BS92" i="34"/>
  <c r="BR92" i="34"/>
  <c r="BQ92" i="34"/>
  <c r="BP92" i="34"/>
  <c r="BT91" i="34"/>
  <c r="BS91" i="34"/>
  <c r="BR91" i="34"/>
  <c r="BQ91" i="34"/>
  <c r="BP91" i="34"/>
  <c r="BT21" i="34"/>
  <c r="BS21" i="34"/>
  <c r="BR21" i="34"/>
  <c r="BQ21" i="34"/>
  <c r="BT20" i="34"/>
  <c r="BS20" i="34"/>
  <c r="BR20" i="34"/>
  <c r="BQ20" i="34"/>
  <c r="BT19" i="34"/>
  <c r="BS19" i="34"/>
  <c r="BR19" i="34"/>
  <c r="BQ19" i="34"/>
  <c r="BP19" i="34"/>
  <c r="BT15" i="34"/>
  <c r="BS15" i="34"/>
  <c r="BR15" i="34"/>
  <c r="BQ15" i="34"/>
  <c r="BP15" i="34"/>
  <c r="BT14" i="34"/>
  <c r="BS14" i="34"/>
  <c r="BR14" i="34"/>
  <c r="BQ14" i="34"/>
  <c r="BP14" i="34"/>
  <c r="BT13" i="34"/>
  <c r="BS13" i="34"/>
  <c r="BR13" i="34"/>
  <c r="BQ13" i="34"/>
  <c r="BP13" i="34"/>
  <c r="BT12" i="34"/>
  <c r="BS12" i="34"/>
  <c r="BR12" i="34"/>
  <c r="BQ12" i="34"/>
  <c r="BP12" i="34"/>
  <c r="BT22" i="34"/>
  <c r="BS22" i="34"/>
  <c r="BR22" i="34"/>
  <c r="BQ22" i="34"/>
  <c r="BT11" i="34"/>
  <c r="BS11" i="34"/>
  <c r="BR11" i="34"/>
  <c r="BQ11" i="34"/>
  <c r="BP11" i="34"/>
  <c r="BT10" i="34"/>
  <c r="BS10" i="34"/>
  <c r="BR10" i="34"/>
  <c r="BQ10" i="34"/>
  <c r="BP10" i="34"/>
  <c r="AD54" i="23"/>
  <c r="BU13" i="34" l="1"/>
  <c r="BS18" i="35"/>
  <c r="BS26" i="35"/>
  <c r="BS34" i="35"/>
  <c r="BS25" i="35"/>
  <c r="BS33" i="35"/>
  <c r="BS55" i="35"/>
  <c r="BS63" i="35"/>
  <c r="BU94" i="34"/>
  <c r="BU92" i="34"/>
  <c r="BS28" i="35"/>
  <c r="BS36" i="35"/>
  <c r="BS44" i="35"/>
  <c r="BS52" i="35"/>
  <c r="BS60" i="35"/>
  <c r="BS68" i="35"/>
  <c r="BS49" i="35"/>
  <c r="BS65" i="35"/>
  <c r="BU91" i="34"/>
  <c r="BS11" i="35"/>
  <c r="BS30" i="35"/>
  <c r="BS38" i="35"/>
  <c r="BS51" i="35"/>
  <c r="BS59" i="35"/>
  <c r="BS67" i="35"/>
  <c r="BU20" i="34"/>
  <c r="BU11" i="34"/>
  <c r="BS24" i="35"/>
  <c r="BS32" i="35"/>
  <c r="BS40" i="35"/>
  <c r="BS56" i="35"/>
  <c r="BS64" i="35"/>
  <c r="BU10" i="34"/>
  <c r="BS29" i="35"/>
  <c r="BU93" i="34"/>
  <c r="BS10" i="35"/>
  <c r="BS45" i="35"/>
  <c r="BS61" i="35"/>
  <c r="BS69" i="35"/>
  <c r="BS37" i="35"/>
  <c r="BS41" i="35"/>
  <c r="BS42" i="35"/>
  <c r="BS48" i="35"/>
  <c r="BS53" i="35"/>
  <c r="BS57" i="35"/>
  <c r="BS12" i="35"/>
  <c r="BS23" i="35"/>
  <c r="BS27" i="35"/>
  <c r="BS31" i="35"/>
  <c r="BS35" i="35"/>
  <c r="BS39" i="35"/>
  <c r="BS43" i="35"/>
  <c r="BS50" i="35"/>
  <c r="BS54" i="35"/>
  <c r="BS58" i="35"/>
  <c r="BS62" i="35"/>
  <c r="BS66" i="35"/>
  <c r="BS19" i="35"/>
  <c r="BS20" i="35"/>
  <c r="BS21" i="35"/>
  <c r="BS22" i="35"/>
  <c r="BU14" i="34"/>
  <c r="BU22" i="34"/>
  <c r="BU12" i="34"/>
  <c r="BU21" i="34"/>
  <c r="BU19" i="34"/>
  <c r="BU15" i="34"/>
  <c r="BS47" i="35"/>
  <c r="BS46" i="35"/>
  <c r="BO12" i="7"/>
  <c r="BP12" i="7"/>
  <c r="BQ12" i="7"/>
  <c r="BR12" i="7"/>
  <c r="BS12" i="7"/>
  <c r="BT12" i="7" l="1"/>
  <c r="BO36" i="26" l="1"/>
  <c r="BP36" i="26"/>
  <c r="BQ36" i="26"/>
  <c r="BR36" i="26"/>
  <c r="BS36" i="26"/>
  <c r="BS14" i="6"/>
  <c r="BT14" i="6"/>
  <c r="BU14" i="6"/>
  <c r="BV14" i="6"/>
  <c r="BS15" i="6"/>
  <c r="BT15" i="6"/>
  <c r="BU15" i="6"/>
  <c r="BV15" i="6"/>
  <c r="BS16" i="6"/>
  <c r="BT16" i="6"/>
  <c r="BU16" i="6"/>
  <c r="BV16" i="6"/>
  <c r="BS17" i="6"/>
  <c r="BT17" i="6"/>
  <c r="BU17" i="6"/>
  <c r="BV17" i="6"/>
  <c r="BS18" i="6"/>
  <c r="BT18" i="6"/>
  <c r="BU18" i="6"/>
  <c r="BV18" i="6"/>
  <c r="BS19" i="6"/>
  <c r="BT19" i="6"/>
  <c r="BU19" i="6"/>
  <c r="BV19" i="6"/>
  <c r="BS25" i="6"/>
  <c r="BT25" i="6"/>
  <c r="BU25" i="6"/>
  <c r="BV25" i="6"/>
  <c r="BS20" i="6"/>
  <c r="BT20" i="6"/>
  <c r="BU20" i="6"/>
  <c r="BV20" i="6"/>
  <c r="BS21" i="6"/>
  <c r="BT21" i="6"/>
  <c r="BU21" i="6"/>
  <c r="BV21" i="6"/>
  <c r="BS26" i="6"/>
  <c r="BT26" i="6"/>
  <c r="BU26" i="6"/>
  <c r="BV26" i="6"/>
  <c r="BS27" i="6"/>
  <c r="BT27" i="6"/>
  <c r="BU27" i="6"/>
  <c r="BV27" i="6"/>
  <c r="BS28" i="6"/>
  <c r="BT28" i="6"/>
  <c r="BU28" i="6"/>
  <c r="BV28" i="6"/>
  <c r="BS29" i="6"/>
  <c r="BT29" i="6"/>
  <c r="BU29" i="6"/>
  <c r="BV29" i="6"/>
  <c r="BS30" i="6"/>
  <c r="BT30" i="6"/>
  <c r="BU30" i="6"/>
  <c r="BV30" i="6"/>
  <c r="BS31" i="6"/>
  <c r="BT31" i="6"/>
  <c r="BU31" i="6"/>
  <c r="BV31" i="6"/>
  <c r="BS32" i="6"/>
  <c r="BT32" i="6"/>
  <c r="BU32" i="6"/>
  <c r="BV32" i="6"/>
  <c r="BS33" i="6"/>
  <c r="BT33" i="6"/>
  <c r="BU33" i="6"/>
  <c r="BV33" i="6"/>
  <c r="BS34" i="6"/>
  <c r="BT34" i="6"/>
  <c r="BU34" i="6"/>
  <c r="BV34" i="6"/>
  <c r="BS35" i="6"/>
  <c r="BT35" i="6"/>
  <c r="BU35" i="6"/>
  <c r="BV35" i="6"/>
  <c r="BS36" i="6"/>
  <c r="BT36" i="6"/>
  <c r="BU36" i="6"/>
  <c r="BV36" i="6"/>
  <c r="BS37" i="6"/>
  <c r="BT37" i="6"/>
  <c r="BU37" i="6"/>
  <c r="BV37" i="6"/>
  <c r="BS38" i="6"/>
  <c r="BT38" i="6"/>
  <c r="BU38" i="6"/>
  <c r="BV38" i="6"/>
  <c r="BS39" i="6"/>
  <c r="BT39" i="6"/>
  <c r="BU39" i="6"/>
  <c r="BV39" i="6"/>
  <c r="BS40" i="6"/>
  <c r="BT40" i="6"/>
  <c r="BU40" i="6"/>
  <c r="BV40" i="6"/>
  <c r="BS68" i="6"/>
  <c r="BT68" i="6"/>
  <c r="BU68" i="6"/>
  <c r="BV68" i="6"/>
  <c r="BS69" i="6"/>
  <c r="BT69" i="6"/>
  <c r="BU69" i="6"/>
  <c r="BV69" i="6"/>
  <c r="BS70" i="6"/>
  <c r="BT70" i="6"/>
  <c r="BU70" i="6"/>
  <c r="BV70" i="6"/>
  <c r="BS71" i="6"/>
  <c r="BT71" i="6"/>
  <c r="BU71" i="6"/>
  <c r="BV71" i="6"/>
  <c r="BS72" i="6"/>
  <c r="BT72" i="6"/>
  <c r="BU72" i="6"/>
  <c r="BV72" i="6"/>
  <c r="BS73" i="6"/>
  <c r="BT73" i="6"/>
  <c r="BU73" i="6"/>
  <c r="BV73" i="6"/>
  <c r="BS74" i="6"/>
  <c r="BT74" i="6"/>
  <c r="BU74" i="6"/>
  <c r="BV74" i="6"/>
  <c r="BS75" i="6"/>
  <c r="BT75" i="6"/>
  <c r="BU75" i="6"/>
  <c r="BV75" i="6"/>
  <c r="BS76" i="6"/>
  <c r="BT76" i="6"/>
  <c r="BU76" i="6"/>
  <c r="BV76" i="6"/>
  <c r="BS77" i="6"/>
  <c r="BT77" i="6"/>
  <c r="BU77" i="6"/>
  <c r="BV77" i="6"/>
  <c r="BS78" i="6"/>
  <c r="BT78" i="6"/>
  <c r="BU78" i="6"/>
  <c r="BV78" i="6"/>
  <c r="BS79" i="6"/>
  <c r="BT79" i="6"/>
  <c r="BU79" i="6"/>
  <c r="BV79" i="6"/>
  <c r="BS80" i="6"/>
  <c r="BT80" i="6"/>
  <c r="BU80" i="6"/>
  <c r="BV80" i="6"/>
  <c r="BS81" i="6"/>
  <c r="BT81" i="6"/>
  <c r="BU81" i="6"/>
  <c r="BV81" i="6"/>
  <c r="BS82" i="6"/>
  <c r="BT82" i="6"/>
  <c r="BU82" i="6"/>
  <c r="BV82" i="6"/>
  <c r="BS83" i="6"/>
  <c r="BT83" i="6"/>
  <c r="BU83" i="6"/>
  <c r="BV83" i="6"/>
  <c r="BS84" i="6"/>
  <c r="BT84" i="6"/>
  <c r="BU84" i="6"/>
  <c r="BV84" i="6"/>
  <c r="BS85" i="6"/>
  <c r="BT85" i="6"/>
  <c r="BU85" i="6"/>
  <c r="BV85" i="6"/>
  <c r="BS86" i="6"/>
  <c r="BT86" i="6"/>
  <c r="BU86" i="6"/>
  <c r="BV86" i="6"/>
  <c r="BS87" i="6"/>
  <c r="BT87" i="6"/>
  <c r="BU87" i="6"/>
  <c r="BV87" i="6"/>
  <c r="BS88" i="6"/>
  <c r="BT88" i="6"/>
  <c r="BU88" i="6"/>
  <c r="BV88" i="6"/>
  <c r="BS89" i="6"/>
  <c r="BT89" i="6"/>
  <c r="BU89" i="6"/>
  <c r="BV89" i="6"/>
  <c r="BS90" i="6"/>
  <c r="BT90" i="6"/>
  <c r="BU90" i="6"/>
  <c r="BV90" i="6"/>
  <c r="BT91" i="6"/>
  <c r="BU91" i="6"/>
  <c r="BV91" i="6"/>
  <c r="BS92" i="6"/>
  <c r="BT92" i="6"/>
  <c r="BU92" i="6"/>
  <c r="BV92" i="6"/>
  <c r="BS93" i="6"/>
  <c r="BT93" i="6"/>
  <c r="BU93" i="6"/>
  <c r="BV93" i="6"/>
  <c r="BO34" i="29"/>
  <c r="BP34" i="29"/>
  <c r="BQ34" i="29"/>
  <c r="BR34" i="29"/>
  <c r="BS34" i="29"/>
  <c r="BO20" i="33"/>
  <c r="BP20" i="33"/>
  <c r="BQ20" i="33"/>
  <c r="BR20" i="33"/>
  <c r="BS20" i="33"/>
  <c r="BO21" i="33"/>
  <c r="BP21" i="33"/>
  <c r="BQ21" i="33"/>
  <c r="BR21" i="33"/>
  <c r="BS21" i="33"/>
  <c r="BO22" i="33"/>
  <c r="BP22" i="33"/>
  <c r="BQ22" i="33"/>
  <c r="BR22" i="33"/>
  <c r="BS22" i="33"/>
  <c r="BO23" i="33"/>
  <c r="BP23" i="33"/>
  <c r="BQ23" i="33"/>
  <c r="BR23" i="33"/>
  <c r="BS23" i="33"/>
  <c r="BO24" i="33"/>
  <c r="BP24" i="33"/>
  <c r="BQ24" i="33"/>
  <c r="BR24" i="33"/>
  <c r="BS24" i="33"/>
  <c r="BO25" i="33"/>
  <c r="BP25" i="33"/>
  <c r="BQ25" i="33"/>
  <c r="BR25" i="33"/>
  <c r="BS25" i="33"/>
  <c r="BO26" i="33"/>
  <c r="BP26" i="33"/>
  <c r="BQ26" i="33"/>
  <c r="BR26" i="33"/>
  <c r="BS26" i="33"/>
  <c r="BO61" i="33"/>
  <c r="BP61" i="33"/>
  <c r="BQ61" i="33"/>
  <c r="BR61" i="33"/>
  <c r="BS61" i="33"/>
  <c r="BO62" i="33"/>
  <c r="BP62" i="33"/>
  <c r="BQ62" i="33"/>
  <c r="BR62" i="33"/>
  <c r="BS62" i="33"/>
  <c r="BO63" i="33"/>
  <c r="BP63" i="33"/>
  <c r="BQ63" i="33"/>
  <c r="BR63" i="33"/>
  <c r="BS63" i="33"/>
  <c r="BO64" i="33"/>
  <c r="BP64" i="33"/>
  <c r="BQ64" i="33"/>
  <c r="BR64" i="33"/>
  <c r="BS64" i="33"/>
  <c r="BO65" i="33"/>
  <c r="BM21" i="15"/>
  <c r="BN21" i="15"/>
  <c r="BO21" i="15"/>
  <c r="BP21" i="15"/>
  <c r="BQ21" i="15"/>
  <c r="BM30" i="15"/>
  <c r="BN30" i="15"/>
  <c r="BO30" i="15"/>
  <c r="BP30" i="15"/>
  <c r="BQ30" i="15"/>
  <c r="BM31" i="15"/>
  <c r="BK12" i="23"/>
  <c r="BL12" i="23"/>
  <c r="BM12" i="23"/>
  <c r="BN12" i="23"/>
  <c r="BO12" i="23"/>
  <c r="BK22" i="23"/>
  <c r="BL22" i="23"/>
  <c r="BM22" i="23"/>
  <c r="BN22" i="23"/>
  <c r="BO22" i="23"/>
  <c r="BK23" i="23"/>
  <c r="BL23" i="23"/>
  <c r="BM23" i="23"/>
  <c r="BN23" i="23"/>
  <c r="BO23" i="23"/>
  <c r="BK24" i="23"/>
  <c r="BL24" i="23"/>
  <c r="BM24" i="23"/>
  <c r="BN24" i="23"/>
  <c r="BO24" i="23"/>
  <c r="BK25" i="23"/>
  <c r="BL25" i="23"/>
  <c r="BM25" i="23"/>
  <c r="BN25" i="23"/>
  <c r="BO25" i="23"/>
  <c r="BK26" i="23"/>
  <c r="BL26" i="23"/>
  <c r="BM26" i="23"/>
  <c r="BN26" i="23"/>
  <c r="BO26" i="23"/>
  <c r="BK27" i="23"/>
  <c r="BL27" i="23"/>
  <c r="BM27" i="23"/>
  <c r="BN27" i="23"/>
  <c r="BO27" i="23"/>
  <c r="BK28" i="23"/>
  <c r="BL28" i="23"/>
  <c r="BM28" i="23"/>
  <c r="BN28" i="23"/>
  <c r="BO28" i="23"/>
  <c r="BK29" i="23"/>
  <c r="BL29" i="23"/>
  <c r="BM29" i="23"/>
  <c r="BN29" i="23"/>
  <c r="BO29" i="23"/>
  <c r="BK30" i="23"/>
  <c r="BL30" i="23"/>
  <c r="BM30" i="23"/>
  <c r="BN30" i="23"/>
  <c r="BO30" i="23"/>
  <c r="BK31" i="23"/>
  <c r="BL31" i="23"/>
  <c r="BM31" i="23"/>
  <c r="BN31" i="23"/>
  <c r="BO31" i="23"/>
  <c r="BK32" i="23"/>
  <c r="BL32" i="23"/>
  <c r="BM32" i="23"/>
  <c r="BN32" i="23"/>
  <c r="BO32" i="23"/>
  <c r="BK33" i="23"/>
  <c r="BL33" i="23"/>
  <c r="BM33" i="23"/>
  <c r="BN33" i="23"/>
  <c r="BO33" i="23"/>
  <c r="BK34" i="23"/>
  <c r="BL34" i="23"/>
  <c r="BM34" i="23"/>
  <c r="BN34" i="23"/>
  <c r="BO34" i="23"/>
  <c r="BK35" i="23"/>
  <c r="BL35" i="23"/>
  <c r="BM35" i="23"/>
  <c r="BN35" i="23"/>
  <c r="BO35" i="23"/>
  <c r="BK36" i="23"/>
  <c r="BL36" i="23"/>
  <c r="BM36" i="23"/>
  <c r="BN36" i="23"/>
  <c r="BO36" i="23"/>
  <c r="BK37" i="23"/>
  <c r="BL37" i="23"/>
  <c r="BM37" i="23"/>
  <c r="BN37" i="23"/>
  <c r="BO37" i="23"/>
  <c r="BK38" i="23"/>
  <c r="BL38" i="23"/>
  <c r="BM38" i="23"/>
  <c r="BN38" i="23"/>
  <c r="BO38" i="23"/>
  <c r="BK39" i="23"/>
  <c r="BL39" i="23"/>
  <c r="BM39" i="23"/>
  <c r="BN39" i="23"/>
  <c r="BO39" i="23"/>
  <c r="BK40" i="23"/>
  <c r="BL40" i="23"/>
  <c r="BM40" i="23"/>
  <c r="BN40" i="23"/>
  <c r="BO40" i="23"/>
  <c r="BK41" i="23"/>
  <c r="BL41" i="23"/>
  <c r="BM41" i="23"/>
  <c r="BN41" i="23"/>
  <c r="BO41" i="23"/>
  <c r="BK42" i="23"/>
  <c r="BL42" i="23"/>
  <c r="BM42" i="23"/>
  <c r="BN42" i="23"/>
  <c r="BO42" i="23"/>
  <c r="BK43" i="23"/>
  <c r="BL43" i="23"/>
  <c r="BM43" i="23"/>
  <c r="BN43" i="23"/>
  <c r="BO43" i="23"/>
  <c r="BK44" i="23"/>
  <c r="BL44" i="23"/>
  <c r="BM44" i="23"/>
  <c r="BN44" i="23"/>
  <c r="BO44" i="23"/>
  <c r="BK45" i="23"/>
  <c r="BP10" i="19"/>
  <c r="BQ10" i="19"/>
  <c r="BR10" i="19"/>
  <c r="BS10" i="19"/>
  <c r="BT10" i="19"/>
  <c r="BP11" i="19"/>
  <c r="BQ11" i="19"/>
  <c r="BR11" i="19"/>
  <c r="BS11" i="19"/>
  <c r="BT11" i="19"/>
  <c r="BP12" i="19"/>
  <c r="BQ12" i="19"/>
  <c r="BR12" i="19"/>
  <c r="BS12" i="19"/>
  <c r="BT12" i="19"/>
  <c r="BP16" i="19"/>
  <c r="BQ16" i="19"/>
  <c r="BR16" i="19"/>
  <c r="BS16" i="19"/>
  <c r="BT16" i="19"/>
  <c r="BP17" i="19"/>
  <c r="BQ17" i="19"/>
  <c r="BR17" i="19"/>
  <c r="BS17" i="19"/>
  <c r="BT17" i="19"/>
  <c r="BP18" i="19"/>
  <c r="BQ18" i="19"/>
  <c r="BR18" i="19"/>
  <c r="BS18" i="19"/>
  <c r="BT18" i="19"/>
  <c r="BP19" i="19"/>
  <c r="BQ19" i="19"/>
  <c r="BR19" i="19"/>
  <c r="BS19" i="19"/>
  <c r="BT19" i="19"/>
  <c r="BP20" i="19"/>
  <c r="BQ20" i="19"/>
  <c r="BR20" i="19"/>
  <c r="BS20" i="19"/>
  <c r="BT20" i="19"/>
  <c r="BP21" i="19"/>
  <c r="BQ21" i="19"/>
  <c r="BR21" i="19"/>
  <c r="BS21" i="19"/>
  <c r="BT21" i="19"/>
  <c r="BP22" i="19"/>
  <c r="BQ22" i="19"/>
  <c r="BR22" i="19"/>
  <c r="BS22" i="19"/>
  <c r="BT22" i="19"/>
  <c r="BP23" i="19"/>
  <c r="BQ23" i="19"/>
  <c r="BR23" i="19"/>
  <c r="BS23" i="19"/>
  <c r="BT23" i="19"/>
  <c r="BP24" i="19"/>
  <c r="BQ24" i="19"/>
  <c r="BR24" i="19"/>
  <c r="BS24" i="19"/>
  <c r="BT24" i="19"/>
  <c r="BP25" i="19"/>
  <c r="BQ25" i="19"/>
  <c r="BR25" i="19"/>
  <c r="BS25" i="19"/>
  <c r="BT25" i="19"/>
  <c r="BP26" i="19"/>
  <c r="BQ26" i="19"/>
  <c r="BR26" i="19"/>
  <c r="BS26" i="19"/>
  <c r="BT26" i="19"/>
  <c r="BP27" i="19"/>
  <c r="BQ27" i="19"/>
  <c r="BR27" i="19"/>
  <c r="BS27" i="19"/>
  <c r="BT27" i="19"/>
  <c r="BP28" i="19"/>
  <c r="BQ28" i="19"/>
  <c r="BR28" i="19"/>
  <c r="BS28" i="19"/>
  <c r="BT28" i="19"/>
  <c r="BP29" i="19"/>
  <c r="BQ29" i="19"/>
  <c r="BR29" i="19"/>
  <c r="BS29" i="19"/>
  <c r="BT29" i="19"/>
  <c r="BP30" i="19"/>
  <c r="BQ30" i="19"/>
  <c r="BR30" i="19"/>
  <c r="BS30" i="19"/>
  <c r="BT30" i="19"/>
  <c r="BP31" i="19"/>
  <c r="BQ31" i="19"/>
  <c r="BR31" i="19"/>
  <c r="BS31" i="19"/>
  <c r="BT31" i="19"/>
  <c r="BP32" i="19"/>
  <c r="BQ32" i="19"/>
  <c r="BR32" i="19"/>
  <c r="BS32" i="19"/>
  <c r="BT32" i="19"/>
  <c r="BP33" i="19"/>
  <c r="BQ33" i="19"/>
  <c r="BR33" i="19"/>
  <c r="BS33" i="19"/>
  <c r="BT33" i="19"/>
  <c r="BP34" i="19"/>
  <c r="BQ34" i="19"/>
  <c r="BR34" i="19"/>
  <c r="BS34" i="19"/>
  <c r="BT34" i="19"/>
  <c r="BP35" i="19"/>
  <c r="BQ35" i="19"/>
  <c r="BR35" i="19"/>
  <c r="BS35" i="19"/>
  <c r="BT35" i="19"/>
  <c r="BP14" i="19"/>
  <c r="BQ14" i="19"/>
  <c r="BR14" i="19"/>
  <c r="BS14" i="19"/>
  <c r="BT14" i="19"/>
  <c r="BP46" i="19"/>
  <c r="BQ46" i="19"/>
  <c r="BR46" i="19"/>
  <c r="BS46" i="19"/>
  <c r="BT46" i="19"/>
  <c r="BP47" i="19"/>
  <c r="BQ47" i="19"/>
  <c r="BR47" i="19"/>
  <c r="BS47" i="19"/>
  <c r="BT47" i="19"/>
  <c r="BP48" i="19"/>
  <c r="BQ48" i="19"/>
  <c r="BR48" i="19"/>
  <c r="BS48" i="19"/>
  <c r="BT48" i="19"/>
  <c r="BP49" i="19"/>
  <c r="BQ49" i="19"/>
  <c r="BR49" i="19"/>
  <c r="BS49" i="19"/>
  <c r="BT49" i="19"/>
  <c r="BP50" i="19"/>
  <c r="BQ50" i="19"/>
  <c r="BR50" i="19"/>
  <c r="BS50" i="19"/>
  <c r="BT50" i="19"/>
  <c r="BP51" i="19"/>
  <c r="BQ51" i="19"/>
  <c r="BR51" i="19"/>
  <c r="BS51" i="19"/>
  <c r="BT51" i="19"/>
  <c r="BP52" i="19"/>
  <c r="BQ52" i="19"/>
  <c r="BR52" i="19"/>
  <c r="BS52" i="19"/>
  <c r="BT52" i="19"/>
  <c r="BP53" i="19"/>
  <c r="BQ53" i="19"/>
  <c r="BR53" i="19"/>
  <c r="BS53" i="19"/>
  <c r="BT53" i="19"/>
  <c r="BP54" i="19"/>
  <c r="BQ54" i="19"/>
  <c r="BR54" i="19"/>
  <c r="BS54" i="19"/>
  <c r="BT54" i="19"/>
  <c r="BP55" i="19"/>
  <c r="BQ55" i="19"/>
  <c r="BR55" i="19"/>
  <c r="BS55" i="19"/>
  <c r="BT55" i="19"/>
  <c r="BP56" i="19"/>
  <c r="BQ56" i="19"/>
  <c r="BR56" i="19"/>
  <c r="BS56" i="19"/>
  <c r="BT56" i="19"/>
  <c r="BP57" i="19"/>
  <c r="BQ57" i="19"/>
  <c r="BR57" i="19"/>
  <c r="BS57" i="19"/>
  <c r="BT57" i="19"/>
  <c r="BP58" i="19"/>
  <c r="BQ58" i="19"/>
  <c r="BR58" i="19"/>
  <c r="BS58" i="19"/>
  <c r="BT58" i="19"/>
  <c r="BP59" i="19"/>
  <c r="BQ59" i="19"/>
  <c r="BR59" i="19"/>
  <c r="BS59" i="19"/>
  <c r="BT59" i="19"/>
  <c r="BP60" i="19"/>
  <c r="BQ60" i="19"/>
  <c r="BR60" i="19"/>
  <c r="BS60" i="19"/>
  <c r="BT60" i="19"/>
  <c r="BP61" i="19"/>
  <c r="BQ61" i="19"/>
  <c r="BR61" i="19"/>
  <c r="BS61" i="19"/>
  <c r="BT61" i="19"/>
  <c r="BP62" i="19"/>
  <c r="BQ62" i="19"/>
  <c r="BR62" i="19"/>
  <c r="BS62" i="19"/>
  <c r="BT62" i="19"/>
  <c r="BP63" i="19"/>
  <c r="BQ63" i="19"/>
  <c r="BR63" i="19"/>
  <c r="BS63" i="19"/>
  <c r="BT63" i="19"/>
  <c r="BP64" i="19"/>
  <c r="BQ64" i="19"/>
  <c r="BR64" i="19"/>
  <c r="BS64" i="19"/>
  <c r="BT64" i="19"/>
  <c r="BP65" i="19"/>
  <c r="BO15" i="26"/>
  <c r="BP15" i="26"/>
  <c r="BQ15" i="26"/>
  <c r="BR15" i="26"/>
  <c r="BS15" i="26"/>
  <c r="BO33" i="26"/>
  <c r="BP33" i="26"/>
  <c r="BQ33" i="26"/>
  <c r="BR33" i="26"/>
  <c r="BS33" i="26"/>
  <c r="BO34" i="26"/>
  <c r="BP34" i="26"/>
  <c r="BQ34" i="26"/>
  <c r="BR34" i="26"/>
  <c r="BS34" i="26"/>
  <c r="BO18" i="26"/>
  <c r="BP18" i="26"/>
  <c r="BQ18" i="26"/>
  <c r="BR18" i="26"/>
  <c r="BS18" i="26"/>
  <c r="BO19" i="26"/>
  <c r="BP19" i="26"/>
  <c r="BQ19" i="26"/>
  <c r="BR19" i="26"/>
  <c r="BS19" i="26"/>
  <c r="BO20" i="26"/>
  <c r="BP20" i="26"/>
  <c r="BQ20" i="26"/>
  <c r="BR20" i="26"/>
  <c r="BS20" i="26"/>
  <c r="BO21" i="26"/>
  <c r="BP21" i="26"/>
  <c r="BQ21" i="26"/>
  <c r="BR21" i="26"/>
  <c r="BS21" i="26"/>
  <c r="BO22" i="26"/>
  <c r="BP22" i="26"/>
  <c r="BQ22" i="26"/>
  <c r="BR22" i="26"/>
  <c r="BS22" i="26"/>
  <c r="BO23" i="26"/>
  <c r="BP23" i="26"/>
  <c r="BQ23" i="26"/>
  <c r="BR23" i="26"/>
  <c r="BS23" i="26"/>
  <c r="BO24" i="26"/>
  <c r="BP24" i="26"/>
  <c r="BQ24" i="26"/>
  <c r="BR24" i="26"/>
  <c r="BS24" i="26"/>
  <c r="BO25" i="26"/>
  <c r="BP25" i="26"/>
  <c r="BQ25" i="26"/>
  <c r="BR25" i="26"/>
  <c r="BS25" i="26"/>
  <c r="BO26" i="26"/>
  <c r="BP26" i="26"/>
  <c r="BQ26" i="26"/>
  <c r="BR26" i="26"/>
  <c r="BS26" i="26"/>
  <c r="BO27" i="26"/>
  <c r="BP27" i="26"/>
  <c r="BQ27" i="26"/>
  <c r="BR27" i="26"/>
  <c r="BS27" i="26"/>
  <c r="BO28" i="26"/>
  <c r="BP28" i="26"/>
  <c r="BQ28" i="26"/>
  <c r="BR28" i="26"/>
  <c r="BS28" i="26"/>
  <c r="BO29" i="26"/>
  <c r="BP29" i="26"/>
  <c r="BQ29" i="26"/>
  <c r="BR29" i="26"/>
  <c r="BS29" i="26"/>
  <c r="BO30" i="26"/>
  <c r="BP30" i="26"/>
  <c r="BQ30" i="26"/>
  <c r="BR30" i="26"/>
  <c r="BS30" i="26"/>
  <c r="BO31" i="26"/>
  <c r="BP31" i="26"/>
  <c r="BQ31" i="26"/>
  <c r="BR31" i="26"/>
  <c r="BS31" i="26"/>
  <c r="BO32" i="26"/>
  <c r="BP32" i="26"/>
  <c r="BQ32" i="26"/>
  <c r="BR32" i="26"/>
  <c r="BS32" i="26"/>
  <c r="BO35" i="26"/>
  <c r="BP35" i="26"/>
  <c r="BQ35" i="26"/>
  <c r="BR35" i="26"/>
  <c r="BS35" i="26"/>
  <c r="BO19" i="29"/>
  <c r="BP19" i="29"/>
  <c r="BQ19" i="29"/>
  <c r="BR19" i="29"/>
  <c r="BS19" i="29"/>
  <c r="BO35" i="29"/>
  <c r="BP35" i="29"/>
  <c r="BQ35" i="29"/>
  <c r="BR35" i="29"/>
  <c r="BS35" i="29"/>
  <c r="BO36" i="29"/>
  <c r="BP36" i="29"/>
  <c r="BQ36" i="29"/>
  <c r="BR36" i="29"/>
  <c r="BS36" i="29"/>
  <c r="BO37" i="29"/>
  <c r="BN13" i="24"/>
  <c r="BO13" i="24"/>
  <c r="BP13" i="24"/>
  <c r="BQ13" i="24"/>
  <c r="BR13" i="24"/>
  <c r="BN14" i="24"/>
  <c r="BO14" i="24"/>
  <c r="BP14" i="24"/>
  <c r="BQ14" i="24"/>
  <c r="BR14" i="24"/>
  <c r="BN15" i="24"/>
  <c r="BO15" i="24"/>
  <c r="BP15" i="24"/>
  <c r="BQ15" i="24"/>
  <c r="BR15" i="24"/>
  <c r="BN16" i="24"/>
  <c r="BO16" i="24"/>
  <c r="BP16" i="24"/>
  <c r="BQ16" i="24"/>
  <c r="BR16" i="24"/>
  <c r="BN17" i="24"/>
  <c r="BO17" i="24"/>
  <c r="BP17" i="24"/>
  <c r="BQ17" i="24"/>
  <c r="BR17" i="24"/>
  <c r="BN18" i="24"/>
  <c r="BO18" i="24"/>
  <c r="BP18" i="24"/>
  <c r="BQ18" i="24"/>
  <c r="BR18" i="24"/>
  <c r="BN19" i="24"/>
  <c r="BO19" i="24"/>
  <c r="BP19" i="24"/>
  <c r="BQ19" i="24"/>
  <c r="BR19" i="24"/>
  <c r="BN20" i="24"/>
  <c r="BO20" i="24"/>
  <c r="BP20" i="24"/>
  <c r="BQ20" i="24"/>
  <c r="BR20" i="24"/>
  <c r="BN21" i="24"/>
  <c r="BO21" i="24"/>
  <c r="BP21" i="24"/>
  <c r="BQ21" i="24"/>
  <c r="BR21" i="24"/>
  <c r="BN22" i="24"/>
  <c r="BO22" i="24"/>
  <c r="BP22" i="24"/>
  <c r="BQ22" i="24"/>
  <c r="BR22" i="24"/>
  <c r="BN23" i="24"/>
  <c r="BO23" i="24"/>
  <c r="BP23" i="24"/>
  <c r="BQ23" i="24"/>
  <c r="BR23" i="24"/>
  <c r="BN24" i="24"/>
  <c r="BO24" i="24"/>
  <c r="BP24" i="24"/>
  <c r="BQ24" i="24"/>
  <c r="BR24" i="24"/>
  <c r="BN25" i="24"/>
  <c r="BO25" i="24"/>
  <c r="BP25" i="24"/>
  <c r="BQ25" i="24"/>
  <c r="BR25" i="24"/>
  <c r="BN26" i="24"/>
  <c r="BO26" i="24"/>
  <c r="BP26" i="24"/>
  <c r="BQ26" i="24"/>
  <c r="BR26" i="24"/>
  <c r="BN27" i="24"/>
  <c r="BO27" i="24"/>
  <c r="BP27" i="24"/>
  <c r="BQ27" i="24"/>
  <c r="BR27" i="24"/>
  <c r="BN28" i="24"/>
  <c r="BO28" i="24"/>
  <c r="BP28" i="24"/>
  <c r="BQ28" i="24"/>
  <c r="BR28" i="24"/>
  <c r="BN29" i="24"/>
  <c r="BO29" i="24"/>
  <c r="BP29" i="24"/>
  <c r="BQ29" i="24"/>
  <c r="BR29" i="24"/>
  <c r="BN30" i="24"/>
  <c r="BO30" i="24"/>
  <c r="BP30" i="24"/>
  <c r="BQ30" i="24"/>
  <c r="BR30" i="24"/>
  <c r="BN31" i="24"/>
  <c r="BO31" i="24"/>
  <c r="BP31" i="24"/>
  <c r="BQ31" i="24"/>
  <c r="BR31" i="24"/>
  <c r="BN32" i="24"/>
  <c r="BO32" i="24"/>
  <c r="BP32" i="24"/>
  <c r="BQ32" i="24"/>
  <c r="BR32" i="24"/>
  <c r="BN33" i="24"/>
  <c r="BO33" i="24"/>
  <c r="BP33" i="24"/>
  <c r="BQ33" i="24"/>
  <c r="BR33" i="24"/>
  <c r="BN34" i="24"/>
  <c r="BO34" i="24"/>
  <c r="BP34" i="24"/>
  <c r="BQ34" i="24"/>
  <c r="BR34" i="24"/>
  <c r="BN46" i="24"/>
  <c r="BO46" i="24"/>
  <c r="BP46" i="24"/>
  <c r="BQ46" i="24"/>
  <c r="BR46" i="24"/>
  <c r="BN47" i="24"/>
  <c r="BO47" i="24"/>
  <c r="BP47" i="24"/>
  <c r="BQ47" i="24"/>
  <c r="BR47" i="24"/>
  <c r="BN48" i="24"/>
  <c r="BO48" i="24"/>
  <c r="BP48" i="24"/>
  <c r="BQ48" i="24"/>
  <c r="BR48" i="24"/>
  <c r="BN49" i="24"/>
  <c r="BO49" i="24"/>
  <c r="BP49" i="24"/>
  <c r="BQ49" i="24"/>
  <c r="BR49" i="24"/>
  <c r="BN50" i="24"/>
  <c r="BO50" i="24"/>
  <c r="BP50" i="24"/>
  <c r="BQ50" i="24"/>
  <c r="BR50" i="24"/>
  <c r="BN51" i="24"/>
  <c r="BO51" i="24"/>
  <c r="BP51" i="24"/>
  <c r="BQ51" i="24"/>
  <c r="BR51" i="24"/>
  <c r="BN52" i="24"/>
  <c r="BO52" i="24"/>
  <c r="BP52" i="24"/>
  <c r="BQ52" i="24"/>
  <c r="BR52" i="24"/>
  <c r="BN53" i="24"/>
  <c r="BO53" i="24"/>
  <c r="BP53" i="24"/>
  <c r="BQ53" i="24"/>
  <c r="BR53" i="24"/>
  <c r="BN60" i="24"/>
  <c r="BO60" i="24"/>
  <c r="BP60" i="24"/>
  <c r="BQ60" i="24"/>
  <c r="BR60" i="24"/>
  <c r="BN55" i="24"/>
  <c r="BO55" i="24"/>
  <c r="BP55" i="24"/>
  <c r="BQ55" i="24"/>
  <c r="BR55" i="24"/>
  <c r="BN56" i="24"/>
  <c r="BO56" i="24"/>
  <c r="BP56" i="24"/>
  <c r="BQ56" i="24"/>
  <c r="BR56" i="24"/>
  <c r="BN57" i="24"/>
  <c r="BO57" i="24"/>
  <c r="BP57" i="24"/>
  <c r="BQ57" i="24"/>
  <c r="BR57" i="24"/>
  <c r="BN58" i="24"/>
  <c r="BO58" i="24"/>
  <c r="BP58" i="24"/>
  <c r="BQ58" i="24"/>
  <c r="BR58" i="24"/>
  <c r="BN61" i="24"/>
  <c r="BO61" i="24"/>
  <c r="BP61" i="24"/>
  <c r="BQ61" i="24"/>
  <c r="BR61" i="24"/>
  <c r="BN62" i="24"/>
  <c r="BO62" i="24"/>
  <c r="BP62" i="24"/>
  <c r="BQ62" i="24"/>
  <c r="BR62" i="24"/>
  <c r="BN63" i="24"/>
  <c r="BO63" i="24"/>
  <c r="BP63" i="24"/>
  <c r="BQ63" i="24"/>
  <c r="BR63" i="24"/>
  <c r="BN64" i="24"/>
  <c r="BO64" i="24"/>
  <c r="BP64" i="24"/>
  <c r="BQ64" i="24"/>
  <c r="BR64" i="24"/>
  <c r="BN65" i="24"/>
  <c r="BO65" i="24"/>
  <c r="BP65" i="24"/>
  <c r="BQ65" i="24"/>
  <c r="BR65" i="24"/>
  <c r="BN66" i="24"/>
  <c r="BO66" i="24"/>
  <c r="BP66" i="24"/>
  <c r="BQ66" i="24"/>
  <c r="BR66" i="24"/>
  <c r="BN67" i="24"/>
  <c r="BO67" i="24"/>
  <c r="BP67" i="24"/>
  <c r="BQ67" i="24"/>
  <c r="BR67" i="24"/>
  <c r="BN68" i="24"/>
  <c r="BO68" i="24"/>
  <c r="BP68" i="24"/>
  <c r="BQ68" i="24"/>
  <c r="BR68" i="24"/>
  <c r="BN69" i="24"/>
  <c r="BO69" i="24"/>
  <c r="BP69" i="24"/>
  <c r="BQ69" i="24"/>
  <c r="BR69" i="24"/>
  <c r="BN70" i="24"/>
  <c r="BO70" i="24"/>
  <c r="BP70" i="24"/>
  <c r="BQ70" i="24"/>
  <c r="BR70" i="24"/>
  <c r="BN54" i="24"/>
  <c r="BO54" i="24"/>
  <c r="BP54" i="24"/>
  <c r="BQ54" i="24"/>
  <c r="BR54" i="24"/>
  <c r="BN71" i="24"/>
  <c r="BO71" i="24"/>
  <c r="BP71" i="24"/>
  <c r="BQ71" i="24"/>
  <c r="BR71" i="24"/>
  <c r="BN72" i="24"/>
  <c r="BO72" i="24"/>
  <c r="BP72" i="24"/>
  <c r="BQ72" i="24"/>
  <c r="BR72" i="24"/>
  <c r="BN73" i="24"/>
  <c r="BO73" i="24"/>
  <c r="BP73" i="24"/>
  <c r="BQ73" i="24"/>
  <c r="BR73" i="24"/>
  <c r="BN74" i="24"/>
  <c r="BO74" i="24"/>
  <c r="BP74" i="24"/>
  <c r="BQ74" i="24"/>
  <c r="BR74" i="24"/>
  <c r="BN75" i="24"/>
  <c r="BO75" i="24"/>
  <c r="BP75" i="24"/>
  <c r="BQ75" i="24"/>
  <c r="BR75" i="24"/>
  <c r="BN76" i="24"/>
  <c r="BO76" i="24"/>
  <c r="BP76" i="24"/>
  <c r="BQ76" i="24"/>
  <c r="BR76" i="24"/>
  <c r="BN77" i="24"/>
  <c r="BO77" i="24"/>
  <c r="BP77" i="24"/>
  <c r="BQ77" i="24"/>
  <c r="BR77" i="24"/>
  <c r="BN78" i="24"/>
  <c r="BO78" i="24"/>
  <c r="BP78" i="24"/>
  <c r="BQ78" i="24"/>
  <c r="BR78" i="24"/>
  <c r="BN79" i="24"/>
  <c r="BO79" i="24"/>
  <c r="BP79" i="24"/>
  <c r="BQ79" i="24"/>
  <c r="BR79" i="24"/>
  <c r="BN80" i="24"/>
  <c r="BO80" i="24"/>
  <c r="BP80" i="24"/>
  <c r="BQ80" i="24"/>
  <c r="BR80" i="24"/>
  <c r="BN81" i="24"/>
  <c r="BO81" i="24"/>
  <c r="BP81" i="24"/>
  <c r="BQ81" i="24"/>
  <c r="BR81" i="24"/>
  <c r="BN82" i="24"/>
  <c r="BO82" i="24"/>
  <c r="BP82" i="24"/>
  <c r="BQ82" i="24"/>
  <c r="BR82" i="24"/>
  <c r="BN83" i="24"/>
  <c r="BO83" i="24"/>
  <c r="BP83" i="24"/>
  <c r="BQ83" i="24"/>
  <c r="BR83" i="24"/>
  <c r="BN84" i="24"/>
  <c r="BO84" i="24"/>
  <c r="BP84" i="24"/>
  <c r="BQ84" i="24"/>
  <c r="BR84" i="24"/>
  <c r="BN85" i="24"/>
  <c r="BO85" i="24"/>
  <c r="BP85" i="24"/>
  <c r="BQ85" i="24"/>
  <c r="BR85" i="24"/>
  <c r="BN86" i="24"/>
  <c r="BO86" i="24"/>
  <c r="BP86" i="24"/>
  <c r="BQ86" i="24"/>
  <c r="BR86" i="24"/>
  <c r="BN87" i="24"/>
  <c r="BO87" i="24"/>
  <c r="BP87" i="24"/>
  <c r="BQ87" i="24"/>
  <c r="BR87" i="24"/>
  <c r="BN88" i="24"/>
  <c r="BO88" i="24"/>
  <c r="BP88" i="24"/>
  <c r="BQ88" i="24"/>
  <c r="BR88" i="24"/>
  <c r="BN89" i="24"/>
  <c r="BO89" i="24"/>
  <c r="BP89" i="24"/>
  <c r="BQ89" i="24"/>
  <c r="BR89" i="24"/>
  <c r="BN90" i="24"/>
  <c r="BO90" i="24"/>
  <c r="BP90" i="24"/>
  <c r="BQ90" i="24"/>
  <c r="BR90" i="24"/>
  <c r="BN91" i="24"/>
  <c r="BO91" i="24"/>
  <c r="BP91" i="24"/>
  <c r="BQ91" i="24"/>
  <c r="BR91" i="24"/>
  <c r="BN92" i="24"/>
  <c r="BO92" i="24"/>
  <c r="BP92" i="24"/>
  <c r="BQ92" i="24"/>
  <c r="BR92" i="24"/>
  <c r="BN93" i="24"/>
  <c r="BO93" i="24"/>
  <c r="BP93" i="24"/>
  <c r="BQ93" i="24"/>
  <c r="BR93" i="24"/>
  <c r="BN94" i="24"/>
  <c r="BO94" i="24"/>
  <c r="BP94" i="24"/>
  <c r="BQ94" i="24"/>
  <c r="BR94" i="24"/>
  <c r="BN95" i="24"/>
  <c r="BO95" i="24"/>
  <c r="BP95" i="24"/>
  <c r="BQ95" i="24"/>
  <c r="BR95" i="24"/>
  <c r="BN96" i="24"/>
  <c r="BO96" i="24"/>
  <c r="BP96" i="24"/>
  <c r="BQ96" i="24"/>
  <c r="BR96" i="24"/>
  <c r="BN97" i="24"/>
  <c r="BO97" i="24"/>
  <c r="BP97" i="24"/>
  <c r="BQ97" i="24"/>
  <c r="BR97" i="24"/>
  <c r="BN98" i="24"/>
  <c r="BO98" i="24"/>
  <c r="BP98" i="24"/>
  <c r="BQ98" i="24"/>
  <c r="BR98" i="24"/>
  <c r="BN99" i="24"/>
  <c r="BO99" i="24"/>
  <c r="BP99" i="24"/>
  <c r="BQ99" i="24"/>
  <c r="BR99" i="24"/>
  <c r="BN100" i="24"/>
  <c r="BO100" i="24"/>
  <c r="BP100" i="24"/>
  <c r="BQ100" i="24"/>
  <c r="BR100" i="24"/>
  <c r="BN101" i="24"/>
  <c r="BO101" i="24"/>
  <c r="BP101" i="24"/>
  <c r="BQ101" i="24"/>
  <c r="BR101" i="24"/>
  <c r="BN102" i="24"/>
  <c r="BO102" i="24"/>
  <c r="BP102" i="24"/>
  <c r="BQ102" i="24"/>
  <c r="BR102" i="24"/>
  <c r="BN103" i="24"/>
  <c r="BO103" i="24"/>
  <c r="BP103" i="24"/>
  <c r="BQ103" i="24"/>
  <c r="BR103" i="24"/>
  <c r="BN104" i="24"/>
  <c r="BO104" i="24"/>
  <c r="BP104" i="24"/>
  <c r="BQ104" i="24"/>
  <c r="BR104" i="24"/>
  <c r="BN105" i="24"/>
  <c r="BO105" i="24"/>
  <c r="BP105" i="24"/>
  <c r="BQ105" i="24"/>
  <c r="BR105" i="24"/>
  <c r="BN106" i="24"/>
  <c r="BO106" i="24"/>
  <c r="BP106" i="24"/>
  <c r="BQ106" i="24"/>
  <c r="BR106" i="24"/>
  <c r="BN107" i="24"/>
  <c r="BO107" i="24"/>
  <c r="BP107" i="24"/>
  <c r="BQ107" i="24"/>
  <c r="BR107" i="24"/>
  <c r="BN108" i="24"/>
  <c r="BO108" i="24"/>
  <c r="BP108" i="24"/>
  <c r="BQ108" i="24"/>
  <c r="BR108" i="24"/>
  <c r="BN109" i="24"/>
  <c r="BO109" i="24"/>
  <c r="BP109" i="24"/>
  <c r="BQ109" i="24"/>
  <c r="BR109" i="24"/>
  <c r="BN110" i="24"/>
  <c r="BO110" i="24"/>
  <c r="BP110" i="24"/>
  <c r="BQ110" i="24"/>
  <c r="BR110" i="24"/>
  <c r="BN111" i="24"/>
  <c r="BO111" i="24"/>
  <c r="BP111" i="24"/>
  <c r="BQ111" i="24"/>
  <c r="BR111" i="24"/>
  <c r="BN112" i="24"/>
  <c r="BO112" i="24"/>
  <c r="BP112" i="24"/>
  <c r="BQ112" i="24"/>
  <c r="BR112" i="24"/>
  <c r="BN113" i="24"/>
  <c r="BO113" i="24"/>
  <c r="BP113" i="24"/>
  <c r="BQ113" i="24"/>
  <c r="BR113" i="24"/>
  <c r="BN114" i="24"/>
  <c r="BO114" i="24"/>
  <c r="BP114" i="24"/>
  <c r="BQ114" i="24"/>
  <c r="BR114" i="24"/>
  <c r="BN115" i="24"/>
  <c r="BO115" i="24"/>
  <c r="BP115" i="24"/>
  <c r="BQ115" i="24"/>
  <c r="BR115" i="24"/>
  <c r="BN116" i="24"/>
  <c r="BO116" i="24"/>
  <c r="BP116" i="24"/>
  <c r="BQ116" i="24"/>
  <c r="BR116" i="24"/>
  <c r="BN117" i="24"/>
  <c r="BO117" i="24"/>
  <c r="BP117" i="24"/>
  <c r="BQ117" i="24"/>
  <c r="BR117" i="24"/>
  <c r="BN118" i="24"/>
  <c r="BO118" i="24"/>
  <c r="BP118" i="24"/>
  <c r="BQ118" i="24"/>
  <c r="BR118" i="24"/>
  <c r="BN119" i="24"/>
  <c r="BO119" i="24"/>
  <c r="BP119" i="24"/>
  <c r="BQ119" i="24"/>
  <c r="BR119" i="24"/>
  <c r="BN120" i="24"/>
  <c r="BO120" i="24"/>
  <c r="BP120" i="24"/>
  <c r="BQ120" i="24"/>
  <c r="BR120" i="24"/>
  <c r="BN121" i="24"/>
  <c r="BO121" i="24"/>
  <c r="BP121" i="24"/>
  <c r="BQ121" i="24"/>
  <c r="BR121" i="24"/>
  <c r="BN122" i="24"/>
  <c r="BO122" i="24"/>
  <c r="BP122" i="24"/>
  <c r="BQ122" i="24"/>
  <c r="BR122" i="24"/>
  <c r="BN123" i="24"/>
  <c r="BO123" i="24"/>
  <c r="BP123" i="24"/>
  <c r="BQ123" i="24"/>
  <c r="BR123" i="24"/>
  <c r="BN124" i="24"/>
  <c r="BO124" i="24"/>
  <c r="BP124" i="24"/>
  <c r="BQ124" i="24"/>
  <c r="BR124" i="24"/>
  <c r="BN125" i="24"/>
  <c r="BO125" i="24"/>
  <c r="BP125" i="24"/>
  <c r="BQ125" i="24"/>
  <c r="BR125" i="24"/>
  <c r="BN126" i="24"/>
  <c r="BO126" i="24"/>
  <c r="BP126" i="24"/>
  <c r="BQ126" i="24"/>
  <c r="BR126" i="24"/>
  <c r="BN127" i="24"/>
  <c r="BO127" i="24"/>
  <c r="BP127" i="24"/>
  <c r="BQ127" i="24"/>
  <c r="BR127" i="24"/>
  <c r="BN128" i="24"/>
  <c r="BO128" i="24"/>
  <c r="BP128" i="24"/>
  <c r="BQ128" i="24"/>
  <c r="BR128" i="24"/>
  <c r="BN129" i="24"/>
  <c r="BO129" i="24"/>
  <c r="BP129" i="24"/>
  <c r="BQ129" i="24"/>
  <c r="BR129" i="24"/>
  <c r="BN130" i="24"/>
  <c r="BO130" i="24"/>
  <c r="BP130" i="24"/>
  <c r="BQ130" i="24"/>
  <c r="BR130" i="24"/>
  <c r="BN131" i="24"/>
  <c r="BO131" i="24"/>
  <c r="BP131" i="24"/>
  <c r="BQ131" i="24"/>
  <c r="BR131" i="24"/>
  <c r="BN132" i="24"/>
  <c r="BO132" i="24"/>
  <c r="BP132" i="24"/>
  <c r="BQ132" i="24"/>
  <c r="BR132" i="24"/>
  <c r="BN133" i="24"/>
  <c r="BO133" i="24"/>
  <c r="BP133" i="24"/>
  <c r="BQ133" i="24"/>
  <c r="BR133" i="24"/>
  <c r="BN134" i="24"/>
  <c r="BO134" i="24"/>
  <c r="BP134" i="24"/>
  <c r="BQ134" i="24"/>
  <c r="BR134" i="24"/>
  <c r="BN135" i="24"/>
  <c r="BO135" i="24"/>
  <c r="BP135" i="24"/>
  <c r="BQ135" i="24"/>
  <c r="BR135" i="24"/>
  <c r="BN136" i="24"/>
  <c r="BO136" i="24"/>
  <c r="BP136" i="24"/>
  <c r="BQ136" i="24"/>
  <c r="BR136" i="24"/>
  <c r="BN137" i="24"/>
  <c r="BO137" i="24"/>
  <c r="BP137" i="24"/>
  <c r="BQ137" i="24"/>
  <c r="BR137" i="24"/>
  <c r="BN138" i="24"/>
  <c r="BO138" i="24"/>
  <c r="BP138" i="24"/>
  <c r="BQ138" i="24"/>
  <c r="BR138" i="24"/>
  <c r="BN139" i="24"/>
  <c r="BO139" i="24"/>
  <c r="BP139" i="24"/>
  <c r="BQ139" i="24"/>
  <c r="BR139" i="24"/>
  <c r="BN140" i="24"/>
  <c r="BO140" i="24"/>
  <c r="BP140" i="24"/>
  <c r="BQ140" i="24"/>
  <c r="BR140" i="24"/>
  <c r="BN141" i="24"/>
  <c r="BO141" i="24"/>
  <c r="BP141" i="24"/>
  <c r="BQ141" i="24"/>
  <c r="BR141" i="24"/>
  <c r="BN142" i="24"/>
  <c r="BO142" i="24"/>
  <c r="BP142" i="24"/>
  <c r="BQ142" i="24"/>
  <c r="BR142" i="24"/>
  <c r="BN143" i="24"/>
  <c r="BO143" i="24"/>
  <c r="BP143" i="24"/>
  <c r="BQ143" i="24"/>
  <c r="BR143" i="24"/>
  <c r="BN144" i="24"/>
  <c r="BO144" i="24"/>
  <c r="BP144" i="24"/>
  <c r="BQ144" i="24"/>
  <c r="BR144" i="24"/>
  <c r="BN145" i="24"/>
  <c r="BO145" i="24"/>
  <c r="BP145" i="24"/>
  <c r="BQ145" i="24"/>
  <c r="BR145" i="24"/>
  <c r="BN146" i="24"/>
  <c r="BO146" i="24"/>
  <c r="BP146" i="24"/>
  <c r="BQ146" i="24"/>
  <c r="BR146" i="24"/>
  <c r="BN147" i="24"/>
  <c r="BO147" i="24"/>
  <c r="BP147" i="24"/>
  <c r="BQ147" i="24"/>
  <c r="BR147" i="24"/>
  <c r="BN148" i="24"/>
  <c r="BO148" i="24"/>
  <c r="BP148" i="24"/>
  <c r="BQ148" i="24"/>
  <c r="BR148" i="24"/>
  <c r="BN149" i="24"/>
  <c r="BO149" i="24"/>
  <c r="BP149" i="24"/>
  <c r="BQ149" i="24"/>
  <c r="BR149" i="24"/>
  <c r="BN150" i="24"/>
  <c r="BO150" i="24"/>
  <c r="BP150" i="24"/>
  <c r="BQ150" i="24"/>
  <c r="BR150" i="24"/>
  <c r="BN151" i="24"/>
  <c r="BO151" i="24"/>
  <c r="BP151" i="24"/>
  <c r="BQ151" i="24"/>
  <c r="BR151" i="24"/>
  <c r="BN152" i="24"/>
  <c r="BO152" i="24"/>
  <c r="BP152" i="24"/>
  <c r="BQ152" i="24"/>
  <c r="BR152" i="24"/>
  <c r="BN153" i="24"/>
  <c r="BO153" i="24"/>
  <c r="BP153" i="24"/>
  <c r="BQ153" i="24"/>
  <c r="BR153" i="24"/>
  <c r="BN191" i="24"/>
  <c r="BO191" i="24"/>
  <c r="BP191" i="24"/>
  <c r="BQ191" i="24"/>
  <c r="BR191" i="24"/>
  <c r="BN192" i="24"/>
  <c r="BO192" i="24"/>
  <c r="BP192" i="24"/>
  <c r="BQ192" i="24"/>
  <c r="BR192" i="24"/>
  <c r="BN193" i="24"/>
  <c r="BO193" i="24"/>
  <c r="BP193" i="24"/>
  <c r="BQ193" i="24"/>
  <c r="BR193" i="24"/>
  <c r="BN194" i="24"/>
  <c r="BO194" i="24"/>
  <c r="BP194" i="24"/>
  <c r="BQ194" i="24"/>
  <c r="BR194" i="24"/>
  <c r="BN195" i="24"/>
  <c r="BO195" i="24"/>
  <c r="BP195" i="24"/>
  <c r="BQ195" i="24"/>
  <c r="BR195" i="24"/>
  <c r="BN196" i="24"/>
  <c r="BO196" i="24"/>
  <c r="BP196" i="24"/>
  <c r="BQ196" i="24"/>
  <c r="BR196" i="24"/>
  <c r="BN197" i="24"/>
  <c r="BO197" i="24"/>
  <c r="BP197" i="24"/>
  <c r="BQ197" i="24"/>
  <c r="BR197" i="24"/>
  <c r="BN198" i="24"/>
  <c r="BO198" i="24"/>
  <c r="BP198" i="24"/>
  <c r="BQ198" i="24"/>
  <c r="BR198" i="24"/>
  <c r="BN199" i="24"/>
  <c r="BO199" i="24"/>
  <c r="BP199" i="24"/>
  <c r="BQ199" i="24"/>
  <c r="BR199" i="24"/>
  <c r="BN200" i="24"/>
  <c r="BO200" i="24"/>
  <c r="BP200" i="24"/>
  <c r="BQ200" i="24"/>
  <c r="BR200" i="24"/>
  <c r="BN201" i="24"/>
  <c r="BO201" i="24"/>
  <c r="BP201" i="24"/>
  <c r="BQ201" i="24"/>
  <c r="BR201" i="24"/>
  <c r="BN202" i="24"/>
  <c r="BO202" i="24"/>
  <c r="BP202" i="24"/>
  <c r="BQ202" i="24"/>
  <c r="BR202" i="24"/>
  <c r="BN203" i="24"/>
  <c r="BO203" i="24"/>
  <c r="BP203" i="24"/>
  <c r="BQ203" i="24"/>
  <c r="BR203" i="24"/>
  <c r="BN204" i="24"/>
  <c r="BO204" i="24"/>
  <c r="BP204" i="24"/>
  <c r="BQ204" i="24"/>
  <c r="BR204" i="24"/>
  <c r="BN205" i="24"/>
  <c r="BO205" i="24"/>
  <c r="BP205" i="24"/>
  <c r="BQ205" i="24"/>
  <c r="BR205" i="24"/>
  <c r="BN206" i="24"/>
  <c r="BO206" i="24"/>
  <c r="BP206" i="24"/>
  <c r="BQ206" i="24"/>
  <c r="BR206" i="24"/>
  <c r="BN207" i="24"/>
  <c r="BO207" i="24"/>
  <c r="BP207" i="24"/>
  <c r="BQ207" i="24"/>
  <c r="BR207" i="24"/>
  <c r="BN208" i="24"/>
  <c r="BO208" i="24"/>
  <c r="BP208" i="24"/>
  <c r="BQ208" i="24"/>
  <c r="BR208" i="24"/>
  <c r="BN209" i="24"/>
  <c r="BO209" i="24"/>
  <c r="BP209" i="24"/>
  <c r="BQ209" i="24"/>
  <c r="BR209" i="24"/>
  <c r="BN210" i="24"/>
  <c r="BO210" i="24"/>
  <c r="BP210" i="24"/>
  <c r="BQ210" i="24"/>
  <c r="BR210" i="24"/>
  <c r="BN211" i="24"/>
  <c r="BO211" i="24"/>
  <c r="BP211" i="24"/>
  <c r="BQ211" i="24"/>
  <c r="BR211" i="24"/>
  <c r="BN212" i="24"/>
  <c r="BO212" i="24"/>
  <c r="BP212" i="24"/>
  <c r="BQ212" i="24"/>
  <c r="BR212" i="24"/>
  <c r="BN213" i="24"/>
  <c r="BO213" i="24"/>
  <c r="BP213" i="24"/>
  <c r="BQ213" i="24"/>
  <c r="BR213" i="24"/>
  <c r="BN214" i="24"/>
  <c r="BO214" i="24"/>
  <c r="BP214" i="24"/>
  <c r="BQ214" i="24"/>
  <c r="BR214" i="24"/>
  <c r="BN215" i="24"/>
  <c r="BO215" i="24"/>
  <c r="BP215" i="24"/>
  <c r="BQ215" i="24"/>
  <c r="BR215" i="24"/>
  <c r="BN216" i="24"/>
  <c r="BO216" i="24"/>
  <c r="BP216" i="24"/>
  <c r="BQ216" i="24"/>
  <c r="BR216" i="24"/>
  <c r="BN217" i="24"/>
  <c r="BO217" i="24"/>
  <c r="BP217" i="24"/>
  <c r="BQ217" i="24"/>
  <c r="BR217" i="24"/>
  <c r="BN218" i="24"/>
  <c r="BO218" i="24"/>
  <c r="BP218" i="24"/>
  <c r="BQ218" i="24"/>
  <c r="BR218" i="24"/>
  <c r="BN219" i="24"/>
  <c r="BO219" i="24"/>
  <c r="BP219" i="24"/>
  <c r="BQ219" i="24"/>
  <c r="BR219" i="24"/>
  <c r="BN220" i="24"/>
  <c r="BJ11" i="32"/>
  <c r="BK11" i="32"/>
  <c r="BL11" i="32"/>
  <c r="BM11" i="32"/>
  <c r="BN11" i="32"/>
  <c r="BJ23" i="32"/>
  <c r="BK23" i="32"/>
  <c r="BL23" i="32"/>
  <c r="BM23" i="32"/>
  <c r="BN23" i="32"/>
  <c r="BJ24" i="32"/>
  <c r="BK24" i="32"/>
  <c r="BL24" i="32"/>
  <c r="BM24" i="32"/>
  <c r="BN24" i="32"/>
  <c r="BJ25" i="32"/>
  <c r="BO64" i="7"/>
  <c r="BN10" i="10"/>
  <c r="BO10" i="10"/>
  <c r="BP10" i="10"/>
  <c r="BQ10" i="10"/>
  <c r="BR10" i="10"/>
  <c r="BN11" i="10"/>
  <c r="BO11" i="10"/>
  <c r="BP11" i="10"/>
  <c r="BQ11" i="10"/>
  <c r="BR11" i="10"/>
  <c r="BN12" i="10"/>
  <c r="BO12" i="10"/>
  <c r="BP12" i="10"/>
  <c r="BQ12" i="10"/>
  <c r="BR12" i="10"/>
  <c r="BN13" i="10"/>
  <c r="BO13" i="10"/>
  <c r="BP13" i="10"/>
  <c r="BQ13" i="10"/>
  <c r="BR13" i="10"/>
  <c r="BN14" i="10"/>
  <c r="BO14" i="10"/>
  <c r="BP14" i="10"/>
  <c r="BQ14" i="10"/>
  <c r="BR14" i="10"/>
  <c r="BN15" i="10"/>
  <c r="BO15" i="10"/>
  <c r="BP15" i="10"/>
  <c r="BQ15" i="10"/>
  <c r="BR15" i="10"/>
  <c r="BN16" i="10"/>
  <c r="BO16" i="10"/>
  <c r="BP16" i="10"/>
  <c r="BQ16" i="10"/>
  <c r="BR16" i="10"/>
  <c r="BN17" i="10"/>
  <c r="BO17" i="10"/>
  <c r="BP17" i="10"/>
  <c r="BQ17" i="10"/>
  <c r="BR17" i="10"/>
  <c r="BN18" i="10"/>
  <c r="BO18" i="10"/>
  <c r="BP18" i="10"/>
  <c r="BQ18" i="10"/>
  <c r="BR18" i="10"/>
  <c r="BN19" i="10"/>
  <c r="BO19" i="10"/>
  <c r="BP19" i="10"/>
  <c r="BQ19" i="10"/>
  <c r="BR19" i="10"/>
  <c r="BN20" i="10"/>
  <c r="BO20" i="10"/>
  <c r="BP20" i="10"/>
  <c r="BQ20" i="10"/>
  <c r="BR20" i="10"/>
  <c r="BN21" i="10"/>
  <c r="BO21" i="10"/>
  <c r="BP21" i="10"/>
  <c r="BQ21" i="10"/>
  <c r="BR21" i="10"/>
  <c r="BN22" i="10"/>
  <c r="BO22" i="10"/>
  <c r="BP22" i="10"/>
  <c r="BQ22" i="10"/>
  <c r="BR22" i="10"/>
  <c r="BO23" i="10"/>
  <c r="BP23" i="10"/>
  <c r="BQ23" i="10"/>
  <c r="BR23" i="10"/>
  <c r="BO24" i="10"/>
  <c r="BP24" i="10"/>
  <c r="BQ24" i="10"/>
  <c r="BR24" i="10"/>
  <c r="BO25" i="10"/>
  <c r="BP25" i="10"/>
  <c r="BQ25" i="10"/>
  <c r="BR25" i="10"/>
  <c r="BO26" i="10"/>
  <c r="BP26" i="10"/>
  <c r="BQ26" i="10"/>
  <c r="BR26" i="10"/>
  <c r="BO27" i="10"/>
  <c r="BP27" i="10"/>
  <c r="BQ27" i="10"/>
  <c r="BR27" i="10"/>
  <c r="BO28" i="10"/>
  <c r="BP28" i="10"/>
  <c r="BQ28" i="10"/>
  <c r="BR28" i="10"/>
  <c r="BO29" i="10"/>
  <c r="BP29" i="10"/>
  <c r="BQ29" i="10"/>
  <c r="BR29" i="10"/>
  <c r="BO30" i="10"/>
  <c r="BP30" i="10"/>
  <c r="BQ30" i="10"/>
  <c r="BR30" i="10"/>
  <c r="BO31" i="10"/>
  <c r="BP31" i="10"/>
  <c r="BQ31" i="10"/>
  <c r="BR31" i="10"/>
  <c r="BO32" i="10"/>
  <c r="BP32" i="10"/>
  <c r="BQ32" i="10"/>
  <c r="BR32" i="10"/>
  <c r="BO33" i="10"/>
  <c r="BP33" i="10"/>
  <c r="BQ33" i="10"/>
  <c r="BR33" i="10"/>
  <c r="BO34" i="10"/>
  <c r="BP34" i="10"/>
  <c r="BQ34" i="10"/>
  <c r="BR34" i="10"/>
  <c r="BO35" i="10"/>
  <c r="BP35" i="10"/>
  <c r="BQ35" i="10"/>
  <c r="BR35" i="10"/>
  <c r="BM15" i="30"/>
  <c r="BN15" i="30"/>
  <c r="BO15" i="30"/>
  <c r="BP15" i="30"/>
  <c r="BQ15" i="30"/>
  <c r="BR13" i="6"/>
  <c r="BS13" i="6"/>
  <c r="BT13" i="6"/>
  <c r="BU13" i="6"/>
  <c r="BV13" i="6"/>
  <c r="BS26" i="10" l="1"/>
  <c r="BS111" i="24"/>
  <c r="BW17" i="6"/>
  <c r="BP38" i="23"/>
  <c r="BP36" i="23"/>
  <c r="BS211" i="24"/>
  <c r="BS219" i="24"/>
  <c r="BS114" i="24"/>
  <c r="BP35" i="23"/>
  <c r="BS17" i="10"/>
  <c r="BS18" i="10"/>
  <c r="BS126" i="24"/>
  <c r="BS21" i="10"/>
  <c r="BS206" i="24"/>
  <c r="BS204" i="24"/>
  <c r="BS196" i="24"/>
  <c r="BP40" i="23"/>
  <c r="BP33" i="23"/>
  <c r="BS121" i="24"/>
  <c r="BS113" i="24"/>
  <c r="BS24" i="10"/>
  <c r="BS148" i="24"/>
  <c r="BP37" i="23"/>
  <c r="BS191" i="24"/>
  <c r="BP34" i="23"/>
  <c r="BS25" i="10"/>
  <c r="BP29" i="23"/>
  <c r="BW85" i="6"/>
  <c r="BT31" i="26"/>
  <c r="BT63" i="33"/>
  <c r="BT23" i="33"/>
  <c r="BS13" i="10"/>
  <c r="BS34" i="10"/>
  <c r="BS23" i="10"/>
  <c r="BS14" i="10"/>
  <c r="BS33" i="10"/>
  <c r="BS10" i="10"/>
  <c r="BS27" i="10"/>
  <c r="BW78" i="6"/>
  <c r="BS194" i="24"/>
  <c r="BS197" i="24"/>
  <c r="BS203" i="24"/>
  <c r="BS195" i="24"/>
  <c r="BS134" i="24"/>
  <c r="BS207" i="24"/>
  <c r="BS209" i="24"/>
  <c r="BS150" i="24"/>
  <c r="BS142" i="24"/>
  <c r="BS199" i="24"/>
  <c r="BS215" i="24"/>
  <c r="BS153" i="24"/>
  <c r="BS146" i="24"/>
  <c r="BS145" i="24"/>
  <c r="BS143" i="24"/>
  <c r="BS135" i="24"/>
  <c r="BS118" i="24"/>
  <c r="BS110" i="24"/>
  <c r="BS94" i="24"/>
  <c r="BS86" i="24"/>
  <c r="BS124" i="24"/>
  <c r="BS116" i="24"/>
  <c r="BS138" i="24"/>
  <c r="BS130" i="24"/>
  <c r="BS122" i="24"/>
  <c r="BS63" i="24"/>
  <c r="BS53" i="24"/>
  <c r="BT26" i="26"/>
  <c r="BT27" i="26"/>
  <c r="BT30" i="26"/>
  <c r="BS216" i="24"/>
  <c r="BS198" i="24"/>
  <c r="BS213" i="24"/>
  <c r="BS210" i="24"/>
  <c r="BS208" i="24"/>
  <c r="BS128" i="24"/>
  <c r="BS125" i="24"/>
  <c r="BS123" i="24"/>
  <c r="BS140" i="24"/>
  <c r="BS137" i="24"/>
  <c r="BS201" i="24"/>
  <c r="BS193" i="24"/>
  <c r="BS200" i="24"/>
  <c r="BS152" i="24"/>
  <c r="BS120" i="24"/>
  <c r="BS117" i="24"/>
  <c r="BS115" i="24"/>
  <c r="BS218" i="24"/>
  <c r="BS205" i="24"/>
  <c r="BS202" i="24"/>
  <c r="BS149" i="24"/>
  <c r="BS147" i="24"/>
  <c r="BS217" i="24"/>
  <c r="BS214" i="24"/>
  <c r="BS212" i="24"/>
  <c r="BS132" i="24"/>
  <c r="BS129" i="24"/>
  <c r="BS127" i="24"/>
  <c r="BS13" i="24"/>
  <c r="BS192" i="24"/>
  <c r="BS144" i="24"/>
  <c r="BS141" i="24"/>
  <c r="BS139" i="24"/>
  <c r="BS112" i="24"/>
  <c r="BS151" i="24"/>
  <c r="BS119" i="24"/>
  <c r="BS136" i="24"/>
  <c r="BS133" i="24"/>
  <c r="BS131" i="24"/>
  <c r="BS31" i="24"/>
  <c r="BS24" i="24"/>
  <c r="BS17" i="24"/>
  <c r="BU61" i="19"/>
  <c r="BU47" i="19"/>
  <c r="BP44" i="23"/>
  <c r="BP43" i="23"/>
  <c r="BP41" i="23"/>
  <c r="BP42" i="23"/>
  <c r="BP39" i="23"/>
  <c r="BP28" i="23"/>
  <c r="BP31" i="23"/>
  <c r="BP32" i="23"/>
  <c r="BP23" i="23"/>
  <c r="BP27" i="23"/>
  <c r="BP30" i="23"/>
  <c r="BP22" i="23"/>
  <c r="BP24" i="23"/>
  <c r="BP25" i="23"/>
  <c r="BP26" i="23"/>
  <c r="BP12" i="23"/>
  <c r="BR30" i="15"/>
  <c r="BR21" i="15"/>
  <c r="BW27" i="6"/>
  <c r="BW92" i="6"/>
  <c r="BW87" i="6"/>
  <c r="BW90" i="6"/>
  <c r="BW88" i="6"/>
  <c r="BW86" i="6"/>
  <c r="BW89" i="6"/>
  <c r="BW70" i="6"/>
  <c r="BW84" i="6"/>
  <c r="BW83" i="6"/>
  <c r="BW82" i="6"/>
  <c r="BW74" i="6"/>
  <c r="BW75" i="6"/>
  <c r="BW93" i="6"/>
  <c r="BW68" i="6"/>
  <c r="BW91" i="6"/>
  <c r="BW80" i="6"/>
  <c r="BW77" i="6"/>
  <c r="BW79" i="6"/>
  <c r="BW72" i="6"/>
  <c r="BW69" i="6"/>
  <c r="BW81" i="6"/>
  <c r="BW76" i="6"/>
  <c r="BW73" i="6"/>
  <c r="BW71" i="6"/>
  <c r="BW36" i="6"/>
  <c r="BW39" i="6"/>
  <c r="BW40" i="6"/>
  <c r="BW38" i="6"/>
  <c r="BW35" i="6"/>
  <c r="BW33" i="6"/>
  <c r="BW37" i="6"/>
  <c r="BW34" i="6"/>
  <c r="BW30" i="6"/>
  <c r="BW28" i="6"/>
  <c r="BW32" i="6"/>
  <c r="BW26" i="6"/>
  <c r="BW20" i="6"/>
  <c r="BW13" i="6"/>
  <c r="BW21" i="6"/>
  <c r="BW31" i="6"/>
  <c r="BW29" i="6"/>
  <c r="BW19" i="6"/>
  <c r="BW16" i="6"/>
  <c r="BW14" i="6"/>
  <c r="BW25" i="6"/>
  <c r="BW18" i="6"/>
  <c r="BW15" i="6"/>
  <c r="BT34" i="29"/>
  <c r="BT36" i="26"/>
  <c r="BT22" i="26"/>
  <c r="BT18" i="26"/>
  <c r="BU64" i="19"/>
  <c r="BU57" i="19"/>
  <c r="BU56" i="19"/>
  <c r="BU62" i="19"/>
  <c r="BU63" i="19"/>
  <c r="BU60" i="19"/>
  <c r="BU53" i="19"/>
  <c r="BU50" i="19"/>
  <c r="BU59" i="19"/>
  <c r="BU51" i="19"/>
  <c r="BU49" i="19"/>
  <c r="BU58" i="19"/>
  <c r="BU52" i="19"/>
  <c r="BU54" i="19"/>
  <c r="BU55" i="19"/>
  <c r="BU14" i="19"/>
  <c r="BU46" i="19"/>
  <c r="BU48" i="19"/>
  <c r="BU33" i="19"/>
  <c r="BU28" i="19"/>
  <c r="BU29" i="19"/>
  <c r="BU32" i="19"/>
  <c r="BU16" i="19"/>
  <c r="BU17" i="19"/>
  <c r="BU25" i="19"/>
  <c r="BU20" i="19"/>
  <c r="BU23" i="19"/>
  <c r="BU21" i="19"/>
  <c r="BU24" i="19"/>
  <c r="BU30" i="19"/>
  <c r="BU11" i="19"/>
  <c r="BU27" i="19"/>
  <c r="BU34" i="19"/>
  <c r="BU18" i="19"/>
  <c r="BU31" i="19"/>
  <c r="BU12" i="19"/>
  <c r="BU22" i="19"/>
  <c r="BU35" i="19"/>
  <c r="BU19" i="19"/>
  <c r="BU10" i="19"/>
  <c r="BU26" i="19"/>
  <c r="BO23" i="32"/>
  <c r="BO24" i="32"/>
  <c r="BO11" i="32"/>
  <c r="BT21" i="26"/>
  <c r="BT24" i="26"/>
  <c r="BT35" i="26"/>
  <c r="BT15" i="26"/>
  <c r="BT28" i="26"/>
  <c r="BT25" i="26"/>
  <c r="BT19" i="26"/>
  <c r="BT33" i="26"/>
  <c r="BT32" i="26"/>
  <c r="BT34" i="26"/>
  <c r="BT29" i="26"/>
  <c r="BT23" i="26"/>
  <c r="BT20" i="26"/>
  <c r="BT62" i="33"/>
  <c r="BT20" i="33"/>
  <c r="BT24" i="33"/>
  <c r="BT21" i="33"/>
  <c r="BT26" i="33"/>
  <c r="BS82" i="24"/>
  <c r="BS74" i="24"/>
  <c r="BS87" i="24"/>
  <c r="BS106" i="24"/>
  <c r="BS101" i="24"/>
  <c r="BS104" i="24"/>
  <c r="BS98" i="24"/>
  <c r="BS99" i="24"/>
  <c r="BS90" i="24"/>
  <c r="BS102" i="24"/>
  <c r="BS67" i="24"/>
  <c r="BS78" i="24"/>
  <c r="BS75" i="24"/>
  <c r="BS54" i="24"/>
  <c r="BS57" i="24"/>
  <c r="BS72" i="24"/>
  <c r="BS84" i="24"/>
  <c r="BS81" i="24"/>
  <c r="BS96" i="24"/>
  <c r="BS93" i="24"/>
  <c r="BS73" i="24"/>
  <c r="BS68" i="24"/>
  <c r="BS108" i="24"/>
  <c r="BS76" i="24"/>
  <c r="BS49" i="24"/>
  <c r="BS85" i="24"/>
  <c r="BS83" i="24"/>
  <c r="BS77" i="24"/>
  <c r="BS71" i="24"/>
  <c r="BS69" i="24"/>
  <c r="BS60" i="24"/>
  <c r="BS65" i="24"/>
  <c r="BS62" i="24"/>
  <c r="BS105" i="24"/>
  <c r="BS91" i="24"/>
  <c r="BS58" i="24"/>
  <c r="BS88" i="24"/>
  <c r="BS66" i="24"/>
  <c r="BS100" i="24"/>
  <c r="BS97" i="24"/>
  <c r="BS109" i="24"/>
  <c r="BS107" i="24"/>
  <c r="BS95" i="24"/>
  <c r="BS80" i="24"/>
  <c r="BS64" i="24"/>
  <c r="BS56" i="24"/>
  <c r="BS51" i="24"/>
  <c r="BS79" i="24"/>
  <c r="BS103" i="24"/>
  <c r="BS92" i="24"/>
  <c r="BS89" i="24"/>
  <c r="BS70" i="24"/>
  <c r="BS61" i="24"/>
  <c r="BS48" i="24"/>
  <c r="BS55" i="24"/>
  <c r="BS52" i="24"/>
  <c r="BS50" i="24"/>
  <c r="BS47" i="24"/>
  <c r="BS46" i="24"/>
  <c r="BS25" i="24"/>
  <c r="BS30" i="24"/>
  <c r="BS27" i="24"/>
  <c r="BS22" i="24"/>
  <c r="BS20" i="24"/>
  <c r="BS33" i="24"/>
  <c r="BS23" i="24"/>
  <c r="BS15" i="24"/>
  <c r="BS16" i="24"/>
  <c r="BS32" i="24"/>
  <c r="BS29" i="24"/>
  <c r="BS19" i="24"/>
  <c r="BS18" i="24"/>
  <c r="BS34" i="24"/>
  <c r="BS28" i="24"/>
  <c r="BS26" i="24"/>
  <c r="BS21" i="24"/>
  <c r="BS14" i="24"/>
  <c r="BS31" i="10"/>
  <c r="BS32" i="10"/>
  <c r="BS30" i="10"/>
  <c r="BS35" i="10"/>
  <c r="BS28" i="10"/>
  <c r="BS19" i="10"/>
  <c r="BS22" i="10"/>
  <c r="BS20" i="10"/>
  <c r="BS16" i="10"/>
  <c r="BS11" i="10"/>
  <c r="BS15" i="10"/>
  <c r="BS12" i="10"/>
  <c r="BR15" i="30"/>
  <c r="BT36" i="29"/>
  <c r="BT19" i="29"/>
  <c r="BT35" i="29"/>
  <c r="BS29" i="10"/>
  <c r="BT22" i="33"/>
  <c r="BT25" i="33"/>
  <c r="BT64" i="33"/>
  <c r="BT61" i="33"/>
  <c r="I26" i="32"/>
  <c r="BN12" i="24" l="1"/>
  <c r="BO12" i="24"/>
  <c r="BP12" i="24"/>
  <c r="BQ12" i="24"/>
  <c r="BR12" i="24"/>
  <c r="BP65" i="33"/>
  <c r="BQ65" i="33"/>
  <c r="BR65" i="33"/>
  <c r="BS65" i="33"/>
  <c r="BP76" i="19"/>
  <c r="BP77" i="19"/>
  <c r="BP66" i="19"/>
  <c r="BP67" i="19"/>
  <c r="BP68" i="19"/>
  <c r="BP69" i="19"/>
  <c r="BP70" i="19"/>
  <c r="BP71" i="19"/>
  <c r="BP72" i="19"/>
  <c r="BP73" i="19"/>
  <c r="BP74" i="19"/>
  <c r="BP75" i="19"/>
  <c r="BO40" i="26"/>
  <c r="BO41" i="26"/>
  <c r="BO42" i="26"/>
  <c r="BO43" i="26"/>
  <c r="BO44" i="26"/>
  <c r="BO45" i="26"/>
  <c r="BO46" i="26"/>
  <c r="BO14" i="26"/>
  <c r="BO38" i="29"/>
  <c r="BN11" i="24"/>
  <c r="BJ10" i="32"/>
  <c r="BM66" i="30"/>
  <c r="BM67" i="30"/>
  <c r="BM68" i="30"/>
  <c r="BM69" i="30"/>
  <c r="BM70" i="30"/>
  <c r="BM71" i="30"/>
  <c r="BM72" i="30"/>
  <c r="BM73" i="30"/>
  <c r="BM74" i="30"/>
  <c r="BM75" i="30"/>
  <c r="BR94" i="6"/>
  <c r="BT65" i="33" l="1"/>
  <c r="BS12" i="24"/>
  <c r="BO11" i="24"/>
  <c r="BP11" i="24"/>
  <c r="BQ11" i="24"/>
  <c r="BR11" i="24"/>
  <c r="BP14" i="26"/>
  <c r="BQ14" i="26"/>
  <c r="BR14" i="26"/>
  <c r="BS14" i="26"/>
  <c r="BK10" i="32"/>
  <c r="BL10" i="32"/>
  <c r="BM10" i="32"/>
  <c r="BN10" i="32"/>
  <c r="DL67" i="33"/>
  <c r="DK67" i="33"/>
  <c r="DJ67" i="33"/>
  <c r="DI67" i="33"/>
  <c r="DH67" i="33"/>
  <c r="DG67" i="33"/>
  <c r="DF67" i="33"/>
  <c r="DE67" i="33"/>
  <c r="DD67" i="33"/>
  <c r="DC67" i="33"/>
  <c r="DB67" i="33"/>
  <c r="DA67" i="33"/>
  <c r="CZ67" i="33"/>
  <c r="CY67" i="33"/>
  <c r="CX67" i="33"/>
  <c r="CW67" i="33"/>
  <c r="CV67" i="33"/>
  <c r="CU67" i="33"/>
  <c r="CT67" i="33"/>
  <c r="CS67" i="33"/>
  <c r="CR67" i="33"/>
  <c r="CQ67" i="33"/>
  <c r="CP67" i="33"/>
  <c r="CO67" i="33"/>
  <c r="CN67" i="33"/>
  <c r="CM67" i="33"/>
  <c r="CL67" i="33"/>
  <c r="CK67" i="33"/>
  <c r="CJ67" i="33"/>
  <c r="CI67" i="33"/>
  <c r="CH67" i="33"/>
  <c r="CG67" i="33"/>
  <c r="CF67" i="33"/>
  <c r="CE67" i="33"/>
  <c r="CD67" i="33"/>
  <c r="CC67" i="33"/>
  <c r="CB67" i="33"/>
  <c r="CA67" i="33"/>
  <c r="BZ67" i="33"/>
  <c r="BY67" i="33"/>
  <c r="BX67" i="33"/>
  <c r="BW67" i="33"/>
  <c r="BV67" i="33"/>
  <c r="BU67" i="33"/>
  <c r="BN67" i="33"/>
  <c r="BM67" i="33"/>
  <c r="BJ67" i="33"/>
  <c r="BI67" i="33"/>
  <c r="BH67" i="33"/>
  <c r="BG67" i="33"/>
  <c r="BF67" i="33"/>
  <c r="BD67" i="33"/>
  <c r="BC67" i="33"/>
  <c r="BB67" i="33"/>
  <c r="BA67" i="33"/>
  <c r="AY67" i="33"/>
  <c r="AX67" i="33"/>
  <c r="AW67" i="33"/>
  <c r="AV67" i="33"/>
  <c r="AU67" i="33"/>
  <c r="AT67" i="33"/>
  <c r="AS67" i="33"/>
  <c r="AR67" i="33"/>
  <c r="AQ67" i="33"/>
  <c r="AP67" i="33"/>
  <c r="AO67" i="33"/>
  <c r="AN67" i="33"/>
  <c r="AF67" i="33"/>
  <c r="AE67" i="33"/>
  <c r="W67" i="33"/>
  <c r="V67" i="33"/>
  <c r="U67" i="33"/>
  <c r="R67" i="33"/>
  <c r="P67" i="33"/>
  <c r="I67" i="33"/>
  <c r="H67" i="33"/>
  <c r="G67" i="33"/>
  <c r="F67" i="33"/>
  <c r="BS19" i="33"/>
  <c r="BR19" i="33"/>
  <c r="BQ19" i="33"/>
  <c r="BP19" i="33"/>
  <c r="BO19" i="33"/>
  <c r="BS18" i="33"/>
  <c r="BR18" i="33"/>
  <c r="BQ18" i="33"/>
  <c r="BP18" i="33"/>
  <c r="BO18" i="33"/>
  <c r="BS17" i="33"/>
  <c r="BR17" i="33"/>
  <c r="BQ17" i="33"/>
  <c r="BP17" i="33"/>
  <c r="BO17" i="33"/>
  <c r="BS16" i="33"/>
  <c r="BR16" i="33"/>
  <c r="BQ16" i="33"/>
  <c r="BP16" i="33"/>
  <c r="BO16" i="33"/>
  <c r="BS15" i="33"/>
  <c r="BR15" i="33"/>
  <c r="BQ15" i="33"/>
  <c r="BP15" i="33"/>
  <c r="BO15" i="33"/>
  <c r="BS14" i="33"/>
  <c r="BR14" i="33"/>
  <c r="BQ14" i="33"/>
  <c r="BP14" i="33"/>
  <c r="BO14" i="33"/>
  <c r="BS13" i="33"/>
  <c r="BR13" i="33"/>
  <c r="BQ13" i="33"/>
  <c r="BP13" i="33"/>
  <c r="BO13" i="33"/>
  <c r="BS12" i="33"/>
  <c r="BR12" i="33"/>
  <c r="BQ12" i="33"/>
  <c r="BP12" i="33"/>
  <c r="BO12" i="33"/>
  <c r="BO11" i="33"/>
  <c r="BO10" i="33"/>
  <c r="BO10" i="32" l="1"/>
  <c r="BS11" i="24"/>
  <c r="BT13" i="33"/>
  <c r="BT17" i="33"/>
  <c r="BT19" i="33"/>
  <c r="BT16" i="33"/>
  <c r="BT14" i="33"/>
  <c r="BT12" i="33"/>
  <c r="BT15" i="33"/>
  <c r="BT18" i="33"/>
  <c r="BT14" i="26"/>
  <c r="BO67" i="33"/>
  <c r="BP67" i="33"/>
  <c r="BQ67" i="33"/>
  <c r="BR67" i="33"/>
  <c r="BS67" i="33"/>
  <c r="BT67" i="33" l="1"/>
  <c r="BK25" i="32" l="1"/>
  <c r="BL25" i="32"/>
  <c r="BM25" i="32"/>
  <c r="BN25" i="32"/>
  <c r="BO25" i="32" l="1"/>
  <c r="BO39" i="29" l="1"/>
  <c r="BO40" i="29"/>
  <c r="BO41" i="29"/>
  <c r="BP40" i="26" l="1"/>
  <c r="BQ40" i="26"/>
  <c r="BR40" i="26"/>
  <c r="BS40" i="26"/>
  <c r="BT40" i="26" l="1"/>
  <c r="BR15" i="14" l="1"/>
  <c r="BR16" i="14"/>
  <c r="BR17" i="14"/>
  <c r="BR18" i="14"/>
  <c r="BR19" i="14"/>
  <c r="BR20" i="14"/>
  <c r="BR21" i="14"/>
  <c r="BR22" i="14"/>
  <c r="BR23" i="14"/>
  <c r="BR14" i="14"/>
  <c r="DG26" i="32"/>
  <c r="DF26" i="32"/>
  <c r="DE26" i="32"/>
  <c r="DD26" i="32"/>
  <c r="DC26" i="32"/>
  <c r="DB26" i="32"/>
  <c r="DA26" i="32"/>
  <c r="CZ26" i="32"/>
  <c r="CY26" i="32"/>
  <c r="CX26" i="32"/>
  <c r="CW26" i="32"/>
  <c r="CV26" i="32"/>
  <c r="CU26" i="32"/>
  <c r="CT26" i="32"/>
  <c r="CS26" i="32"/>
  <c r="CR26" i="32"/>
  <c r="CQ26" i="32"/>
  <c r="CP26" i="32"/>
  <c r="CO26" i="32"/>
  <c r="CN26" i="32"/>
  <c r="CM26" i="32"/>
  <c r="CL26" i="32"/>
  <c r="CK26" i="32"/>
  <c r="CJ26" i="32"/>
  <c r="CI26" i="32"/>
  <c r="CH26" i="32"/>
  <c r="CG26" i="32"/>
  <c r="CF26" i="32"/>
  <c r="CE26" i="32"/>
  <c r="CD26" i="32"/>
  <c r="CC26" i="32"/>
  <c r="CB26" i="32"/>
  <c r="CA26" i="32"/>
  <c r="BZ26" i="32"/>
  <c r="BY26" i="32"/>
  <c r="BX26" i="32"/>
  <c r="BW26" i="32"/>
  <c r="BV26" i="32"/>
  <c r="BU26" i="32"/>
  <c r="BT26" i="32"/>
  <c r="BS26" i="32"/>
  <c r="BR26" i="32"/>
  <c r="BQ26" i="32"/>
  <c r="BP26" i="32"/>
  <c r="BN26" i="32"/>
  <c r="BM26" i="32"/>
  <c r="BL26" i="32"/>
  <c r="BI26" i="32"/>
  <c r="BH26" i="32"/>
  <c r="BG26" i="32"/>
  <c r="BF26" i="32"/>
  <c r="BE26" i="32"/>
  <c r="BD26" i="32"/>
  <c r="BC26" i="32"/>
  <c r="BB26" i="32"/>
  <c r="BA26" i="32"/>
  <c r="AZ26" i="32"/>
  <c r="AY26" i="32"/>
  <c r="AX26" i="32"/>
  <c r="AW26" i="32"/>
  <c r="AV26" i="32"/>
  <c r="AU26" i="32"/>
  <c r="AT26" i="32"/>
  <c r="AS26" i="32"/>
  <c r="AR26" i="32"/>
  <c r="AQ26"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H26" i="32"/>
  <c r="G26" i="32"/>
  <c r="F26" i="32"/>
  <c r="BK26" i="32"/>
  <c r="BJ26" i="32"/>
  <c r="BO26" i="32" l="1"/>
  <c r="BO220" i="24"/>
  <c r="BP220" i="24"/>
  <c r="BQ220" i="24"/>
  <c r="BR220" i="24"/>
  <c r="BS94" i="6"/>
  <c r="BT94" i="6"/>
  <c r="BU94" i="6"/>
  <c r="BV94" i="6"/>
  <c r="BR95" i="6"/>
  <c r="BS95" i="6"/>
  <c r="BT95" i="6"/>
  <c r="BU95" i="6"/>
  <c r="BV95" i="6"/>
  <c r="BR96" i="6"/>
  <c r="BS96" i="6"/>
  <c r="BT96" i="6"/>
  <c r="BU96" i="6"/>
  <c r="BV96" i="6"/>
  <c r="BR97" i="6"/>
  <c r="BS97" i="6"/>
  <c r="BT97" i="6"/>
  <c r="BU97" i="6"/>
  <c r="BV97" i="6"/>
  <c r="BR98" i="6"/>
  <c r="BS98" i="6"/>
  <c r="BT98" i="6"/>
  <c r="BU98" i="6"/>
  <c r="BV98" i="6"/>
  <c r="BR99" i="6"/>
  <c r="BS99" i="6"/>
  <c r="BT99" i="6"/>
  <c r="BU99" i="6"/>
  <c r="BV99" i="6"/>
  <c r="BR100" i="6"/>
  <c r="BS100" i="6"/>
  <c r="BT100" i="6"/>
  <c r="BU100" i="6"/>
  <c r="BV100" i="6"/>
  <c r="BR101" i="6"/>
  <c r="BS101" i="6"/>
  <c r="BT101" i="6"/>
  <c r="BU101" i="6"/>
  <c r="BV101" i="6"/>
  <c r="BR102" i="6"/>
  <c r="BS102" i="6"/>
  <c r="BT102" i="6"/>
  <c r="BU102" i="6"/>
  <c r="BV102" i="6"/>
  <c r="BR103" i="6"/>
  <c r="BS103" i="6"/>
  <c r="BT103" i="6"/>
  <c r="BU103" i="6"/>
  <c r="BV103" i="6"/>
  <c r="BR104" i="6"/>
  <c r="BS104" i="6"/>
  <c r="BT104" i="6"/>
  <c r="BU104" i="6"/>
  <c r="BV104" i="6"/>
  <c r="BR105" i="6"/>
  <c r="BS105" i="6"/>
  <c r="BT105" i="6"/>
  <c r="BU105" i="6"/>
  <c r="BV105" i="6"/>
  <c r="BR106" i="6"/>
  <c r="BS106" i="6"/>
  <c r="BT106" i="6"/>
  <c r="BU106" i="6"/>
  <c r="BV106" i="6"/>
  <c r="BR107" i="6"/>
  <c r="BS107" i="6"/>
  <c r="BT107" i="6"/>
  <c r="BU107" i="6"/>
  <c r="BV107" i="6"/>
  <c r="BR108" i="6"/>
  <c r="BS108" i="6"/>
  <c r="BT108" i="6"/>
  <c r="BU108" i="6"/>
  <c r="BV108" i="6"/>
  <c r="BR109" i="6"/>
  <c r="BS109" i="6"/>
  <c r="BT109" i="6"/>
  <c r="BU109" i="6"/>
  <c r="BV109" i="6"/>
  <c r="BR110" i="6"/>
  <c r="BS110" i="6"/>
  <c r="BT110" i="6"/>
  <c r="BU110" i="6"/>
  <c r="BV110" i="6"/>
  <c r="BR111" i="6"/>
  <c r="BS111" i="6"/>
  <c r="BT111" i="6"/>
  <c r="BU111" i="6"/>
  <c r="BV111" i="6"/>
  <c r="BR112" i="6"/>
  <c r="BS112" i="6"/>
  <c r="BT112" i="6"/>
  <c r="BU112" i="6"/>
  <c r="BV112" i="6"/>
  <c r="BR113" i="6"/>
  <c r="BS113" i="6"/>
  <c r="BT113" i="6"/>
  <c r="BU113" i="6"/>
  <c r="BV113" i="6"/>
  <c r="BR114" i="6"/>
  <c r="BS114" i="6"/>
  <c r="BT114" i="6"/>
  <c r="BU114" i="6"/>
  <c r="BV114" i="6"/>
  <c r="BR115" i="6"/>
  <c r="BS115" i="6"/>
  <c r="BT115" i="6"/>
  <c r="BU115" i="6"/>
  <c r="BV115" i="6"/>
  <c r="BR116" i="6"/>
  <c r="BS116" i="6"/>
  <c r="BT116" i="6"/>
  <c r="BU116" i="6"/>
  <c r="BV116" i="6"/>
  <c r="BR117" i="6"/>
  <c r="BS117" i="6"/>
  <c r="BT117" i="6"/>
  <c r="BU117" i="6"/>
  <c r="BV117" i="6"/>
  <c r="BW103" i="6" l="1"/>
  <c r="BW107" i="6"/>
  <c r="BS220" i="24"/>
  <c r="BW113" i="6"/>
  <c r="BW116" i="6"/>
  <c r="BW111" i="6"/>
  <c r="BW95" i="6"/>
  <c r="BW115" i="6"/>
  <c r="BW102" i="6"/>
  <c r="BW99" i="6"/>
  <c r="BW110" i="6"/>
  <c r="BW104" i="6"/>
  <c r="BW101" i="6"/>
  <c r="BW114" i="6"/>
  <c r="BW96" i="6"/>
  <c r="BW105" i="6"/>
  <c r="BW94" i="6"/>
  <c r="BW108" i="6"/>
  <c r="BW106" i="6"/>
  <c r="BW100" i="6"/>
  <c r="BW97" i="6"/>
  <c r="BW112" i="6"/>
  <c r="BW109" i="6"/>
  <c r="BW98" i="6"/>
  <c r="BW117" i="6"/>
  <c r="BP37" i="29"/>
  <c r="BQ37" i="29"/>
  <c r="BR37" i="29"/>
  <c r="BS37" i="29"/>
  <c r="BN31" i="15"/>
  <c r="BO31" i="15"/>
  <c r="BP31" i="15"/>
  <c r="BQ31" i="15"/>
  <c r="BM20" i="15"/>
  <c r="BN20" i="15"/>
  <c r="BO20" i="15"/>
  <c r="BP20" i="15"/>
  <c r="BQ20" i="15"/>
  <c r="BP41" i="26"/>
  <c r="BQ41" i="26"/>
  <c r="BR41" i="26"/>
  <c r="BS41" i="26"/>
  <c r="BP42" i="26"/>
  <c r="BQ42" i="26"/>
  <c r="BR42" i="26"/>
  <c r="BS42" i="26"/>
  <c r="BP43" i="26"/>
  <c r="BQ43" i="26"/>
  <c r="BR43" i="26"/>
  <c r="BS43" i="26"/>
  <c r="BP44" i="26"/>
  <c r="BQ44" i="26"/>
  <c r="BR44" i="26"/>
  <c r="BS44" i="26"/>
  <c r="BP45" i="26"/>
  <c r="BQ45" i="26"/>
  <c r="BR45" i="26"/>
  <c r="BS45" i="26"/>
  <c r="BP46" i="26"/>
  <c r="BQ46" i="26"/>
  <c r="BR46" i="26"/>
  <c r="BS46" i="26"/>
  <c r="BL45" i="23"/>
  <c r="BM45" i="23"/>
  <c r="BN45" i="23"/>
  <c r="BO45" i="23"/>
  <c r="BQ65" i="19"/>
  <c r="BR65" i="19"/>
  <c r="BS65" i="19"/>
  <c r="BT65" i="19"/>
  <c r="BQ66" i="19"/>
  <c r="BR66" i="19"/>
  <c r="BS66" i="19"/>
  <c r="BT66" i="19"/>
  <c r="BQ67" i="19"/>
  <c r="BR67" i="19"/>
  <c r="BS67" i="19"/>
  <c r="BT67" i="19"/>
  <c r="BQ68" i="19"/>
  <c r="BR68" i="19"/>
  <c r="BS68" i="19"/>
  <c r="BT68" i="19"/>
  <c r="BQ69" i="19"/>
  <c r="BR69" i="19"/>
  <c r="BS69" i="19"/>
  <c r="BT69" i="19"/>
  <c r="BQ70" i="19"/>
  <c r="BR70" i="19"/>
  <c r="BS70" i="19"/>
  <c r="BT70" i="19"/>
  <c r="BQ71" i="19"/>
  <c r="BR71" i="19"/>
  <c r="BS71" i="19"/>
  <c r="BT71" i="19"/>
  <c r="BQ72" i="19"/>
  <c r="BR72" i="19"/>
  <c r="BS72" i="19"/>
  <c r="BT72" i="19"/>
  <c r="BQ73" i="19"/>
  <c r="BR73" i="19"/>
  <c r="BS73" i="19"/>
  <c r="BT73" i="19"/>
  <c r="BQ74" i="19"/>
  <c r="BR74" i="19"/>
  <c r="BS74" i="19"/>
  <c r="BT74" i="19"/>
  <c r="BQ75" i="19"/>
  <c r="BR75" i="19"/>
  <c r="BS75" i="19"/>
  <c r="BT75" i="19"/>
  <c r="BQ76" i="19"/>
  <c r="BR76" i="19"/>
  <c r="BS76" i="19"/>
  <c r="BT76" i="19"/>
  <c r="BQ77" i="19"/>
  <c r="BR77" i="19"/>
  <c r="BS77" i="19"/>
  <c r="BT77" i="19"/>
  <c r="BT45" i="26" l="1"/>
  <c r="BU70" i="19"/>
  <c r="BR31" i="15"/>
  <c r="BR20" i="15"/>
  <c r="BP45" i="23"/>
  <c r="BT41" i="26"/>
  <c r="BT42" i="26"/>
  <c r="BT46" i="26"/>
  <c r="BT43" i="26"/>
  <c r="BT44" i="26"/>
  <c r="BU66" i="19"/>
  <c r="BU67" i="19"/>
  <c r="BT37" i="29"/>
  <c r="BU71" i="19"/>
  <c r="BU68" i="19"/>
  <c r="BU65" i="19"/>
  <c r="BU74" i="19"/>
  <c r="BU72" i="19"/>
  <c r="BU69" i="19"/>
  <c r="BU73" i="19"/>
  <c r="BU75" i="19"/>
  <c r="BU76" i="19"/>
  <c r="BU77" i="19"/>
  <c r="BP64" i="7" l="1"/>
  <c r="BQ64" i="7"/>
  <c r="BR64" i="7"/>
  <c r="BS64" i="7"/>
  <c r="BO65" i="7"/>
  <c r="BP65" i="7"/>
  <c r="BQ65" i="7"/>
  <c r="BR65" i="7"/>
  <c r="BS65" i="7"/>
  <c r="BM14" i="30"/>
  <c r="BN14" i="30"/>
  <c r="BO14" i="30"/>
  <c r="BP14" i="30"/>
  <c r="BQ14" i="30"/>
  <c r="BR14" i="30" l="1"/>
  <c r="BT65" i="7"/>
  <c r="BT64" i="7"/>
  <c r="AC34" i="14"/>
  <c r="BP78" i="19" l="1"/>
  <c r="BP79" i="19"/>
  <c r="BP80" i="19"/>
  <c r="BO47" i="26" l="1"/>
  <c r="BO48" i="26"/>
  <c r="BO13" i="26"/>
  <c r="BP13" i="26"/>
  <c r="BQ13" i="26"/>
  <c r="BR13" i="26"/>
  <c r="BS13" i="26"/>
  <c r="BT13" i="26" l="1"/>
  <c r="BO66" i="7"/>
  <c r="BO67" i="7"/>
  <c r="BO68" i="7"/>
  <c r="BK46" i="23"/>
  <c r="BK47" i="23"/>
  <c r="BK48" i="23"/>
  <c r="BK49" i="23"/>
  <c r="BK50" i="23"/>
  <c r="BK51" i="23"/>
  <c r="BM18" i="15" l="1"/>
  <c r="BM19" i="15"/>
  <c r="BM17" i="15"/>
  <c r="BK13" i="13" l="1"/>
  <c r="BN39" i="10" l="1"/>
  <c r="BN40" i="10"/>
  <c r="BN41" i="10"/>
  <c r="BN42" i="10"/>
  <c r="BN43" i="10"/>
  <c r="BN44" i="10"/>
  <c r="BN45" i="10"/>
  <c r="BN46" i="10"/>
  <c r="BN47" i="10"/>
  <c r="BN48" i="10"/>
  <c r="BN49" i="10"/>
  <c r="BN50" i="10"/>
  <c r="BN51" i="10"/>
  <c r="BN52" i="10"/>
  <c r="BN53" i="10"/>
  <c r="BN54" i="10"/>
  <c r="BN55" i="10"/>
  <c r="BN56" i="10"/>
  <c r="BN57" i="10"/>
  <c r="BN58" i="10"/>
  <c r="BN59" i="10"/>
  <c r="BN18" i="15" l="1"/>
  <c r="BO18" i="15"/>
  <c r="BP18" i="15"/>
  <c r="BQ18" i="15"/>
  <c r="BN19" i="15"/>
  <c r="BO19" i="15"/>
  <c r="BP19" i="15"/>
  <c r="BQ19" i="15"/>
  <c r="BO39" i="10"/>
  <c r="BP39" i="10"/>
  <c r="BQ39" i="10"/>
  <c r="BR39" i="10"/>
  <c r="BR19" i="15" l="1"/>
  <c r="BR18" i="15"/>
  <c r="BS39" i="10"/>
  <c r="DJ76" i="30" l="1"/>
  <c r="DI76" i="30"/>
  <c r="DH76" i="30"/>
  <c r="DG76" i="30"/>
  <c r="DF76" i="30"/>
  <c r="DE76" i="30"/>
  <c r="DD76" i="30"/>
  <c r="DC76" i="30"/>
  <c r="DB76" i="30"/>
  <c r="DA76" i="30"/>
  <c r="CZ76" i="30"/>
  <c r="CY76" i="30"/>
  <c r="CX76" i="30"/>
  <c r="CW76" i="30"/>
  <c r="CV76" i="30"/>
  <c r="CU76" i="30"/>
  <c r="CT76" i="30"/>
  <c r="CS76" i="30"/>
  <c r="CR76" i="30"/>
  <c r="CQ76" i="30"/>
  <c r="CP76" i="30"/>
  <c r="CO76" i="30"/>
  <c r="CN76" i="30"/>
  <c r="CM76" i="30"/>
  <c r="CL76" i="30"/>
  <c r="CK76" i="30"/>
  <c r="CJ76" i="30"/>
  <c r="CI76" i="30"/>
  <c r="CH76" i="30"/>
  <c r="CG76" i="30"/>
  <c r="CF76" i="30"/>
  <c r="CE76" i="30"/>
  <c r="CD76" i="30"/>
  <c r="CC76" i="30"/>
  <c r="CB76" i="30"/>
  <c r="CA76" i="30"/>
  <c r="BZ76" i="30"/>
  <c r="BY76" i="30"/>
  <c r="BX76" i="30"/>
  <c r="BW76" i="30"/>
  <c r="BV76" i="30"/>
  <c r="BU76" i="30"/>
  <c r="BT76" i="30"/>
  <c r="BS76" i="30"/>
  <c r="BL76" i="30"/>
  <c r="BK76" i="30"/>
  <c r="BJ76" i="30"/>
  <c r="BI76" i="30"/>
  <c r="BH76" i="30"/>
  <c r="BG76" i="30"/>
  <c r="BF76" i="30"/>
  <c r="BE76" i="30"/>
  <c r="BD76" i="30"/>
  <c r="BC76" i="30"/>
  <c r="BB76" i="30"/>
  <c r="BA76" i="30"/>
  <c r="AZ76" i="30"/>
  <c r="AY76" i="30"/>
  <c r="AX76" i="30"/>
  <c r="AW76" i="30"/>
  <c r="AV76" i="30"/>
  <c r="AU76" i="30"/>
  <c r="AT76" i="30"/>
  <c r="AS76" i="30"/>
  <c r="AR76" i="30"/>
  <c r="AP76" i="30"/>
  <c r="AO76" i="30"/>
  <c r="AN76" i="30"/>
  <c r="AM76" i="30"/>
  <c r="AL76" i="30"/>
  <c r="AK76" i="30"/>
  <c r="AJ76" i="30"/>
  <c r="AI76" i="30"/>
  <c r="AH76" i="30"/>
  <c r="AG76" i="30"/>
  <c r="AF76" i="30"/>
  <c r="AE76" i="30"/>
  <c r="AD76" i="30"/>
  <c r="AC76" i="30"/>
  <c r="AB76" i="30"/>
  <c r="AA76" i="30"/>
  <c r="Z76" i="30"/>
  <c r="Y76" i="30"/>
  <c r="X76" i="30"/>
  <c r="W76" i="30"/>
  <c r="V76" i="30"/>
  <c r="U76" i="30"/>
  <c r="T76" i="30"/>
  <c r="S76" i="30"/>
  <c r="R76" i="30"/>
  <c r="Q76" i="30"/>
  <c r="P76" i="30"/>
  <c r="O76" i="30"/>
  <c r="N76" i="30"/>
  <c r="M76" i="30"/>
  <c r="L76" i="30"/>
  <c r="K76" i="30"/>
  <c r="J76" i="30"/>
  <c r="I76" i="30"/>
  <c r="H76" i="30"/>
  <c r="G76" i="30"/>
  <c r="F76" i="30"/>
  <c r="BQ75" i="30"/>
  <c r="BP75" i="30"/>
  <c r="BO75" i="30"/>
  <c r="BN75" i="30"/>
  <c r="BQ74" i="30"/>
  <c r="BP74" i="30"/>
  <c r="BO74" i="30"/>
  <c r="BN74" i="30"/>
  <c r="BQ73" i="30"/>
  <c r="BQ76" i="30" s="1"/>
  <c r="BP73" i="30"/>
  <c r="BP76" i="30" s="1"/>
  <c r="BO73" i="30"/>
  <c r="BO76" i="30" s="1"/>
  <c r="BN73" i="30"/>
  <c r="BN76" i="30" s="1"/>
  <c r="BM76" i="30"/>
  <c r="BQ72" i="30"/>
  <c r="BP72" i="30"/>
  <c r="BO72" i="30"/>
  <c r="BN72" i="30"/>
  <c r="BQ71" i="30"/>
  <c r="BP71" i="30"/>
  <c r="BO71" i="30"/>
  <c r="BN71" i="30"/>
  <c r="BQ70" i="30"/>
  <c r="BP70" i="30"/>
  <c r="BO70" i="30"/>
  <c r="BN70" i="30"/>
  <c r="BQ69" i="30"/>
  <c r="BP69" i="30"/>
  <c r="BO69" i="30"/>
  <c r="BN69" i="30"/>
  <c r="BQ68" i="30"/>
  <c r="BP68" i="30"/>
  <c r="BO68" i="30"/>
  <c r="BN68" i="30"/>
  <c r="BQ67" i="30"/>
  <c r="BP67" i="30"/>
  <c r="BO67" i="30"/>
  <c r="BN67" i="30"/>
  <c r="BQ66" i="30"/>
  <c r="BP66" i="30"/>
  <c r="BO66" i="30"/>
  <c r="BN66" i="30"/>
  <c r="BQ13" i="30"/>
  <c r="BP13" i="30"/>
  <c r="BO13" i="30"/>
  <c r="BN13" i="30"/>
  <c r="BM13" i="30"/>
  <c r="BQ12" i="30"/>
  <c r="BP12" i="30"/>
  <c r="BO12" i="30"/>
  <c r="BN12" i="30"/>
  <c r="BM12" i="30"/>
  <c r="BM11" i="30"/>
  <c r="BM10" i="30"/>
  <c r="BR70" i="30" l="1"/>
  <c r="BR75" i="30"/>
  <c r="BR12" i="30"/>
  <c r="BR13" i="30"/>
  <c r="BR67" i="30"/>
  <c r="BR69" i="30"/>
  <c r="BR68" i="30"/>
  <c r="BR66" i="30"/>
  <c r="BR74" i="30"/>
  <c r="BS36" i="30"/>
  <c r="BR71" i="30"/>
  <c r="BR72" i="30"/>
  <c r="BT36" i="30"/>
  <c r="BR73" i="30"/>
  <c r="BR76" i="30" s="1"/>
  <c r="BU36" i="30" l="1"/>
  <c r="BN10" i="24"/>
  <c r="BO10" i="24"/>
  <c r="BP10" i="24"/>
  <c r="BQ10" i="24"/>
  <c r="BR10" i="24"/>
  <c r="BS10" i="24" l="1"/>
  <c r="BO41" i="10" l="1"/>
  <c r="BP41" i="10"/>
  <c r="BQ41" i="10"/>
  <c r="BR41" i="10"/>
  <c r="BO40" i="10"/>
  <c r="BP40" i="10"/>
  <c r="BQ40" i="10"/>
  <c r="BR40" i="10"/>
  <c r="BS41" i="10" l="1"/>
  <c r="BS40" i="10"/>
  <c r="BP47" i="26" l="1"/>
  <c r="BQ47" i="26"/>
  <c r="BR47" i="26"/>
  <c r="BS47" i="26"/>
  <c r="BP48" i="26"/>
  <c r="BQ48" i="26"/>
  <c r="BR48" i="26"/>
  <c r="BS48" i="26"/>
  <c r="BO49" i="26"/>
  <c r="BP49" i="26"/>
  <c r="BQ49" i="26"/>
  <c r="BR49" i="26"/>
  <c r="BS49" i="26"/>
  <c r="BO50" i="26"/>
  <c r="BP50" i="26"/>
  <c r="BQ50" i="26"/>
  <c r="BR50" i="26"/>
  <c r="BS50" i="26"/>
  <c r="BO51" i="26"/>
  <c r="BP51" i="26"/>
  <c r="BQ51" i="26"/>
  <c r="BR51" i="26"/>
  <c r="BS51" i="26"/>
  <c r="BT50" i="26" l="1"/>
  <c r="BT47" i="26"/>
  <c r="BT48" i="26"/>
  <c r="BT49" i="26"/>
  <c r="BT51" i="26"/>
  <c r="BP66" i="7"/>
  <c r="BQ66" i="7"/>
  <c r="BR66" i="7"/>
  <c r="BS66" i="7"/>
  <c r="BP67" i="7"/>
  <c r="BQ67" i="7"/>
  <c r="BR67" i="7"/>
  <c r="BS67" i="7"/>
  <c r="BP68" i="7"/>
  <c r="BQ68" i="7"/>
  <c r="BR68" i="7"/>
  <c r="BS68" i="7"/>
  <c r="BT66" i="7" l="1"/>
  <c r="BT68" i="7"/>
  <c r="BT67" i="7"/>
  <c r="BM16" i="15"/>
  <c r="BM15" i="15"/>
  <c r="BL46" i="23"/>
  <c r="BM46" i="23"/>
  <c r="BN46" i="23"/>
  <c r="BO46" i="23"/>
  <c r="BL47" i="23"/>
  <c r="BM47" i="23"/>
  <c r="BN47" i="23"/>
  <c r="BO47" i="23"/>
  <c r="BL48" i="23"/>
  <c r="BM48" i="23"/>
  <c r="BN48" i="23"/>
  <c r="BO48" i="23"/>
  <c r="BL49" i="23"/>
  <c r="BM49" i="23"/>
  <c r="BN49" i="23"/>
  <c r="BO49" i="23"/>
  <c r="BL50" i="23"/>
  <c r="BM50" i="23"/>
  <c r="BN50" i="23"/>
  <c r="BO50" i="23"/>
  <c r="BL51" i="23"/>
  <c r="BM51" i="23"/>
  <c r="BN51" i="23"/>
  <c r="BO51" i="23"/>
  <c r="BJ13" i="17"/>
  <c r="BJ14" i="17"/>
  <c r="BJ15" i="17"/>
  <c r="BJ16" i="17"/>
  <c r="BJ17" i="17"/>
  <c r="BJ18" i="17"/>
  <c r="BJ12" i="17"/>
  <c r="BQ78" i="19"/>
  <c r="BR78" i="19"/>
  <c r="BS78" i="19"/>
  <c r="BT78" i="19"/>
  <c r="BQ79" i="19"/>
  <c r="BR79" i="19"/>
  <c r="BS79" i="19"/>
  <c r="BT79" i="19"/>
  <c r="BQ80" i="19"/>
  <c r="BR80" i="19"/>
  <c r="BS80" i="19"/>
  <c r="BT80" i="19"/>
  <c r="BR24" i="14"/>
  <c r="BP50" i="23" l="1"/>
  <c r="BP46" i="23"/>
  <c r="BP48" i="23"/>
  <c r="BP51" i="23"/>
  <c r="BP49" i="23"/>
  <c r="BP47" i="23"/>
  <c r="BU80" i="19"/>
  <c r="BU78" i="19"/>
  <c r="BU79" i="19"/>
  <c r="BC34" i="14" l="1"/>
  <c r="BO42" i="10" l="1"/>
  <c r="BP42" i="10"/>
  <c r="BQ42" i="10"/>
  <c r="BR42" i="10"/>
  <c r="BS42" i="10" l="1"/>
  <c r="BO13" i="29"/>
  <c r="BR25" i="14" l="1"/>
  <c r="BR26" i="14"/>
  <c r="BR27" i="14"/>
  <c r="BR28" i="14"/>
  <c r="BR29" i="14"/>
  <c r="BR30" i="14"/>
  <c r="BR31" i="14"/>
  <c r="BR32" i="14"/>
  <c r="BR33" i="14"/>
  <c r="BN16" i="15"/>
  <c r="BO16" i="15"/>
  <c r="BP16" i="15"/>
  <c r="BQ16" i="15"/>
  <c r="BR16" i="15" l="1"/>
  <c r="BN15" i="15" l="1"/>
  <c r="BO15" i="15"/>
  <c r="BP15" i="15"/>
  <c r="BQ15" i="15"/>
  <c r="BR15" i="15" l="1"/>
  <c r="BO43" i="10" l="1"/>
  <c r="BP43" i="10"/>
  <c r="BQ43" i="10"/>
  <c r="BR43" i="10"/>
  <c r="BS43" i="10" l="1"/>
  <c r="BN221" i="24"/>
  <c r="BO221" i="24"/>
  <c r="BP221" i="24"/>
  <c r="BQ221" i="24"/>
  <c r="BR221" i="24"/>
  <c r="BS221" i="24" l="1"/>
  <c r="BP13" i="29" l="1"/>
  <c r="BQ13" i="29"/>
  <c r="BR13" i="29"/>
  <c r="BS13" i="29"/>
  <c r="BT13" i="29" l="1"/>
  <c r="BQ20" i="22" l="1"/>
  <c r="BQ21" i="22"/>
  <c r="BQ22" i="22"/>
  <c r="BQ23" i="22"/>
  <c r="BQ24" i="22"/>
  <c r="BQ25" i="22"/>
  <c r="BQ26" i="22"/>
  <c r="BQ27" i="22"/>
  <c r="BQ28" i="22"/>
  <c r="BQ29" i="22"/>
  <c r="BQ19" i="22"/>
  <c r="BM14" i="15" l="1"/>
  <c r="BR4" i="6" l="1"/>
  <c r="BR5" i="6"/>
  <c r="BR6" i="6"/>
  <c r="BR7" i="6"/>
  <c r="BR8" i="6"/>
  <c r="BS8" i="6"/>
  <c r="BT8" i="6"/>
  <c r="BU8" i="6"/>
  <c r="BV8" i="6"/>
  <c r="BR9" i="6"/>
  <c r="BS9" i="6"/>
  <c r="BT9" i="6"/>
  <c r="BU9" i="6"/>
  <c r="BV9" i="6"/>
  <c r="BR10" i="6"/>
  <c r="BS10" i="6"/>
  <c r="BT10" i="6"/>
  <c r="BU10" i="6"/>
  <c r="BV10" i="6"/>
  <c r="BR11" i="6"/>
  <c r="BS11" i="6"/>
  <c r="BT11" i="6"/>
  <c r="BU11" i="6"/>
  <c r="BV11" i="6"/>
  <c r="BR12" i="6"/>
  <c r="BS12" i="6"/>
  <c r="BT12" i="6"/>
  <c r="BU12" i="6"/>
  <c r="BV12" i="6"/>
  <c r="BW10" i="6" l="1"/>
  <c r="BW11" i="6"/>
  <c r="BW12" i="6"/>
  <c r="BW8" i="6"/>
  <c r="BW9" i="6"/>
  <c r="BN14" i="15" l="1"/>
  <c r="BO14" i="15"/>
  <c r="BP14" i="15"/>
  <c r="BQ14" i="15"/>
  <c r="BN17" i="15"/>
  <c r="BO17" i="15"/>
  <c r="BP17" i="15"/>
  <c r="BQ17" i="15"/>
  <c r="BO44" i="10"/>
  <c r="BP44" i="10"/>
  <c r="BQ44" i="10"/>
  <c r="BR44" i="10"/>
  <c r="BO45" i="10"/>
  <c r="BP45" i="10"/>
  <c r="BQ45" i="10"/>
  <c r="BR45" i="10"/>
  <c r="BS44" i="10" l="1"/>
  <c r="BS45" i="10"/>
  <c r="BR14" i="15"/>
  <c r="BR17" i="15"/>
  <c r="BQ10" i="22" l="1"/>
  <c r="BQ11" i="22"/>
  <c r="BQ12" i="22"/>
  <c r="BQ13" i="22"/>
  <c r="BQ14" i="22"/>
  <c r="BQ15" i="22"/>
  <c r="BQ16" i="22"/>
  <c r="BQ17" i="22"/>
  <c r="BQ18" i="22"/>
  <c r="BQ9" i="22"/>
  <c r="BK50" i="29" l="1"/>
  <c r="BR13" i="14"/>
  <c r="DL50" i="29" l="1"/>
  <c r="DK50" i="29"/>
  <c r="DJ50" i="29"/>
  <c r="DI50" i="29"/>
  <c r="DH50" i="29"/>
  <c r="DG50" i="29"/>
  <c r="DF50" i="29"/>
  <c r="DE50" i="29"/>
  <c r="DD50" i="29"/>
  <c r="DC50" i="29"/>
  <c r="DB50" i="29"/>
  <c r="DA50" i="29"/>
  <c r="CZ50" i="29"/>
  <c r="CY50" i="29"/>
  <c r="CX50" i="29"/>
  <c r="CW50" i="29"/>
  <c r="CV50" i="29"/>
  <c r="CU50" i="29"/>
  <c r="CT50" i="29"/>
  <c r="CS50" i="29"/>
  <c r="CR50" i="29"/>
  <c r="CQ50" i="29"/>
  <c r="CP50" i="29"/>
  <c r="CO50" i="29"/>
  <c r="CN50" i="29"/>
  <c r="CM50" i="29"/>
  <c r="CL50" i="29"/>
  <c r="CK50" i="29"/>
  <c r="CJ50" i="29"/>
  <c r="CI50" i="29"/>
  <c r="CH50" i="29"/>
  <c r="CG50" i="29"/>
  <c r="CF50" i="29"/>
  <c r="CE50" i="29"/>
  <c r="CD50" i="29"/>
  <c r="CC50" i="29"/>
  <c r="CB50" i="29"/>
  <c r="CA50" i="29"/>
  <c r="BZ50" i="29"/>
  <c r="BY50" i="29"/>
  <c r="BX50" i="29"/>
  <c r="BW50" i="29"/>
  <c r="BV50" i="29"/>
  <c r="BU50" i="29"/>
  <c r="BM50" i="29"/>
  <c r="BL50" i="29"/>
  <c r="BJ50" i="29"/>
  <c r="BI50" i="29"/>
  <c r="BF50" i="29"/>
  <c r="BE50" i="29"/>
  <c r="BD50" i="29"/>
  <c r="BC50" i="29"/>
  <c r="BB50" i="29"/>
  <c r="BA50" i="29"/>
  <c r="AZ50" i="29"/>
  <c r="AY50" i="29"/>
  <c r="AX50" i="29"/>
  <c r="AU50" i="29"/>
  <c r="AT50" i="29"/>
  <c r="AS50" i="29"/>
  <c r="AR50" i="29"/>
  <c r="AQ50" i="29"/>
  <c r="AP50" i="29"/>
  <c r="AO50" i="29"/>
  <c r="AN50" i="29"/>
  <c r="AM50" i="29"/>
  <c r="AL50" i="29"/>
  <c r="AK50" i="29"/>
  <c r="AJ50" i="29"/>
  <c r="AI50" i="29"/>
  <c r="AH50" i="29"/>
  <c r="AG50" i="29"/>
  <c r="AF50" i="29"/>
  <c r="AE50" i="29"/>
  <c r="AD50" i="29"/>
  <c r="AC50" i="29"/>
  <c r="AB50" i="29"/>
  <c r="AA50" i="29"/>
  <c r="Z50" i="29"/>
  <c r="Y50" i="29"/>
  <c r="X50" i="29"/>
  <c r="W50" i="29"/>
  <c r="V50" i="29"/>
  <c r="U50" i="29"/>
  <c r="T50" i="29"/>
  <c r="S50" i="29"/>
  <c r="R50" i="29"/>
  <c r="Q50" i="29"/>
  <c r="P50" i="29"/>
  <c r="O50" i="29"/>
  <c r="N50" i="29"/>
  <c r="M50" i="29"/>
  <c r="L50" i="29"/>
  <c r="K50" i="29"/>
  <c r="J50" i="29"/>
  <c r="I50" i="29"/>
  <c r="H50" i="29"/>
  <c r="G50" i="29"/>
  <c r="F50" i="29"/>
  <c r="BO49" i="29"/>
  <c r="BO48" i="29"/>
  <c r="BO47" i="29"/>
  <c r="BO46" i="29"/>
  <c r="BO45" i="29"/>
  <c r="BO44" i="29"/>
  <c r="BO43" i="29"/>
  <c r="BO42" i="29"/>
  <c r="BO12" i="29"/>
  <c r="BS11" i="29"/>
  <c r="BR11" i="29"/>
  <c r="BQ11" i="29"/>
  <c r="BP11" i="29"/>
  <c r="BO11" i="29"/>
  <c r="BS10" i="29"/>
  <c r="BR10" i="29"/>
  <c r="BQ10" i="29"/>
  <c r="BP10" i="29"/>
  <c r="BO10" i="29"/>
  <c r="BP81" i="19"/>
  <c r="BP50" i="29" l="1"/>
  <c r="BR50" i="29"/>
  <c r="BT10" i="29"/>
  <c r="BO50" i="29"/>
  <c r="BQ50" i="29"/>
  <c r="BS50" i="29"/>
  <c r="BT11" i="29"/>
  <c r="BT50" i="29" l="1"/>
  <c r="BK13" i="17" l="1"/>
  <c r="BL13" i="17"/>
  <c r="BM13" i="17"/>
  <c r="BN13" i="17"/>
  <c r="BK14" i="17"/>
  <c r="BL14" i="17"/>
  <c r="BM14" i="17"/>
  <c r="BN14" i="17"/>
  <c r="BK15" i="17"/>
  <c r="BL15" i="17"/>
  <c r="BM15" i="17"/>
  <c r="BN15" i="17"/>
  <c r="BK16" i="17"/>
  <c r="BL16" i="17"/>
  <c r="BM16" i="17"/>
  <c r="BN16" i="17"/>
  <c r="BK17" i="17"/>
  <c r="BL17" i="17"/>
  <c r="BM17" i="17"/>
  <c r="BN17" i="17"/>
  <c r="BN12" i="17"/>
  <c r="BM12" i="17"/>
  <c r="BL12" i="17"/>
  <c r="BK12" i="17"/>
  <c r="BO13" i="17" l="1"/>
  <c r="BO48" i="10"/>
  <c r="BP48" i="10"/>
  <c r="BQ48" i="10"/>
  <c r="BR48" i="10"/>
  <c r="BO46" i="10"/>
  <c r="BP46" i="10"/>
  <c r="BQ46" i="10"/>
  <c r="BR46" i="10"/>
  <c r="BO49" i="10"/>
  <c r="BP49" i="10"/>
  <c r="BQ49" i="10"/>
  <c r="BR49" i="10"/>
  <c r="BO47" i="10"/>
  <c r="BP47" i="10"/>
  <c r="BQ47" i="10"/>
  <c r="BR47" i="10"/>
  <c r="BO50" i="10"/>
  <c r="BP50" i="10"/>
  <c r="BQ50" i="10"/>
  <c r="BR50" i="10"/>
  <c r="BO51" i="10"/>
  <c r="BP51" i="10"/>
  <c r="BQ51" i="10"/>
  <c r="BR51" i="10"/>
  <c r="BO52" i="10"/>
  <c r="BP52" i="10"/>
  <c r="BQ52" i="10"/>
  <c r="BR52" i="10"/>
  <c r="BO53" i="10"/>
  <c r="BP53" i="10"/>
  <c r="BQ53" i="10"/>
  <c r="BR53" i="10"/>
  <c r="BO54" i="10"/>
  <c r="BP54" i="10"/>
  <c r="BQ54" i="10"/>
  <c r="BR54" i="10"/>
  <c r="BO55" i="10"/>
  <c r="BP55" i="10"/>
  <c r="BQ55" i="10"/>
  <c r="BR55" i="10"/>
  <c r="BO56" i="10"/>
  <c r="BP56" i="10"/>
  <c r="BQ56" i="10"/>
  <c r="BR56" i="10"/>
  <c r="BO57" i="10"/>
  <c r="BP57" i="10"/>
  <c r="BQ57" i="10"/>
  <c r="BR57" i="10"/>
  <c r="BO58" i="10"/>
  <c r="BP58" i="10"/>
  <c r="BQ58" i="10"/>
  <c r="BR58" i="10"/>
  <c r="BO59" i="10"/>
  <c r="BP59" i="10"/>
  <c r="BQ59" i="10"/>
  <c r="BR59" i="10"/>
  <c r="BS19" i="14"/>
  <c r="BT19" i="14"/>
  <c r="BU19" i="14"/>
  <c r="BV19" i="14"/>
  <c r="BS20" i="14"/>
  <c r="BT20" i="14"/>
  <c r="BU20" i="14"/>
  <c r="BV20" i="14"/>
  <c r="BS57" i="10" l="1"/>
  <c r="BS59" i="10"/>
  <c r="BW20" i="14"/>
  <c r="BW19" i="14"/>
  <c r="BS53" i="10"/>
  <c r="BS47" i="10"/>
  <c r="BS55" i="10"/>
  <c r="BS46" i="10"/>
  <c r="BS51" i="10"/>
  <c r="BS58" i="10"/>
  <c r="BS54" i="10"/>
  <c r="BS50" i="10"/>
  <c r="BS48" i="10"/>
  <c r="BS56" i="10"/>
  <c r="BS52" i="10"/>
  <c r="BS49" i="10"/>
  <c r="BS22" i="14" l="1"/>
  <c r="BT22" i="14"/>
  <c r="BU22" i="14"/>
  <c r="BV22" i="14"/>
  <c r="BS23" i="14"/>
  <c r="BT23" i="14"/>
  <c r="BU23" i="14"/>
  <c r="BV23" i="14"/>
  <c r="BW22" i="14" l="1"/>
  <c r="BW23" i="14"/>
  <c r="DL57" i="26"/>
  <c r="DK57" i="26"/>
  <c r="DJ57" i="26"/>
  <c r="DI57" i="26"/>
  <c r="DH57" i="26"/>
  <c r="DG57" i="26"/>
  <c r="DF57" i="26"/>
  <c r="DE57" i="26"/>
  <c r="DD57" i="26"/>
  <c r="DC57" i="26"/>
  <c r="DB57" i="26"/>
  <c r="DA57" i="26"/>
  <c r="CZ57" i="26"/>
  <c r="CY57" i="26"/>
  <c r="CX57" i="26"/>
  <c r="CW57" i="26"/>
  <c r="CV57" i="26"/>
  <c r="CU57" i="26"/>
  <c r="CT57" i="26"/>
  <c r="CS57" i="26"/>
  <c r="CR57" i="26"/>
  <c r="CQ57" i="26"/>
  <c r="CP57" i="26"/>
  <c r="CO57" i="26"/>
  <c r="CN57" i="26"/>
  <c r="CM57" i="26"/>
  <c r="CL57" i="26"/>
  <c r="CK57" i="26"/>
  <c r="CJ57" i="26"/>
  <c r="CI57" i="26"/>
  <c r="CH57" i="26"/>
  <c r="CG57" i="26"/>
  <c r="CF57" i="26"/>
  <c r="CE57" i="26"/>
  <c r="CD57" i="26"/>
  <c r="CC57" i="26"/>
  <c r="CB57" i="26"/>
  <c r="CA57" i="26"/>
  <c r="BZ57" i="26"/>
  <c r="BY57" i="26"/>
  <c r="BX57" i="26"/>
  <c r="BW57" i="26"/>
  <c r="BV57" i="26"/>
  <c r="BU57" i="26"/>
  <c r="BN57" i="26"/>
  <c r="BL57" i="26"/>
  <c r="BJ57" i="26"/>
  <c r="BH57" i="26"/>
  <c r="BD57" i="26"/>
  <c r="BC57" i="26"/>
  <c r="BB57" i="26"/>
  <c r="BA57" i="26"/>
  <c r="AZ57" i="26"/>
  <c r="AX57" i="26"/>
  <c r="AV57" i="26"/>
  <c r="AU57" i="26"/>
  <c r="AS57" i="26"/>
  <c r="AR57" i="26"/>
  <c r="AP57" i="26"/>
  <c r="AN57" i="26"/>
  <c r="AM57" i="26"/>
  <c r="AL57" i="26"/>
  <c r="AK57" i="26"/>
  <c r="AJ57" i="26"/>
  <c r="AI57" i="26"/>
  <c r="AH57" i="26"/>
  <c r="AG57" i="26"/>
  <c r="AF57" i="26"/>
  <c r="AE57" i="26"/>
  <c r="AD57" i="26"/>
  <c r="AB57" i="26"/>
  <c r="AA57" i="26"/>
  <c r="Z57" i="26"/>
  <c r="Y57" i="26"/>
  <c r="X57" i="26"/>
  <c r="W57" i="26"/>
  <c r="V57" i="26"/>
  <c r="U57" i="26"/>
  <c r="T57" i="26"/>
  <c r="S57" i="26"/>
  <c r="R57" i="26"/>
  <c r="Q57" i="26"/>
  <c r="P57" i="26"/>
  <c r="O57" i="26"/>
  <c r="N57" i="26"/>
  <c r="M57" i="26"/>
  <c r="L57" i="26"/>
  <c r="K57" i="26"/>
  <c r="J57" i="26"/>
  <c r="H57" i="26"/>
  <c r="F57" i="26"/>
  <c r="BO56" i="26"/>
  <c r="BS55" i="26"/>
  <c r="BR55" i="26"/>
  <c r="BQ55" i="26"/>
  <c r="BP55" i="26"/>
  <c r="BO55" i="26"/>
  <c r="BO54" i="26"/>
  <c r="BS53" i="26"/>
  <c r="BR53" i="26"/>
  <c r="BQ53" i="26"/>
  <c r="BP53" i="26"/>
  <c r="BO53" i="26"/>
  <c r="BS52" i="26"/>
  <c r="BR52" i="26"/>
  <c r="BQ52" i="26"/>
  <c r="BP52" i="26"/>
  <c r="BO52" i="26"/>
  <c r="BS12" i="26"/>
  <c r="BR12" i="26"/>
  <c r="BQ12" i="26"/>
  <c r="BP12" i="26"/>
  <c r="BO12" i="26"/>
  <c r="BS11" i="26"/>
  <c r="BR11" i="26"/>
  <c r="BQ11" i="26"/>
  <c r="BP11" i="26"/>
  <c r="BO11" i="26"/>
  <c r="BS10" i="26"/>
  <c r="BR10" i="26"/>
  <c r="BQ10" i="26"/>
  <c r="BP10" i="26"/>
  <c r="BO10" i="26"/>
  <c r="BR57" i="26" l="1"/>
  <c r="BP57" i="26"/>
  <c r="BT53" i="26"/>
  <c r="BT55" i="26"/>
  <c r="BQ57" i="26"/>
  <c r="BS57" i="26"/>
  <c r="BT52" i="26"/>
  <c r="BT11" i="26"/>
  <c r="BT10" i="26"/>
  <c r="BO57" i="26"/>
  <c r="BT12" i="26"/>
  <c r="BT57" i="26" l="1"/>
  <c r="BO11" i="7" l="1"/>
  <c r="BO69" i="7"/>
  <c r="BO70" i="7"/>
  <c r="BO71" i="7"/>
  <c r="BO72" i="7"/>
  <c r="BO73" i="7"/>
  <c r="BO74" i="7"/>
  <c r="BO75" i="7"/>
  <c r="BK12" i="13"/>
  <c r="BK11" i="13"/>
  <c r="BJ12" i="11"/>
  <c r="BO78" i="7" l="1"/>
  <c r="BS13" i="14"/>
  <c r="BT13" i="14"/>
  <c r="BU13" i="14"/>
  <c r="BV13" i="14"/>
  <c r="BS14" i="14"/>
  <c r="BT14" i="14"/>
  <c r="BU14" i="14"/>
  <c r="BV14" i="14"/>
  <c r="BS15" i="14"/>
  <c r="BT15" i="14"/>
  <c r="BU15" i="14"/>
  <c r="BV15" i="14"/>
  <c r="BS16" i="14"/>
  <c r="BT16" i="14"/>
  <c r="BU16" i="14"/>
  <c r="BV16" i="14"/>
  <c r="BS17" i="14"/>
  <c r="BT17" i="14"/>
  <c r="BU17" i="14"/>
  <c r="BV17" i="14"/>
  <c r="BS18" i="14"/>
  <c r="BT18" i="14"/>
  <c r="BU18" i="14"/>
  <c r="BV18" i="14"/>
  <c r="BS21" i="14"/>
  <c r="BT21" i="14"/>
  <c r="BU21" i="14"/>
  <c r="BV21" i="14"/>
  <c r="BS24" i="14"/>
  <c r="BT24" i="14"/>
  <c r="BU24" i="14"/>
  <c r="BV24" i="14"/>
  <c r="BS25" i="14"/>
  <c r="BT25" i="14"/>
  <c r="BU25" i="14"/>
  <c r="BV25" i="14"/>
  <c r="BP11" i="7"/>
  <c r="BQ11" i="7"/>
  <c r="BR11" i="7"/>
  <c r="BS11" i="7"/>
  <c r="BP69" i="7"/>
  <c r="BQ69" i="7"/>
  <c r="BR69" i="7"/>
  <c r="BS69" i="7"/>
  <c r="BP70" i="7"/>
  <c r="BQ70" i="7"/>
  <c r="BR70" i="7"/>
  <c r="BS70" i="7"/>
  <c r="BP71" i="7"/>
  <c r="BQ71" i="7"/>
  <c r="BR71" i="7"/>
  <c r="BS71" i="7"/>
  <c r="BP72" i="7"/>
  <c r="BQ72" i="7"/>
  <c r="BR72" i="7"/>
  <c r="BS72" i="7"/>
  <c r="BP73" i="7"/>
  <c r="BQ73" i="7"/>
  <c r="BR73" i="7"/>
  <c r="BS73" i="7"/>
  <c r="BP74" i="7"/>
  <c r="BQ74" i="7"/>
  <c r="BR74" i="7"/>
  <c r="BS74" i="7"/>
  <c r="BW17" i="14" l="1"/>
  <c r="BW18" i="14"/>
  <c r="BW25" i="14"/>
  <c r="BW24" i="14"/>
  <c r="BW21" i="14"/>
  <c r="BT72" i="7"/>
  <c r="BT70" i="7"/>
  <c r="BT69" i="7"/>
  <c r="BT73" i="7"/>
  <c r="BT71" i="7"/>
  <c r="BW16" i="14"/>
  <c r="BW15" i="14"/>
  <c r="BW14" i="14"/>
  <c r="BW13" i="14"/>
  <c r="BT11" i="7"/>
  <c r="BT74" i="7"/>
  <c r="BN222" i="24"/>
  <c r="BO222" i="24"/>
  <c r="BP222" i="24"/>
  <c r="BQ222" i="24"/>
  <c r="BR222" i="24"/>
  <c r="BS222" i="24" l="1"/>
  <c r="BN13" i="15"/>
  <c r="BO13" i="15"/>
  <c r="BP13" i="15"/>
  <c r="BQ13" i="15"/>
  <c r="BS26" i="14"/>
  <c r="BT26" i="14"/>
  <c r="BU26" i="14"/>
  <c r="BV26" i="14"/>
  <c r="BS27" i="14"/>
  <c r="BT27" i="14"/>
  <c r="BU27" i="14"/>
  <c r="BV27" i="14"/>
  <c r="BS28" i="14"/>
  <c r="BT28" i="14"/>
  <c r="BU28" i="14"/>
  <c r="BV28" i="14"/>
  <c r="BS29" i="14"/>
  <c r="BT29" i="14"/>
  <c r="BU29" i="14"/>
  <c r="BV29" i="14"/>
  <c r="BS30" i="14"/>
  <c r="BT30" i="14"/>
  <c r="BU30" i="14"/>
  <c r="BV30" i="14"/>
  <c r="BS31" i="14"/>
  <c r="BT31" i="14"/>
  <c r="BU31" i="14"/>
  <c r="BV31" i="14"/>
  <c r="BS32" i="14"/>
  <c r="BT32" i="14"/>
  <c r="BU32" i="14"/>
  <c r="BV32" i="14"/>
  <c r="BS33" i="14"/>
  <c r="BT33" i="14"/>
  <c r="BU33" i="14"/>
  <c r="BV33" i="14"/>
  <c r="BL13" i="13"/>
  <c r="BM13" i="13"/>
  <c r="BN13" i="13"/>
  <c r="BO13" i="13"/>
  <c r="BS9" i="22"/>
  <c r="BT9" i="22"/>
  <c r="BU9" i="22"/>
  <c r="BS10" i="22"/>
  <c r="BT10" i="22"/>
  <c r="BU10" i="22"/>
  <c r="BS11" i="22"/>
  <c r="BT11" i="22"/>
  <c r="BU11" i="22"/>
  <c r="BS12" i="22"/>
  <c r="BT12" i="22"/>
  <c r="BU12" i="22"/>
  <c r="BO12" i="17" l="1"/>
  <c r="BP13" i="13"/>
  <c r="BR13" i="15"/>
  <c r="BW30" i="14"/>
  <c r="BW32" i="14"/>
  <c r="BW28" i="14"/>
  <c r="BW31" i="14"/>
  <c r="BW29" i="14"/>
  <c r="BW33" i="14"/>
  <c r="BW27" i="14"/>
  <c r="BW26" i="14"/>
  <c r="DK223" i="24" l="1"/>
  <c r="DJ223" i="24"/>
  <c r="DI223" i="24"/>
  <c r="DH223" i="24"/>
  <c r="DG223" i="24"/>
  <c r="DF223" i="24"/>
  <c r="DE223" i="24"/>
  <c r="DD223" i="24"/>
  <c r="DC223" i="24"/>
  <c r="DB223" i="24"/>
  <c r="DA223" i="24"/>
  <c r="CZ223" i="24"/>
  <c r="CY223" i="24"/>
  <c r="CX223" i="24"/>
  <c r="CW223" i="24"/>
  <c r="CV223" i="24"/>
  <c r="CU223" i="24"/>
  <c r="CT223" i="24"/>
  <c r="CS223" i="24"/>
  <c r="CR223" i="24"/>
  <c r="CQ223" i="24"/>
  <c r="CP223" i="24"/>
  <c r="CO223" i="24"/>
  <c r="CN223" i="24"/>
  <c r="CM223" i="24"/>
  <c r="CL223" i="24"/>
  <c r="CK223" i="24"/>
  <c r="CJ223" i="24"/>
  <c r="CI223" i="24"/>
  <c r="CH223" i="24"/>
  <c r="CG223" i="24"/>
  <c r="CF223" i="24"/>
  <c r="CE223" i="24"/>
  <c r="CD223" i="24"/>
  <c r="CC223" i="24"/>
  <c r="CB223" i="24"/>
  <c r="CA223" i="24"/>
  <c r="BZ223" i="24"/>
  <c r="BY223" i="24"/>
  <c r="BX223" i="24"/>
  <c r="BW223" i="24"/>
  <c r="BV223" i="24"/>
  <c r="BU223" i="24"/>
  <c r="BT223" i="24"/>
  <c r="BS223" i="24"/>
  <c r="BR223" i="24"/>
  <c r="BQ223" i="24"/>
  <c r="BP223" i="24"/>
  <c r="BO223" i="24"/>
  <c r="BM223" i="24"/>
  <c r="BL223" i="24"/>
  <c r="BK223" i="24"/>
  <c r="BJ223" i="24"/>
  <c r="BI223" i="24"/>
  <c r="BH223" i="24"/>
  <c r="BG223" i="24"/>
  <c r="AZ223" i="24"/>
  <c r="AY223" i="24"/>
  <c r="AX223" i="24"/>
  <c r="AW223" i="24"/>
  <c r="AV223" i="24"/>
  <c r="AU223" i="24"/>
  <c r="AS223" i="24"/>
  <c r="AQ223" i="24"/>
  <c r="AP223" i="24"/>
  <c r="AO223" i="24"/>
  <c r="AM223" i="24"/>
  <c r="AL223" i="24"/>
  <c r="AK223" i="24"/>
  <c r="AJ223" i="24"/>
  <c r="AI223" i="24"/>
  <c r="AH223" i="24"/>
  <c r="AG223" i="24"/>
  <c r="AF223" i="24"/>
  <c r="AE223" i="24"/>
  <c r="AD223" i="24"/>
  <c r="AC223" i="24"/>
  <c r="AB223" i="24"/>
  <c r="AA223" i="24"/>
  <c r="Z223" i="24"/>
  <c r="Y223" i="24"/>
  <c r="X223" i="24"/>
  <c r="W223" i="24"/>
  <c r="V223" i="24"/>
  <c r="U223" i="24"/>
  <c r="T223" i="24"/>
  <c r="S223" i="24"/>
  <c r="R223" i="24"/>
  <c r="Q223" i="24"/>
  <c r="P223" i="24"/>
  <c r="O223" i="24"/>
  <c r="N223" i="24"/>
  <c r="M223" i="24"/>
  <c r="L223" i="24"/>
  <c r="K223" i="24"/>
  <c r="J223" i="24"/>
  <c r="I223" i="24"/>
  <c r="H223" i="24"/>
  <c r="G223" i="24"/>
  <c r="F223" i="24"/>
  <c r="DH54" i="23"/>
  <c r="DG54" i="23"/>
  <c r="DF54" i="23"/>
  <c r="DE54" i="23"/>
  <c r="DD54" i="23"/>
  <c r="DC54" i="23"/>
  <c r="DB54" i="23"/>
  <c r="DA54" i="23"/>
  <c r="CZ54" i="23"/>
  <c r="CY54" i="23"/>
  <c r="CX54" i="23"/>
  <c r="CW54" i="23"/>
  <c r="CV54" i="23"/>
  <c r="CU54" i="23"/>
  <c r="CT54" i="23"/>
  <c r="CS54" i="23"/>
  <c r="CR54" i="23"/>
  <c r="CQ54" i="23"/>
  <c r="CP54" i="23"/>
  <c r="CO54" i="23"/>
  <c r="CN54" i="23"/>
  <c r="CM54" i="23"/>
  <c r="CL54" i="23"/>
  <c r="CK54" i="23"/>
  <c r="CJ54" i="23"/>
  <c r="CI54" i="23"/>
  <c r="CH54" i="23"/>
  <c r="CG54" i="23"/>
  <c r="CF54" i="23"/>
  <c r="CE54" i="23"/>
  <c r="CD54" i="23"/>
  <c r="CC54" i="23"/>
  <c r="CB54" i="23"/>
  <c r="CA54" i="23"/>
  <c r="BZ54" i="23"/>
  <c r="BY54" i="23"/>
  <c r="BX54" i="23"/>
  <c r="BW54" i="23"/>
  <c r="BV54" i="23"/>
  <c r="BU54" i="23"/>
  <c r="BT54" i="23"/>
  <c r="BS54" i="23"/>
  <c r="BR54" i="23"/>
  <c r="BQ54" i="23"/>
  <c r="BP54" i="23"/>
  <c r="BO54" i="23"/>
  <c r="BN54" i="23"/>
  <c r="BM54" i="23"/>
  <c r="BL54" i="23"/>
  <c r="BK54" i="23"/>
  <c r="BI54" i="23"/>
  <c r="BG54" i="23"/>
  <c r="BF54" i="23"/>
  <c r="BE54" i="23"/>
  <c r="BD54" i="23"/>
  <c r="BC54" i="23"/>
  <c r="BB54" i="23"/>
  <c r="BA54" i="23"/>
  <c r="AZ54" i="23"/>
  <c r="AY54" i="23"/>
  <c r="AX54" i="23"/>
  <c r="AW54" i="23"/>
  <c r="AV54" i="23"/>
  <c r="AU54" i="23"/>
  <c r="AS54" i="23"/>
  <c r="AR54" i="23"/>
  <c r="AQ54" i="23"/>
  <c r="AK54" i="23"/>
  <c r="AJ54" i="23"/>
  <c r="AI54" i="23"/>
  <c r="AH54" i="23"/>
  <c r="AG54" i="23"/>
  <c r="AF54" i="23"/>
  <c r="AE54" i="23"/>
  <c r="AC54" i="23"/>
  <c r="AB54" i="23"/>
  <c r="AA54" i="23"/>
  <c r="Z54" i="23"/>
  <c r="Y54" i="23"/>
  <c r="X54" i="23"/>
  <c r="W54" i="23"/>
  <c r="V54" i="23"/>
  <c r="U54" i="23"/>
  <c r="T54" i="23"/>
  <c r="S54" i="23"/>
  <c r="R54" i="23"/>
  <c r="Q54" i="23"/>
  <c r="P54" i="23"/>
  <c r="O54" i="23"/>
  <c r="N54" i="23"/>
  <c r="M54" i="23"/>
  <c r="L54" i="23"/>
  <c r="K54" i="23"/>
  <c r="J54" i="23"/>
  <c r="I54" i="23"/>
  <c r="H54" i="23"/>
  <c r="G54" i="23"/>
  <c r="F54" i="23"/>
  <c r="BO52" i="23"/>
  <c r="BN52" i="23"/>
  <c r="BM52" i="23"/>
  <c r="BL52" i="23"/>
  <c r="BK52" i="23"/>
  <c r="BK11" i="23"/>
  <c r="BN10" i="23"/>
  <c r="BM10" i="23"/>
  <c r="BL10" i="23"/>
  <c r="BK10" i="23"/>
  <c r="BP52" i="23" l="1"/>
  <c r="BN223" i="24"/>
  <c r="BR9" i="22" l="1"/>
  <c r="BV9" i="22" s="1"/>
  <c r="BR10" i="22"/>
  <c r="BV10" i="22" s="1"/>
  <c r="BR11" i="22"/>
  <c r="BV11" i="22" s="1"/>
  <c r="BR12" i="22"/>
  <c r="BV12" i="22" s="1"/>
  <c r="BM13" i="15" l="1"/>
  <c r="BQ30" i="22"/>
  <c r="BQ31" i="22"/>
  <c r="BQ32" i="22"/>
  <c r="BQ33" i="22"/>
  <c r="BQ34" i="22"/>
  <c r="BQ35" i="22"/>
  <c r="BQ36" i="22"/>
  <c r="BQ37" i="22"/>
  <c r="BQ38" i="22"/>
  <c r="BQ39" i="22"/>
  <c r="BQ40" i="22"/>
  <c r="BQ41" i="22"/>
  <c r="BQ42" i="22"/>
  <c r="BR14" i="22"/>
  <c r="BS14" i="22"/>
  <c r="BT14" i="22"/>
  <c r="BU14" i="22"/>
  <c r="BR15" i="22"/>
  <c r="BS15" i="22"/>
  <c r="BT15" i="22"/>
  <c r="BU15" i="22"/>
  <c r="BR16" i="22"/>
  <c r="BS16" i="22"/>
  <c r="BT16" i="22"/>
  <c r="BU16" i="22"/>
  <c r="BR17" i="22"/>
  <c r="BS17" i="22"/>
  <c r="BT17" i="22"/>
  <c r="BU17" i="22"/>
  <c r="BR18" i="22"/>
  <c r="BS18" i="22"/>
  <c r="BT18" i="22"/>
  <c r="BU18" i="22"/>
  <c r="BR19" i="22"/>
  <c r="BS19" i="22"/>
  <c r="BT19" i="22"/>
  <c r="BU19" i="22"/>
  <c r="BR20" i="22"/>
  <c r="BS20" i="22"/>
  <c r="BT20" i="22"/>
  <c r="BU20" i="22"/>
  <c r="BR21" i="22"/>
  <c r="BS21" i="22"/>
  <c r="BT21" i="22"/>
  <c r="BU21" i="22"/>
  <c r="BR22" i="22"/>
  <c r="BS22" i="22"/>
  <c r="BT22" i="22"/>
  <c r="BU22" i="22"/>
  <c r="BR23" i="22"/>
  <c r="BS23" i="22"/>
  <c r="BT23" i="22"/>
  <c r="BU23" i="22"/>
  <c r="BR24" i="22"/>
  <c r="BS24" i="22"/>
  <c r="BT24" i="22"/>
  <c r="BU24" i="22"/>
  <c r="BR25" i="22"/>
  <c r="BS25" i="22"/>
  <c r="BT25" i="22"/>
  <c r="BU25" i="22"/>
  <c r="BR26" i="22"/>
  <c r="BS26" i="22"/>
  <c r="BT26" i="22"/>
  <c r="BU26" i="22"/>
  <c r="BR27" i="22"/>
  <c r="BS27" i="22"/>
  <c r="BT27" i="22"/>
  <c r="BU27" i="22"/>
  <c r="BR28" i="22"/>
  <c r="BS28" i="22"/>
  <c r="BT28" i="22"/>
  <c r="BU28" i="22"/>
  <c r="BR29" i="22"/>
  <c r="BS29" i="22"/>
  <c r="BT29" i="22"/>
  <c r="BU29" i="22"/>
  <c r="BR30" i="22"/>
  <c r="BS30" i="22"/>
  <c r="BT30" i="22"/>
  <c r="BU30" i="22"/>
  <c r="BR31" i="22"/>
  <c r="BS31" i="22"/>
  <c r="BT31" i="22"/>
  <c r="BU31" i="22"/>
  <c r="BR32" i="22"/>
  <c r="BS32" i="22"/>
  <c r="BT32" i="22"/>
  <c r="BU32" i="22"/>
  <c r="BR33" i="22"/>
  <c r="BS33" i="22"/>
  <c r="BT33" i="22"/>
  <c r="BU33" i="22"/>
  <c r="BR34" i="22"/>
  <c r="BS34" i="22"/>
  <c r="BT34" i="22"/>
  <c r="BU34" i="22"/>
  <c r="BR35" i="22"/>
  <c r="BS35" i="22"/>
  <c r="BT35" i="22"/>
  <c r="BU35" i="22"/>
  <c r="BR36" i="22"/>
  <c r="BS36" i="22"/>
  <c r="BT36" i="22"/>
  <c r="BU36" i="22"/>
  <c r="BR37" i="22"/>
  <c r="BS37" i="22"/>
  <c r="BT37" i="22"/>
  <c r="BU37" i="22"/>
  <c r="BR38" i="22"/>
  <c r="BS38" i="22"/>
  <c r="BT38" i="22"/>
  <c r="BU38" i="22"/>
  <c r="BR39" i="22"/>
  <c r="BS39" i="22"/>
  <c r="BT39" i="22"/>
  <c r="BU39" i="22"/>
  <c r="BR40" i="22"/>
  <c r="BS40" i="22"/>
  <c r="BT40" i="22"/>
  <c r="BU40" i="22"/>
  <c r="BR41" i="22"/>
  <c r="BS41" i="22"/>
  <c r="BT41" i="22"/>
  <c r="BU41" i="22"/>
  <c r="BR42" i="22"/>
  <c r="BS42" i="22"/>
  <c r="BT42" i="22"/>
  <c r="BU42" i="22"/>
  <c r="BU13" i="22"/>
  <c r="BT13" i="22"/>
  <c r="BS13" i="22"/>
  <c r="BR13" i="22"/>
  <c r="BQ8" i="22"/>
  <c r="BQ7" i="22"/>
  <c r="BQ6" i="22"/>
  <c r="BQ5" i="22"/>
  <c r="BQ4" i="22"/>
  <c r="BV34" i="22" l="1"/>
  <c r="BV30" i="22"/>
  <c r="BV40" i="22"/>
  <c r="BV36" i="22"/>
  <c r="BV42" i="22"/>
  <c r="BV38" i="22"/>
  <c r="BV32" i="22"/>
  <c r="BV39" i="22"/>
  <c r="BV35" i="22"/>
  <c r="BV31" i="22"/>
  <c r="BV41" i="22"/>
  <c r="BV37" i="22"/>
  <c r="BV33" i="22"/>
  <c r="BV14" i="22"/>
  <c r="BV28" i="22"/>
  <c r="BV27" i="22"/>
  <c r="BV24" i="22"/>
  <c r="BV22" i="22"/>
  <c r="BV21" i="22"/>
  <c r="BV18" i="22"/>
  <c r="BV17" i="22"/>
  <c r="BV16" i="22"/>
  <c r="BV15" i="22"/>
  <c r="BV26" i="22"/>
  <c r="BV29" i="22"/>
  <c r="BV25" i="22"/>
  <c r="BV20" i="22"/>
  <c r="BV19" i="22"/>
  <c r="BV23" i="22"/>
  <c r="BV13" i="22"/>
  <c r="L60" i="10" l="1"/>
  <c r="F60" i="10" l="1"/>
  <c r="G60" i="10"/>
  <c r="H60" i="10"/>
  <c r="I60" i="10"/>
  <c r="J60" i="10"/>
  <c r="K60" i="10"/>
  <c r="M60" i="10"/>
  <c r="N60" i="10"/>
  <c r="O60" i="10"/>
  <c r="P60" i="10"/>
  <c r="Q60" i="10"/>
  <c r="R60" i="10"/>
  <c r="S60" i="10"/>
  <c r="T60" i="10"/>
  <c r="U60" i="10"/>
  <c r="V60" i="10"/>
  <c r="W60" i="10"/>
  <c r="X60" i="10"/>
  <c r="Y60" i="10"/>
  <c r="Z60" i="10"/>
  <c r="AA60" i="10"/>
  <c r="AB60" i="10"/>
  <c r="AC60" i="10"/>
  <c r="AD60" i="10"/>
  <c r="AE60" i="10"/>
  <c r="AF60" i="10"/>
  <c r="AG60" i="10"/>
  <c r="AH60" i="10"/>
  <c r="AI60" i="10"/>
  <c r="AJ60" i="10"/>
  <c r="AK60" i="10"/>
  <c r="AL60" i="10"/>
  <c r="AM60" i="10"/>
  <c r="AN60" i="10"/>
  <c r="AO60" i="10"/>
  <c r="AP60"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T60" i="10"/>
  <c r="BU60" i="10"/>
  <c r="BV60" i="10"/>
  <c r="BW60" i="10"/>
  <c r="BX60" i="10"/>
  <c r="BY60" i="10"/>
  <c r="BZ60" i="10"/>
  <c r="CA60" i="10"/>
  <c r="CB60" i="10"/>
  <c r="CC60" i="10"/>
  <c r="CD60" i="10"/>
  <c r="CE60" i="10"/>
  <c r="CF60" i="10"/>
  <c r="CG60" i="10"/>
  <c r="CH60" i="10"/>
  <c r="CI60" i="10"/>
  <c r="CJ60" i="10"/>
  <c r="CK60" i="10"/>
  <c r="CL60" i="10"/>
  <c r="CM60" i="10"/>
  <c r="CN60" i="10"/>
  <c r="CO60" i="10"/>
  <c r="CP60" i="10"/>
  <c r="CQ60" i="10"/>
  <c r="CR60" i="10"/>
  <c r="CS60" i="10"/>
  <c r="CT60" i="10"/>
  <c r="CU60" i="10"/>
  <c r="CV60" i="10"/>
  <c r="CW60" i="10"/>
  <c r="CX60" i="10"/>
  <c r="CY60" i="10"/>
  <c r="CZ60" i="10"/>
  <c r="DA60" i="10"/>
  <c r="DB60" i="10"/>
  <c r="DC60" i="10"/>
  <c r="DD60" i="10"/>
  <c r="DE60" i="10"/>
  <c r="DF60" i="10"/>
  <c r="DG60" i="10"/>
  <c r="DH60" i="10"/>
  <c r="DI60" i="10"/>
  <c r="DJ60" i="10"/>
  <c r="DK60" i="10"/>
  <c r="BN60" i="10" l="1"/>
  <c r="BO76" i="7"/>
  <c r="BO77" i="7"/>
  <c r="BR12" i="14" l="1"/>
  <c r="BO10" i="7" l="1"/>
  <c r="BM10" i="15" l="1"/>
  <c r="BJ11" i="17" l="1"/>
  <c r="DM81" i="19" l="1"/>
  <c r="DL81" i="19"/>
  <c r="DK81" i="19"/>
  <c r="DJ81" i="19"/>
  <c r="DI81" i="19"/>
  <c r="DH81" i="19"/>
  <c r="DG81" i="19"/>
  <c r="DF81" i="19"/>
  <c r="DE81" i="19"/>
  <c r="DD81" i="19"/>
  <c r="DC81" i="19"/>
  <c r="DB81" i="19"/>
  <c r="DA81" i="19"/>
  <c r="CZ81" i="19"/>
  <c r="CY81" i="19"/>
  <c r="CX81" i="19"/>
  <c r="CW81" i="19"/>
  <c r="CV81" i="19"/>
  <c r="CU81" i="19"/>
  <c r="CT81" i="19"/>
  <c r="CS81" i="19"/>
  <c r="CR81" i="19"/>
  <c r="CQ81" i="19"/>
  <c r="CP81" i="19"/>
  <c r="CO81" i="19"/>
  <c r="CN81" i="19"/>
  <c r="CM81" i="19"/>
  <c r="CL81" i="19"/>
  <c r="CK81" i="19"/>
  <c r="CJ81" i="19"/>
  <c r="CI81" i="19"/>
  <c r="CH81" i="19"/>
  <c r="CG81" i="19"/>
  <c r="CF81" i="19"/>
  <c r="CE81" i="19"/>
  <c r="CD81" i="19"/>
  <c r="CC81" i="19"/>
  <c r="CB81" i="19"/>
  <c r="CA81" i="19"/>
  <c r="BZ81" i="19"/>
  <c r="BY81" i="19"/>
  <c r="BX81" i="19"/>
  <c r="BW81" i="19"/>
  <c r="BV81" i="19"/>
  <c r="BU81" i="19"/>
  <c r="BT81" i="19"/>
  <c r="BS81" i="19"/>
  <c r="BR81" i="19"/>
  <c r="BQ81" i="19"/>
  <c r="BO81" i="19"/>
  <c r="BN81" i="19"/>
  <c r="BM81" i="19"/>
  <c r="BL81" i="19"/>
  <c r="BK81" i="19"/>
  <c r="BJ81" i="19"/>
  <c r="BI81" i="19"/>
  <c r="BE81" i="19"/>
  <c r="BD81" i="19"/>
  <c r="BC81" i="19"/>
  <c r="BB81" i="19"/>
  <c r="BA81" i="19"/>
  <c r="AZ81" i="19"/>
  <c r="AY81" i="19"/>
  <c r="AX81" i="19"/>
  <c r="AW81" i="19"/>
  <c r="AV81" i="19"/>
  <c r="AU81" i="19"/>
  <c r="AT81" i="19"/>
  <c r="AS81" i="19"/>
  <c r="AR81" i="19"/>
  <c r="AQ81" i="19"/>
  <c r="AP81" i="19"/>
  <c r="AO81" i="19"/>
  <c r="AN81" i="19"/>
  <c r="AM81" i="19"/>
  <c r="AL81" i="19"/>
  <c r="AK81" i="19"/>
  <c r="AJ81" i="19"/>
  <c r="AI81" i="19"/>
  <c r="AH81" i="19"/>
  <c r="AG81" i="19"/>
  <c r="AF81" i="19"/>
  <c r="AE81" i="19"/>
  <c r="AD81" i="19"/>
  <c r="AC81" i="19"/>
  <c r="AB81" i="19"/>
  <c r="AA81" i="19"/>
  <c r="Z81" i="19"/>
  <c r="Y81" i="19"/>
  <c r="X81" i="19"/>
  <c r="W81" i="19"/>
  <c r="U81" i="19"/>
  <c r="T81" i="19"/>
  <c r="S81" i="19"/>
  <c r="R81" i="19"/>
  <c r="Q81" i="19"/>
  <c r="P81" i="19"/>
  <c r="O81" i="19"/>
  <c r="N81" i="19"/>
  <c r="M81" i="19"/>
  <c r="L81" i="19"/>
  <c r="K81" i="19"/>
  <c r="I81" i="19"/>
  <c r="H81" i="19"/>
  <c r="G81" i="19"/>
  <c r="F81" i="19"/>
  <c r="BM11" i="15" l="1"/>
  <c r="AY78" i="7" l="1"/>
  <c r="BO16" i="17" l="1"/>
  <c r="BD34" i="14" l="1"/>
  <c r="BA34" i="14"/>
  <c r="BM12" i="15" l="1"/>
  <c r="BN10" i="16"/>
  <c r="BJ10" i="17"/>
  <c r="BR11" i="14"/>
  <c r="BR10" i="14"/>
  <c r="BJ11" i="11"/>
  <c r="BJ13" i="11"/>
  <c r="BJ10" i="11"/>
  <c r="BM11" i="18"/>
  <c r="BM12" i="18"/>
  <c r="BM13" i="18"/>
  <c r="BM14" i="18"/>
  <c r="BM10" i="18"/>
  <c r="BK10" i="13"/>
  <c r="BK14" i="13" l="1"/>
  <c r="BL10" i="11" l="1"/>
  <c r="BL12" i="11"/>
  <c r="BK10" i="11"/>
  <c r="BK12" i="11"/>
  <c r="BN12" i="15"/>
  <c r="BO12" i="15"/>
  <c r="BP12" i="15"/>
  <c r="BQ12" i="15"/>
  <c r="BK18" i="17"/>
  <c r="BL18" i="17"/>
  <c r="BM18" i="17"/>
  <c r="BN18" i="17"/>
  <c r="BM10" i="17"/>
  <c r="BL10" i="17"/>
  <c r="BK10" i="17"/>
  <c r="BV10" i="14"/>
  <c r="BV11" i="14"/>
  <c r="BU10" i="14"/>
  <c r="BU11" i="14"/>
  <c r="BT10" i="14"/>
  <c r="BT11" i="14"/>
  <c r="BS10" i="14"/>
  <c r="BS11" i="14"/>
  <c r="BN10" i="11"/>
  <c r="BN12" i="11"/>
  <c r="BM10" i="11"/>
  <c r="BM12" i="11"/>
  <c r="BS75" i="7"/>
  <c r="BS76" i="7"/>
  <c r="BR78" i="7"/>
  <c r="BR75" i="7"/>
  <c r="BR76" i="7"/>
  <c r="BQ78" i="7"/>
  <c r="BQ75" i="7"/>
  <c r="BQ76" i="7"/>
  <c r="BP78" i="7"/>
  <c r="BP75" i="7"/>
  <c r="BP76" i="7"/>
  <c r="BQ11" i="18"/>
  <c r="BQ12" i="18"/>
  <c r="BQ13" i="18"/>
  <c r="BP11" i="18"/>
  <c r="BP12" i="18"/>
  <c r="BP13" i="18"/>
  <c r="BO11" i="18"/>
  <c r="BO12" i="18"/>
  <c r="BO13" i="18"/>
  <c r="BN11" i="18"/>
  <c r="BN12" i="18"/>
  <c r="BN13" i="18"/>
  <c r="H78" i="7"/>
  <c r="I78" i="7"/>
  <c r="J78" i="7"/>
  <c r="K78" i="7"/>
  <c r="L78" i="7"/>
  <c r="M78" i="7"/>
  <c r="N78" i="7"/>
  <c r="O78" i="7"/>
  <c r="P78" i="7"/>
  <c r="Q78" i="7"/>
  <c r="R78" i="7"/>
  <c r="S78" i="7"/>
  <c r="T78" i="7"/>
  <c r="U78" i="7"/>
  <c r="V78" i="7"/>
  <c r="W78" i="7"/>
  <c r="X78" i="7"/>
  <c r="Y78" i="7"/>
  <c r="Z78" i="7"/>
  <c r="AA78" i="7"/>
  <c r="AB78" i="7"/>
  <c r="AC78" i="7"/>
  <c r="AD78" i="7"/>
  <c r="AE78" i="7"/>
  <c r="AF78" i="7"/>
  <c r="AG78" i="7"/>
  <c r="AH78" i="7"/>
  <c r="AJ78" i="7"/>
  <c r="AL78" i="7"/>
  <c r="AM78" i="7"/>
  <c r="AO78" i="7"/>
  <c r="AP78" i="7"/>
  <c r="AQ78" i="7"/>
  <c r="AR78" i="7"/>
  <c r="AS78" i="7"/>
  <c r="AT78" i="7"/>
  <c r="AU78" i="7"/>
  <c r="AW78" i="7"/>
  <c r="BA78" i="7"/>
  <c r="BB78" i="7"/>
  <c r="BC78" i="7"/>
  <c r="BD78" i="7"/>
  <c r="BE78" i="7"/>
  <c r="BF78" i="7"/>
  <c r="BG78" i="7"/>
  <c r="BH78" i="7"/>
  <c r="BI78" i="7"/>
  <c r="BJ78" i="7"/>
  <c r="BK78" i="7"/>
  <c r="BL78" i="7"/>
  <c r="BM78" i="7"/>
  <c r="BN78" i="7"/>
  <c r="DJ15" i="18"/>
  <c r="DI15" i="18"/>
  <c r="DH15" i="18"/>
  <c r="DG15" i="18"/>
  <c r="DF15" i="18"/>
  <c r="DE15" i="18"/>
  <c r="DD15" i="18"/>
  <c r="DC15" i="18"/>
  <c r="DB15" i="18"/>
  <c r="DA15" i="18"/>
  <c r="CZ15" i="18"/>
  <c r="CY15" i="18"/>
  <c r="CX15" i="18"/>
  <c r="CW15" i="18"/>
  <c r="CV15" i="18"/>
  <c r="CU15" i="18"/>
  <c r="CT15" i="18"/>
  <c r="CS15" i="18"/>
  <c r="CR15" i="18"/>
  <c r="CQ15" i="18"/>
  <c r="CP15" i="18"/>
  <c r="CO15" i="18"/>
  <c r="CN15" i="18"/>
  <c r="CM15" i="18"/>
  <c r="CL15" i="18"/>
  <c r="CK15" i="18"/>
  <c r="CJ15" i="18"/>
  <c r="CI15" i="18"/>
  <c r="CH15" i="18"/>
  <c r="CG15" i="18"/>
  <c r="CF15" i="18"/>
  <c r="CE15" i="18"/>
  <c r="CD15" i="18"/>
  <c r="CC15" i="18"/>
  <c r="CB15" i="18"/>
  <c r="CA15" i="18"/>
  <c r="BZ15" i="18"/>
  <c r="BY15" i="18"/>
  <c r="BX15" i="18"/>
  <c r="BW15" i="18"/>
  <c r="BV15" i="18"/>
  <c r="BU15" i="18"/>
  <c r="BT15" i="18"/>
  <c r="BS15" i="18"/>
  <c r="BR15" i="18"/>
  <c r="BQ15" i="18"/>
  <c r="BP15" i="18"/>
  <c r="BO15" i="18"/>
  <c r="BN15" i="18"/>
  <c r="BM15" i="18"/>
  <c r="BL15" i="18"/>
  <c r="BK15" i="18"/>
  <c r="BJ15" i="18"/>
  <c r="BI15" i="18"/>
  <c r="BH15" i="18"/>
  <c r="BG15" i="18"/>
  <c r="BF15" i="18"/>
  <c r="BE15" i="18"/>
  <c r="BD15" i="18"/>
  <c r="BC15" i="18"/>
  <c r="BB15" i="18"/>
  <c r="BA15" i="18"/>
  <c r="AZ15" i="18"/>
  <c r="AY15" i="18"/>
  <c r="AW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BN14" i="18"/>
  <c r="BO14" i="18"/>
  <c r="BP14" i="18"/>
  <c r="BQ14" i="18"/>
  <c r="BN10" i="18"/>
  <c r="BO10" i="18"/>
  <c r="BP10" i="18"/>
  <c r="BQ10" i="18"/>
  <c r="BJ14" i="11"/>
  <c r="BL11" i="13"/>
  <c r="BM11" i="13"/>
  <c r="BN11" i="13"/>
  <c r="BO11" i="13"/>
  <c r="BO10" i="16"/>
  <c r="BP10" i="16"/>
  <c r="BQ10" i="16"/>
  <c r="BR10" i="16"/>
  <c r="BK13" i="11"/>
  <c r="BK14" i="11" s="1"/>
  <c r="BM13" i="11"/>
  <c r="BM14" i="11" s="1"/>
  <c r="BL13" i="11"/>
  <c r="BL14" i="11" s="1"/>
  <c r="BN13" i="11"/>
  <c r="BN14" i="11" s="1"/>
  <c r="BL12" i="13"/>
  <c r="BM12" i="13"/>
  <c r="BN12" i="13"/>
  <c r="BO12" i="13"/>
  <c r="DG19" i="17"/>
  <c r="DF19" i="17"/>
  <c r="DE19" i="17"/>
  <c r="DD19" i="17"/>
  <c r="DC19" i="17"/>
  <c r="DB19" i="17"/>
  <c r="DA19" i="17"/>
  <c r="CZ19" i="17"/>
  <c r="CY19" i="17"/>
  <c r="CX19" i="17"/>
  <c r="CW19" i="17"/>
  <c r="CV19" i="17"/>
  <c r="CU19" i="17"/>
  <c r="CT19" i="17"/>
  <c r="CS19" i="17"/>
  <c r="CR19" i="17"/>
  <c r="CQ19" i="17"/>
  <c r="CP19" i="17"/>
  <c r="CO19" i="17"/>
  <c r="CN19" i="17"/>
  <c r="CM19" i="17"/>
  <c r="CL19" i="17"/>
  <c r="CK19" i="17"/>
  <c r="CJ19" i="17"/>
  <c r="CI19" i="17"/>
  <c r="CH19" i="17"/>
  <c r="CG19" i="17"/>
  <c r="CF19" i="17"/>
  <c r="CE19" i="17"/>
  <c r="CD19" i="17"/>
  <c r="CC19" i="17"/>
  <c r="CB19" i="17"/>
  <c r="CA19" i="17"/>
  <c r="BZ19" i="17"/>
  <c r="BY19" i="17"/>
  <c r="BX19" i="17"/>
  <c r="BW19" i="17"/>
  <c r="BV19" i="17"/>
  <c r="BU19" i="17"/>
  <c r="BT19" i="17"/>
  <c r="BS19" i="17"/>
  <c r="BR19" i="17"/>
  <c r="BQ19" i="17"/>
  <c r="BP19" i="17"/>
  <c r="BO19" i="17"/>
  <c r="BN19" i="17"/>
  <c r="BM19" i="17"/>
  <c r="BL19" i="17"/>
  <c r="BK19" i="17"/>
  <c r="BJ19" i="17"/>
  <c r="BI19" i="17"/>
  <c r="BG19" i="17"/>
  <c r="BF19" i="17"/>
  <c r="BE19" i="17"/>
  <c r="BD19" i="17"/>
  <c r="BC19" i="17"/>
  <c r="BB19" i="17"/>
  <c r="BA19" i="17"/>
  <c r="AZ19" i="17"/>
  <c r="AY19" i="17"/>
  <c r="AX19" i="17"/>
  <c r="AW19" i="17"/>
  <c r="AV19" i="17"/>
  <c r="AU19" i="17"/>
  <c r="AS19" i="17"/>
  <c r="AR19" i="17"/>
  <c r="AQ19" i="17"/>
  <c r="AK19" i="17"/>
  <c r="AJ19" i="17"/>
  <c r="AI19" i="17"/>
  <c r="AH19" i="17"/>
  <c r="AG19" i="17"/>
  <c r="AF19" i="17"/>
  <c r="AE19" i="17"/>
  <c r="AD19" i="17"/>
  <c r="AC19" i="17"/>
  <c r="AB19" i="17"/>
  <c r="AA19" i="17"/>
  <c r="Z19" i="17"/>
  <c r="Y19" i="17"/>
  <c r="X19" i="17"/>
  <c r="W19" i="17"/>
  <c r="V19" i="17"/>
  <c r="U19" i="17"/>
  <c r="T19" i="17"/>
  <c r="S19" i="17"/>
  <c r="R19" i="17"/>
  <c r="Q19" i="17"/>
  <c r="P19" i="17"/>
  <c r="O19" i="17"/>
  <c r="N19" i="17"/>
  <c r="M19" i="17"/>
  <c r="L19" i="17"/>
  <c r="K19" i="17"/>
  <c r="J19" i="17"/>
  <c r="I19" i="17"/>
  <c r="H19" i="17"/>
  <c r="G19" i="17"/>
  <c r="F19" i="17"/>
  <c r="DK24" i="16"/>
  <c r="DJ24" i="16"/>
  <c r="DI24" i="16"/>
  <c r="DH24" i="16"/>
  <c r="DG24" i="16"/>
  <c r="DF24" i="16"/>
  <c r="DE24" i="16"/>
  <c r="DD24" i="16"/>
  <c r="DC24" i="16"/>
  <c r="DB24" i="16"/>
  <c r="DA24" i="16"/>
  <c r="CZ24" i="16"/>
  <c r="CY24" i="16"/>
  <c r="CX24" i="16"/>
  <c r="CW24" i="16"/>
  <c r="CV24" i="16"/>
  <c r="CU24" i="16"/>
  <c r="CT24" i="16"/>
  <c r="CS24" i="16"/>
  <c r="CR24" i="16"/>
  <c r="CQ24" i="16"/>
  <c r="CP24" i="16"/>
  <c r="CO24" i="16"/>
  <c r="CN24" i="16"/>
  <c r="CM24" i="16"/>
  <c r="CL24" i="16"/>
  <c r="CK24" i="16"/>
  <c r="CJ24" i="16"/>
  <c r="CI24" i="16"/>
  <c r="CH24" i="16"/>
  <c r="CG24" i="16"/>
  <c r="CF24" i="16"/>
  <c r="CE24" i="16"/>
  <c r="CD24" i="16"/>
  <c r="CC24" i="16"/>
  <c r="CB24" i="16"/>
  <c r="CA24" i="16"/>
  <c r="BZ24" i="16"/>
  <c r="BY24" i="16"/>
  <c r="BX24" i="16"/>
  <c r="BW24" i="16"/>
  <c r="BV24" i="16"/>
  <c r="BU24" i="16"/>
  <c r="BT24" i="16"/>
  <c r="BS24" i="16"/>
  <c r="BR24" i="16"/>
  <c r="BQ24" i="16"/>
  <c r="BP24" i="16"/>
  <c r="BO24" i="16"/>
  <c r="BN24" i="16"/>
  <c r="BM24" i="16"/>
  <c r="BL24" i="16"/>
  <c r="BI24" i="16"/>
  <c r="BH24" i="16"/>
  <c r="BG24" i="16"/>
  <c r="BF24" i="16"/>
  <c r="BE24" i="16"/>
  <c r="BD24" i="16"/>
  <c r="BC24" i="16"/>
  <c r="BB24" i="16"/>
  <c r="BA24" i="16"/>
  <c r="AZ24" i="16"/>
  <c r="AY24" i="16"/>
  <c r="AX24" i="16"/>
  <c r="AW24" i="16"/>
  <c r="AV24" i="16"/>
  <c r="AU24" i="16"/>
  <c r="AT24" i="16"/>
  <c r="AS24" i="16"/>
  <c r="AM24" i="16"/>
  <c r="AL24" i="16"/>
  <c r="AK24" i="16"/>
  <c r="AJ24" i="16"/>
  <c r="AI24" i="16"/>
  <c r="AH24" i="16"/>
  <c r="AG24" i="16"/>
  <c r="AF24" i="16"/>
  <c r="AE24" i="16"/>
  <c r="AD24" i="16"/>
  <c r="AC24" i="16"/>
  <c r="AB24" i="16"/>
  <c r="AA24" i="16"/>
  <c r="Z24" i="16"/>
  <c r="Y24" i="16"/>
  <c r="X24" i="16"/>
  <c r="W24" i="16"/>
  <c r="V24" i="16"/>
  <c r="U24" i="16"/>
  <c r="T24" i="16"/>
  <c r="S24" i="16"/>
  <c r="R24" i="16"/>
  <c r="Q24" i="16"/>
  <c r="P24" i="16"/>
  <c r="O24" i="16"/>
  <c r="N24" i="16"/>
  <c r="M24" i="16"/>
  <c r="L24" i="16"/>
  <c r="K24" i="16"/>
  <c r="J24" i="16"/>
  <c r="I24" i="16"/>
  <c r="H24" i="16"/>
  <c r="G24" i="16"/>
  <c r="F24" i="16"/>
  <c r="DJ39" i="15"/>
  <c r="DI39" i="15"/>
  <c r="DH39" i="15"/>
  <c r="DG39" i="15"/>
  <c r="DF39" i="15"/>
  <c r="DE39" i="15"/>
  <c r="DD39" i="15"/>
  <c r="DC39" i="15"/>
  <c r="DB39" i="15"/>
  <c r="DA39" i="15"/>
  <c r="CZ39" i="15"/>
  <c r="CY39" i="15"/>
  <c r="CX39" i="15"/>
  <c r="CW39" i="15"/>
  <c r="CV39" i="15"/>
  <c r="CU39" i="15"/>
  <c r="CT39" i="15"/>
  <c r="CS39" i="15"/>
  <c r="CR39" i="15"/>
  <c r="CQ39" i="15"/>
  <c r="CP39" i="15"/>
  <c r="CO39" i="15"/>
  <c r="CN39" i="15"/>
  <c r="CM39" i="15"/>
  <c r="CL39" i="15"/>
  <c r="CK39" i="15"/>
  <c r="CJ39" i="15"/>
  <c r="CI39" i="15"/>
  <c r="CH39" i="15"/>
  <c r="CG39" i="15"/>
  <c r="CF39" i="15"/>
  <c r="CE39" i="15"/>
  <c r="CD39" i="15"/>
  <c r="CC39" i="15"/>
  <c r="CB39" i="15"/>
  <c r="CA39" i="15"/>
  <c r="BZ39" i="15"/>
  <c r="BY39" i="15"/>
  <c r="BX39" i="15"/>
  <c r="BW39" i="15"/>
  <c r="BV39" i="15"/>
  <c r="BU39" i="15"/>
  <c r="BT39" i="15"/>
  <c r="BS39" i="15"/>
  <c r="BL39" i="15"/>
  <c r="BK39" i="15"/>
  <c r="BJ39" i="15"/>
  <c r="BI39" i="15"/>
  <c r="BH39" i="15"/>
  <c r="BG39" i="15"/>
  <c r="BF39" i="15"/>
  <c r="BE39" i="15"/>
  <c r="BD39" i="15"/>
  <c r="BC39" i="15"/>
  <c r="BB39" i="15"/>
  <c r="BA39" i="15"/>
  <c r="AZ39" i="15"/>
  <c r="AY39" i="15"/>
  <c r="AW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W39" i="15"/>
  <c r="V39" i="15"/>
  <c r="U39" i="15"/>
  <c r="T39" i="15"/>
  <c r="S39" i="15"/>
  <c r="R39" i="15"/>
  <c r="Q39" i="15"/>
  <c r="P39" i="15"/>
  <c r="O39" i="15"/>
  <c r="N39" i="15"/>
  <c r="M39" i="15"/>
  <c r="L39" i="15"/>
  <c r="K39" i="15"/>
  <c r="J39" i="15"/>
  <c r="I39" i="15"/>
  <c r="H39" i="15"/>
  <c r="G39" i="15"/>
  <c r="F39" i="15"/>
  <c r="BQ39" i="15"/>
  <c r="BP39" i="15"/>
  <c r="BO39" i="15"/>
  <c r="BN39" i="15"/>
  <c r="BM39" i="15"/>
  <c r="DO34" i="14"/>
  <c r="DN34" i="14"/>
  <c r="DM34" i="14"/>
  <c r="DL34" i="14"/>
  <c r="DK34" i="14"/>
  <c r="DJ34" i="14"/>
  <c r="DI34" i="14"/>
  <c r="DH34" i="14"/>
  <c r="DG34" i="14"/>
  <c r="DF34" i="14"/>
  <c r="DE34" i="14"/>
  <c r="DD34" i="14"/>
  <c r="DC34" i="14"/>
  <c r="DB34" i="14"/>
  <c r="DA34" i="14"/>
  <c r="CZ34" i="14"/>
  <c r="CY34" i="14"/>
  <c r="CX34" i="14"/>
  <c r="CW34" i="14"/>
  <c r="CV34" i="14"/>
  <c r="CU34" i="14"/>
  <c r="CT34" i="14"/>
  <c r="CS34" i="14"/>
  <c r="CR34" i="14"/>
  <c r="CQ34" i="14"/>
  <c r="CP34" i="14"/>
  <c r="CO34" i="14"/>
  <c r="CN34" i="14"/>
  <c r="CM34" i="14"/>
  <c r="CL34" i="14"/>
  <c r="CK34" i="14"/>
  <c r="CJ34" i="14"/>
  <c r="CI34" i="14"/>
  <c r="CH34" i="14"/>
  <c r="CG34" i="14"/>
  <c r="CF34" i="14"/>
  <c r="CE34" i="14"/>
  <c r="CD34" i="14"/>
  <c r="CC34" i="14"/>
  <c r="CB34" i="14"/>
  <c r="CA34" i="14"/>
  <c r="BZ34" i="14"/>
  <c r="BY34" i="14"/>
  <c r="BX34" i="14"/>
  <c r="BQ34" i="14"/>
  <c r="BP34" i="14"/>
  <c r="BO34" i="14"/>
  <c r="BN34" i="14"/>
  <c r="BM34" i="14"/>
  <c r="BL34" i="14"/>
  <c r="BK34" i="14"/>
  <c r="BJ34" i="14"/>
  <c r="BI34" i="14"/>
  <c r="BH34" i="14"/>
  <c r="BG34" i="14"/>
  <c r="BF34" i="14"/>
  <c r="BE34" i="14"/>
  <c r="AU34" i="14"/>
  <c r="AT34" i="14"/>
  <c r="AS34" i="14"/>
  <c r="AR34" i="14"/>
  <c r="AQ34" i="14"/>
  <c r="AP34" i="14"/>
  <c r="AO34" i="14"/>
  <c r="AN34" i="14"/>
  <c r="AM34" i="14"/>
  <c r="AL34" i="14"/>
  <c r="AK34" i="14"/>
  <c r="AJ34" i="14"/>
  <c r="AI34" i="14"/>
  <c r="AH34" i="14"/>
  <c r="AG34" i="14"/>
  <c r="AF34" i="14"/>
  <c r="AE34" i="14"/>
  <c r="AD34" i="14"/>
  <c r="AB34" i="14"/>
  <c r="AA34" i="14"/>
  <c r="Z34" i="14"/>
  <c r="Y34" i="14"/>
  <c r="X34" i="14"/>
  <c r="W34" i="14"/>
  <c r="V34" i="14"/>
  <c r="U34" i="14"/>
  <c r="T34" i="14"/>
  <c r="S34" i="14"/>
  <c r="R34" i="14"/>
  <c r="Q34" i="14"/>
  <c r="P34" i="14"/>
  <c r="O34" i="14"/>
  <c r="N34" i="14"/>
  <c r="M34" i="14"/>
  <c r="L34" i="14"/>
  <c r="K34" i="14"/>
  <c r="J34" i="14"/>
  <c r="I34" i="14"/>
  <c r="H34" i="14"/>
  <c r="G34" i="14"/>
  <c r="F34" i="14"/>
  <c r="F14" i="11"/>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BW14" i="13"/>
  <c r="BV14" i="13"/>
  <c r="BU14" i="13"/>
  <c r="BT14" i="13"/>
  <c r="BS14" i="13"/>
  <c r="BR14" i="13"/>
  <c r="BQ14" i="13"/>
  <c r="BJ14" i="13"/>
  <c r="BI14" i="13"/>
  <c r="BH14" i="13"/>
  <c r="BF14" i="13"/>
  <c r="BE14" i="13"/>
  <c r="BD14" i="13"/>
  <c r="BC14" i="13"/>
  <c r="BB14" i="13"/>
  <c r="BA14" i="13"/>
  <c r="AZ14" i="13"/>
  <c r="AY14" i="13"/>
  <c r="AX14" i="13"/>
  <c r="AW14" i="13"/>
  <c r="AV14" i="13"/>
  <c r="AU14" i="13"/>
  <c r="AT14" i="13"/>
  <c r="AS14" i="13"/>
  <c r="AR14" i="13"/>
  <c r="AQ14"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BR39" i="15"/>
  <c r="F78" i="7"/>
  <c r="DG14" i="11"/>
  <c r="DF14" i="11"/>
  <c r="DE14" i="11"/>
  <c r="DD14" i="11"/>
  <c r="DC14" i="11"/>
  <c r="DB14" i="11"/>
  <c r="DA14" i="11"/>
  <c r="CZ14" i="11"/>
  <c r="CY14" i="11"/>
  <c r="CX14" i="11"/>
  <c r="CW14" i="11"/>
  <c r="CV14" i="11"/>
  <c r="CU14" i="11"/>
  <c r="CT14" i="11"/>
  <c r="CS14" i="11"/>
  <c r="CR14" i="11"/>
  <c r="CQ14" i="11"/>
  <c r="CP14" i="11"/>
  <c r="CO14" i="11"/>
  <c r="CN14" i="11"/>
  <c r="CM14" i="11"/>
  <c r="CL14" i="11"/>
  <c r="CK14" i="11"/>
  <c r="CJ14" i="11"/>
  <c r="CI14" i="11"/>
  <c r="CH14" i="11"/>
  <c r="CG14" i="11"/>
  <c r="CF14" i="11"/>
  <c r="CE14" i="11"/>
  <c r="CD14" i="11"/>
  <c r="CC14" i="11"/>
  <c r="CB14" i="11"/>
  <c r="CA14" i="11"/>
  <c r="BZ14" i="11"/>
  <c r="BY14" i="11"/>
  <c r="BX14" i="11"/>
  <c r="BW14" i="11"/>
  <c r="BV14" i="11"/>
  <c r="BU14" i="11"/>
  <c r="BT14" i="11"/>
  <c r="BS14" i="11"/>
  <c r="BR14" i="11"/>
  <c r="BQ14" i="11"/>
  <c r="BP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DL78" i="7"/>
  <c r="DK78" i="7"/>
  <c r="DJ78" i="7"/>
  <c r="DI78" i="7"/>
  <c r="DH78" i="7"/>
  <c r="DG78" i="7"/>
  <c r="DF78" i="7"/>
  <c r="DE78" i="7"/>
  <c r="DD78" i="7"/>
  <c r="DC78" i="7"/>
  <c r="DB78" i="7"/>
  <c r="DA78" i="7"/>
  <c r="CZ78" i="7"/>
  <c r="CY78" i="7"/>
  <c r="CX78" i="7"/>
  <c r="CW78" i="7"/>
  <c r="CV78" i="7"/>
  <c r="CU78" i="7"/>
  <c r="CT78" i="7"/>
  <c r="CS78" i="7"/>
  <c r="CR78" i="7"/>
  <c r="CQ78" i="7"/>
  <c r="CP78" i="7"/>
  <c r="CO78" i="7"/>
  <c r="CN78" i="7"/>
  <c r="CM78" i="7"/>
  <c r="CL78" i="7"/>
  <c r="CK78" i="7"/>
  <c r="CJ78" i="7"/>
  <c r="CI78" i="7"/>
  <c r="CH78" i="7"/>
  <c r="CG78" i="7"/>
  <c r="CF78" i="7"/>
  <c r="CE78" i="7"/>
  <c r="CD78" i="7"/>
  <c r="CC78" i="7"/>
  <c r="CB78" i="7"/>
  <c r="CA78" i="7"/>
  <c r="BZ78" i="7"/>
  <c r="BY78" i="7"/>
  <c r="BX78" i="7"/>
  <c r="BW78" i="7"/>
  <c r="BV78" i="7"/>
  <c r="BU78" i="7"/>
  <c r="G78" i="7"/>
  <c r="BS78" i="7"/>
  <c r="BT78" i="7"/>
  <c r="BO10" i="11" l="1"/>
  <c r="BR34" i="14"/>
  <c r="BP12" i="13"/>
  <c r="BR60" i="10"/>
  <c r="BP60" i="10"/>
  <c r="BV34" i="14"/>
  <c r="BQ60" i="10"/>
  <c r="BO60" i="10"/>
  <c r="BO13" i="11"/>
  <c r="BO14" i="11" s="1"/>
  <c r="BP11" i="13"/>
  <c r="BL14" i="13"/>
  <c r="BN14" i="13"/>
  <c r="BO14" i="13"/>
  <c r="BO17" i="17"/>
  <c r="BR14" i="18"/>
  <c r="BR10" i="18"/>
  <c r="BR12" i="18"/>
  <c r="BS10" i="16"/>
  <c r="BR11" i="18"/>
  <c r="BU34" i="14"/>
  <c r="BM14" i="13"/>
  <c r="BO18" i="17"/>
  <c r="BO14" i="17"/>
  <c r="BT75" i="7"/>
  <c r="BT34" i="14"/>
  <c r="BW11" i="14"/>
  <c r="BW34" i="14" s="1"/>
  <c r="BW10" i="14"/>
  <c r="BR12" i="15"/>
  <c r="BS34" i="14"/>
  <c r="BO12" i="11"/>
  <c r="BR13" i="18"/>
  <c r="BS60" i="10"/>
  <c r="BP14"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42" authorId="0" shapeId="0" xr:uid="{00000000-0006-0000-0300-000001000000}">
      <text>
        <r>
          <rPr>
            <b/>
            <sz val="9"/>
            <color indexed="81"/>
            <rFont val="Tahoma"/>
            <family val="2"/>
          </rPr>
          <t>falta documento fisico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45" authorId="0" shapeId="0" xr:uid="{00000000-0006-0000-0600-000001000000}">
      <text>
        <r>
          <rPr>
            <b/>
            <sz val="9"/>
            <color indexed="81"/>
            <rFont val="Tahoma"/>
            <charset val="1"/>
          </rPr>
          <t>JME FALTA DOCUMENTO FISICO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24" authorId="0" shapeId="0" xr:uid="{00000000-0006-0000-0700-000001000000}">
      <text>
        <r>
          <rPr>
            <b/>
            <sz val="9"/>
            <color indexed="81"/>
            <rFont val="Tahoma"/>
            <charset val="1"/>
          </rPr>
          <t>BAJA</t>
        </r>
      </text>
    </comment>
    <comment ref="D25" authorId="0" shapeId="0" xr:uid="{00000000-0006-0000-0700-000002000000}">
      <text>
        <r>
          <rPr>
            <b/>
            <sz val="9"/>
            <color indexed="81"/>
            <rFont val="Tahoma"/>
            <charset val="1"/>
          </rPr>
          <t>BAJA,REALIZO CAMBIO A LIC. PSICOPEDAGOGIA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BIBLIOTECA</author>
  </authors>
  <commentList>
    <comment ref="D21" authorId="0" shapeId="0" xr:uid="{00000000-0006-0000-1500-000001000000}">
      <text>
        <r>
          <rPr>
            <b/>
            <sz val="9"/>
            <color indexed="81"/>
            <rFont val="Tahoma"/>
            <family val="2"/>
          </rPr>
          <t>BIBLIOTECA:</t>
        </r>
        <r>
          <rPr>
            <sz val="9"/>
            <color indexed="81"/>
            <rFont val="Tahoma"/>
            <family val="2"/>
          </rPr>
          <t xml:space="preserve">
FALTA TIRA DE MATERIAS</t>
        </r>
      </text>
    </comment>
    <comment ref="D32" authorId="0" shapeId="0" xr:uid="{00000000-0006-0000-1500-000003000000}">
      <text>
        <r>
          <rPr>
            <b/>
            <sz val="9"/>
            <color indexed="81"/>
            <rFont val="Tahoma"/>
            <charset val="1"/>
          </rPr>
          <t>BIBLIOTECA:</t>
        </r>
        <r>
          <rPr>
            <sz val="9"/>
            <color indexed="81"/>
            <rFont val="Tahoma"/>
            <charset val="1"/>
          </rPr>
          <t xml:space="preserve">
FALTA TIRAS DE MATERIAS</t>
        </r>
      </text>
    </comment>
    <comment ref="D57" authorId="0" shapeId="0" xr:uid="{00000000-0006-0000-1500-000009000000}">
      <text>
        <r>
          <rPr>
            <b/>
            <sz val="9"/>
            <color indexed="81"/>
            <rFont val="Tahoma"/>
            <charset val="1"/>
          </rPr>
          <t>BIBLIOTECA:</t>
        </r>
        <r>
          <rPr>
            <sz val="9"/>
            <color indexed="81"/>
            <rFont val="Tahoma"/>
            <charset val="1"/>
          </rPr>
          <t xml:space="preserve">
NO TIENE TIRA DE MATERIAS. </t>
        </r>
      </text>
    </comment>
    <comment ref="D58" authorId="0" shapeId="0" xr:uid="{00000000-0006-0000-1500-00000A000000}">
      <text>
        <r>
          <rPr>
            <b/>
            <sz val="9"/>
            <color indexed="81"/>
            <rFont val="Tahoma"/>
            <charset val="1"/>
          </rPr>
          <t>BIBLIOTECA:</t>
        </r>
        <r>
          <rPr>
            <sz val="9"/>
            <color indexed="81"/>
            <rFont val="Tahoma"/>
            <charset val="1"/>
          </rPr>
          <t xml:space="preserve">
NO CONTINUA</t>
        </r>
      </text>
    </comment>
    <comment ref="D59" authorId="0" shapeId="0" xr:uid="{00000000-0006-0000-1500-00000B000000}">
      <text>
        <r>
          <rPr>
            <b/>
            <sz val="9"/>
            <color indexed="81"/>
            <rFont val="Tahoma"/>
            <charset val="1"/>
          </rPr>
          <t>BIBLIOTECA:</t>
        </r>
        <r>
          <rPr>
            <sz val="9"/>
            <color indexed="81"/>
            <rFont val="Tahoma"/>
            <charset val="1"/>
          </rPr>
          <t xml:space="preserve">
SIN TIRA DE MATERIAS</t>
        </r>
      </text>
    </comment>
    <comment ref="D60" authorId="0" shapeId="0" xr:uid="{00000000-0006-0000-1500-00000C000000}">
      <text>
        <r>
          <rPr>
            <b/>
            <sz val="9"/>
            <color indexed="81"/>
            <rFont val="Tahoma"/>
            <charset val="1"/>
          </rPr>
          <t>BIBLIOTECA:</t>
        </r>
        <r>
          <rPr>
            <sz val="9"/>
            <color indexed="81"/>
            <rFont val="Tahoma"/>
            <charset val="1"/>
          </rPr>
          <t xml:space="preserve">
SIN TIRA DE MATERIAS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BIBLIOTECA</author>
  </authors>
  <commentList>
    <comment ref="D33" authorId="0" shapeId="0" xr:uid="{00000000-0006-0000-0A00-000001000000}">
      <text>
        <r>
          <rPr>
            <sz val="9"/>
            <color indexed="81"/>
            <rFont val="Tahoma"/>
            <charset val="1"/>
          </rPr>
          <t xml:space="preserve">NO TIENE TIRA DE MATERIAS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43" authorId="0" shapeId="0" xr:uid="{00000000-0006-0000-0F00-000002000000}">
      <text>
        <r>
          <rPr>
            <b/>
            <sz val="9"/>
            <color indexed="81"/>
            <rFont val="Tahoma"/>
            <family val="2"/>
          </rPr>
          <t>BAJA DEFINITIVA    29-JUN-23</t>
        </r>
      </text>
    </comment>
    <comment ref="D44" authorId="0" shapeId="0" xr:uid="{00000000-0006-0000-0F00-000003000000}">
      <text>
        <r>
          <rPr>
            <sz val="9"/>
            <color indexed="81"/>
            <rFont val="Tahoma"/>
            <family val="2"/>
          </rPr>
          <t>NO TIENE TIRA DE MATERIAS</t>
        </r>
      </text>
    </comment>
    <comment ref="D51" authorId="0" shapeId="0" xr:uid="{00000000-0006-0000-0F00-000004000000}">
      <text>
        <r>
          <rPr>
            <b/>
            <sz val="9"/>
            <color indexed="81"/>
            <rFont val="Tahoma"/>
            <family val="2"/>
          </rPr>
          <t>FALTA DOCUMENTO FISICO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40" authorId="0" shapeId="0" xr:uid="{00000000-0006-0000-1100-000001000000}">
      <text>
        <r>
          <rPr>
            <sz val="9"/>
            <color indexed="81"/>
            <rFont val="Tahoma"/>
            <family val="2"/>
          </rPr>
          <t xml:space="preserve">2R CALACULO DIETETICO… NO SE SI SE CONSIDERA EN LA SUMA DE MATERIAS O SOLO LA NORMAL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JulioLara</author>
  </authors>
  <commentList>
    <comment ref="D26" authorId="0" shapeId="0" xr:uid="{00000000-0006-0000-1200-000001000000}">
      <text>
        <r>
          <rPr>
            <b/>
            <sz val="9"/>
            <color indexed="81"/>
            <rFont val="Tahoma"/>
            <family val="2"/>
          </rPr>
          <t xml:space="preserve">Falta tira de materias </t>
        </r>
        <r>
          <rPr>
            <sz val="9"/>
            <color indexed="81"/>
            <rFont val="Tahoma"/>
            <family val="2"/>
          </rPr>
          <t xml:space="preserve">
</t>
        </r>
      </text>
    </comment>
    <comment ref="D72" authorId="0" shapeId="0" xr:uid="{00000000-0006-0000-1200-000002000000}">
      <text>
        <r>
          <rPr>
            <b/>
            <sz val="9"/>
            <color indexed="81"/>
            <rFont val="Tahoma"/>
            <family val="2"/>
          </rPr>
          <t>falta tira de materias</t>
        </r>
      </text>
    </comment>
  </commentList>
</comments>
</file>

<file path=xl/sharedStrings.xml><?xml version="1.0" encoding="utf-8"?>
<sst xmlns="http://schemas.openxmlformats.org/spreadsheetml/2006/main" count="15374" uniqueCount="2820">
  <si>
    <t>Matrícula</t>
  </si>
  <si>
    <t>Nombre</t>
  </si>
  <si>
    <t>No.</t>
  </si>
  <si>
    <t>Asignaturas del Área Fundamental</t>
  </si>
  <si>
    <t>Expresión Escrita</t>
  </si>
  <si>
    <t>Herramientas Informáticas</t>
  </si>
  <si>
    <t>Expresión Oral</t>
  </si>
  <si>
    <t>Laboratorio de Informática</t>
  </si>
  <si>
    <t>Planeación y Desarrollo de Proyectos Empresariales</t>
  </si>
  <si>
    <t>Proyectos Emprendedores</t>
  </si>
  <si>
    <t>Asignaturas del Área Pregrado</t>
  </si>
  <si>
    <t>Asignaturas del Área Institucional</t>
  </si>
  <si>
    <t>Ética y Filosofía Universitaria</t>
  </si>
  <si>
    <t>Desarrollo de Habilidades de Pensamiento</t>
  </si>
  <si>
    <t>Creatividad y Liderazgo</t>
  </si>
  <si>
    <t>Equiv.</t>
  </si>
  <si>
    <t>Eq</t>
  </si>
  <si>
    <t>Segunda Oportunidad</t>
  </si>
  <si>
    <t>Materia por equivalencia</t>
  </si>
  <si>
    <t>Inglés</t>
  </si>
  <si>
    <t>Actividades Académicas</t>
  </si>
  <si>
    <t>Actividades Culturales</t>
  </si>
  <si>
    <t>1°</t>
  </si>
  <si>
    <t>2°</t>
  </si>
  <si>
    <t>3°</t>
  </si>
  <si>
    <t>4°</t>
  </si>
  <si>
    <t>5°</t>
  </si>
  <si>
    <t>6°</t>
  </si>
  <si>
    <t>7°</t>
  </si>
  <si>
    <t>8°</t>
  </si>
  <si>
    <t>Materia que cursa actualmente</t>
  </si>
  <si>
    <t>UNIVERSIDAD MUNDO MAYA</t>
  </si>
  <si>
    <t>Tipo de Ingreso</t>
  </si>
  <si>
    <t>Normal</t>
  </si>
  <si>
    <t>Total de Semestres Cursados</t>
  </si>
  <si>
    <t>Total de Niveles Cursados</t>
  </si>
  <si>
    <t>2R</t>
  </si>
  <si>
    <t>Notas:</t>
  </si>
  <si>
    <t xml:space="preserve">1. Se considera ingreso normal cuando el alumno se inscribe a la licenciatura, inmediatamente despues de haber concluido sus estudios de bachillerato.                                                        </t>
  </si>
  <si>
    <t>2. Se considera equivalencia cuando el alumno que se inscribe, ya ha cursado estudios de licenciatura sin haberlos concluido o ha cursado estudios profesionales de nivel técnico superior.</t>
  </si>
  <si>
    <t>3. Cuando la calificación de una asignatura haya sido acreditada en la primera oportunidad, únicamente se colocorá la calificación con número.</t>
  </si>
  <si>
    <t>Total de alumnos</t>
  </si>
  <si>
    <t>A</t>
  </si>
  <si>
    <t>Clave de Acreditación de Asignatura
(La calificación se anotara seguida de una diagonal con la clave que corresponda)</t>
  </si>
  <si>
    <t>X</t>
  </si>
  <si>
    <t>Fundamentos de Mercadotecnia</t>
  </si>
  <si>
    <t>Seminario de Titulación</t>
  </si>
  <si>
    <t>Calidad y Productividad</t>
  </si>
  <si>
    <t>Gestión Administrativa</t>
  </si>
  <si>
    <t>Gestión del Factor Humano</t>
  </si>
  <si>
    <t>NA</t>
  </si>
  <si>
    <t>Actividades Extraescolares</t>
  </si>
  <si>
    <t>Ext1</t>
  </si>
  <si>
    <t>Extraordinario 1</t>
  </si>
  <si>
    <t>Ext2</t>
  </si>
  <si>
    <t>Extraordinario 2</t>
  </si>
  <si>
    <t>Contador de asignaturas propuestas</t>
  </si>
  <si>
    <t>Total de asignaturas Cursadas</t>
  </si>
  <si>
    <t>Total de asignaturas</t>
  </si>
  <si>
    <t>Total de Niveles Acreditados</t>
  </si>
  <si>
    <t>Total de Semestres Acreditados</t>
  </si>
  <si>
    <t xml:space="preserve">Servicio Social (Aprobar más del 70% de creditos del plan de estudio) </t>
  </si>
  <si>
    <t>Total de asignaturas Acreditadas en primera oportunidad</t>
  </si>
  <si>
    <t>Total de asignaturas Acreditadas en otra modalidad</t>
  </si>
  <si>
    <t>Total de asignaturas no Acreditadas</t>
  </si>
  <si>
    <t>REVOE</t>
  </si>
  <si>
    <t>No Acreditado</t>
  </si>
  <si>
    <t>Titulación</t>
  </si>
  <si>
    <t>Tesis</t>
  </si>
  <si>
    <t>Informe de Experiencia Profesional</t>
  </si>
  <si>
    <t>Cursos de titulación</t>
  </si>
  <si>
    <t>Estudio de Posgrado</t>
  </si>
  <si>
    <t>Examen general de conocimientos</t>
  </si>
  <si>
    <t>Excelencia Académica</t>
  </si>
  <si>
    <t>Informe de Servicio Social</t>
  </si>
  <si>
    <t>Acreditado</t>
  </si>
  <si>
    <t>Total de asignaturas no Acreditadas en otra modalidad</t>
  </si>
  <si>
    <t>Prácticas Profesionales y Servicio Social</t>
  </si>
  <si>
    <t>Prácticas Profesionales (Aprobar el 30% de creditos del plan de estudio)</t>
  </si>
  <si>
    <t>Indicaciones</t>
  </si>
  <si>
    <t>Los alumnos se ingresaran de primer semestre hasta el último semestre que se cuente en cada licenciatura</t>
  </si>
  <si>
    <t>El semestre se colocara en la columna de tipo de ingreso; si es un alumno de la Universidad Mundo Maya será en la columna Normal, si es un alumno de Equivalencia se colocara el semestre en la columna Equiv.</t>
  </si>
  <si>
    <t>El ejemplo que se muestra a continuación está basado en la Licenciatura en Diseño de Modas, de acuerdo al mapa curricular, se destaca con un borde negro los semestres, se puede apreciar que para el último semestre solo son tres asignaturas, esto es porque en el mapa curricular solo son esas tres y tres materias de pregrado.</t>
  </si>
  <si>
    <t>Para los totales se cuenta con cinco columnas y se explican a continuación:</t>
  </si>
  <si>
    <r>
      <rPr>
        <b/>
        <sz val="11"/>
        <color theme="1"/>
        <rFont val="Calibri"/>
        <family val="2"/>
        <scheme val="minor"/>
      </rPr>
      <t>Contador de asignaturas propuestas</t>
    </r>
    <r>
      <rPr>
        <sz val="11"/>
        <color theme="1"/>
        <rFont val="Calibri"/>
        <family val="2"/>
        <scheme val="minor"/>
      </rPr>
      <t>; cuenta con una fórmula estadística CONTAR.SI, en la casilla de criterio de esta fórmula se designo “2014-1” de esta manera sólo contara casillas que tengan este valor, para futuros periodos de debe de actualizar ese criterio; ejemplo: “2014-2” “2015-1” etcétera.</t>
    </r>
  </si>
  <si>
    <r>
      <rPr>
        <b/>
        <sz val="11"/>
        <color theme="1"/>
        <rFont val="Calibri"/>
        <family val="2"/>
        <scheme val="minor"/>
      </rPr>
      <t>Total de Asignaturas acreditadas en otra modalidad</t>
    </r>
    <r>
      <rPr>
        <sz val="11"/>
        <color theme="1"/>
        <rFont val="Calibri"/>
        <family val="2"/>
        <scheme val="minor"/>
      </rPr>
      <t>; cuenta con una fórmula estadística CONTAR.SI, en la casilla de criterio de esta fórmula se designo “&gt;5?” de esta manera contara todas las casillas con algún texto, en este caso recuerden que los alumnos puede acreditar la asignatura en /Ext1 /2R /Ext2 /Eq.  Con ayuda de esta casilla se puede identificar que alumno se convierte en irregular, en el Reglamento se puede consultar que al reprobar una vez un alumno en ese momento es irregular, y en caso de querer tomar como forma de titulación Excelencia Académica de esta manera se le puede identificar.</t>
    </r>
  </si>
  <si>
    <r>
      <rPr>
        <b/>
        <sz val="11"/>
        <color theme="1"/>
        <rFont val="Calibri"/>
        <family val="2"/>
        <scheme val="minor"/>
      </rPr>
      <t>Total de Asignaturas no acreditadas</t>
    </r>
    <r>
      <rPr>
        <sz val="11"/>
        <color theme="1"/>
        <rFont val="Calibri"/>
        <family val="2"/>
        <scheme val="minor"/>
      </rPr>
      <t>; cuenta con una fórmula estadística CONTAR.SI, en la casilla de criterio de esta fórmula se designo “5” de esta manera sólo cuentas las asignaturas de 5 para facilitar la identificación de alumno con materias reprobadas.</t>
    </r>
  </si>
  <si>
    <r>
      <rPr>
        <b/>
        <sz val="11"/>
        <color theme="1"/>
        <rFont val="Calibri"/>
        <family val="2"/>
        <scheme val="minor"/>
      </rPr>
      <t>Total de Asignaturas no acreditadas en otra modalidad</t>
    </r>
    <r>
      <rPr>
        <sz val="11"/>
        <color theme="1"/>
        <rFont val="Calibri"/>
        <family val="2"/>
        <scheme val="minor"/>
      </rPr>
      <t>; cuenta con una fórmula estadística CONTAR.SI, en la casilla de criterio de esta fórmula se designo “5*” de esta manera sólo cuentas las asignaturas de 5 pero que ya fueron reprobadas en las modalidades de /Ext1 /2R y /Ext2, de esta forma podemos identificar que alumno es próximo a baja definitiva por no acreditar en otras modalidades</t>
    </r>
  </si>
  <si>
    <r>
      <rPr>
        <b/>
        <sz val="11"/>
        <color theme="1"/>
        <rFont val="Calibri"/>
        <family val="2"/>
        <scheme val="minor"/>
      </rPr>
      <t>Total de asignaturas cursadas</t>
    </r>
    <r>
      <rPr>
        <sz val="11"/>
        <color theme="1"/>
        <rFont val="Calibri"/>
        <family val="2"/>
        <scheme val="minor"/>
      </rPr>
      <t>; cuenta con la fórmula de SUMMA de las cantidades de las columnas anteriores para conocer el número de materias que ha cursado el alumno.</t>
    </r>
  </si>
  <si>
    <r>
      <t xml:space="preserve">Los grupos de columnas de </t>
    </r>
    <r>
      <rPr>
        <b/>
        <sz val="11"/>
        <color theme="1"/>
        <rFont val="Calibri"/>
        <family val="2"/>
        <scheme val="minor"/>
      </rPr>
      <t>inglés, Actividades Extraescolares, Actividades Académicas y Actividades Culturales</t>
    </r>
    <r>
      <rPr>
        <sz val="11"/>
        <color theme="1"/>
        <rFont val="Calibri"/>
        <family val="2"/>
        <scheme val="minor"/>
      </rPr>
      <t>, cuentan con una columna Total de Niveles o Total de Semestres acreditados, la fórmula que se empleo es CONTAR.SI, en ingles el valor es “&gt;5” para conocer cuántos niveles tiene acreditados, en las actividades en criterio es “A” para conocer cuántos semestres tiene acreditado, como dato importante si al capturar la “A” de acreditados uno da un espacio en blanco la fórmula no aplicara, sólo contara las celdas que tengan el valor del criterio correcto.</t>
    </r>
  </si>
  <si>
    <r>
      <t xml:space="preserve">Para finalizar, la fórmula de </t>
    </r>
    <r>
      <rPr>
        <b/>
        <sz val="11"/>
        <color theme="1"/>
        <rFont val="Calibri"/>
        <family val="2"/>
        <scheme val="minor"/>
      </rPr>
      <t>Prácticas Profesionales, Servicio Social y Titulación</t>
    </r>
    <r>
      <rPr>
        <sz val="11"/>
        <color theme="1"/>
        <rFont val="Calibri"/>
        <family val="2"/>
        <scheme val="minor"/>
      </rPr>
      <t xml:space="preserve"> es  CONTAR.SI y se encuentra en la parte inferior ya que sólo se desea saber el número de alumnos que ya han realizado estos requisitos, el criterio es “A”</t>
    </r>
  </si>
  <si>
    <r>
      <rPr>
        <b/>
        <sz val="11"/>
        <color theme="1"/>
        <rFont val="Calibri"/>
        <family val="2"/>
        <scheme val="minor"/>
      </rPr>
      <t>Total de Asignaturas acreditadas en primera oportunidad</t>
    </r>
    <r>
      <rPr>
        <sz val="11"/>
        <color theme="1"/>
        <rFont val="Calibri"/>
        <family val="2"/>
        <scheme val="minor"/>
      </rPr>
      <t>; cuenta con una fórmula estadística CONTAR.SI, en la casilla de criterio de esta fórmula se designo “&gt;5” de esta manera sólo cuentas las calificaciones por asignaturas en un rango de 6  a 10.</t>
    </r>
  </si>
  <si>
    <t>Concentrado de historiales académicos de la Licenciatura en Administración de Empresas</t>
  </si>
  <si>
    <t>Alumnos que cursan asignaturas de lunes a sabado</t>
  </si>
  <si>
    <t>Contabilidad Financiera</t>
  </si>
  <si>
    <t>Fundamentos Jurídicos</t>
  </si>
  <si>
    <t xml:space="preserve">Herramientas Informáticas </t>
  </si>
  <si>
    <t xml:space="preserve">Fundamentos de Investigación </t>
  </si>
  <si>
    <t>Economía de la Empresa</t>
  </si>
  <si>
    <t xml:space="preserve">Sistemas Contables </t>
  </si>
  <si>
    <t>Legislación Mercantil</t>
  </si>
  <si>
    <t xml:space="preserve">Laboratorio de Informática </t>
  </si>
  <si>
    <t>Matemáticas Aplicadas a los negocios</t>
  </si>
  <si>
    <t>Geografía Socioeconómica de México</t>
  </si>
  <si>
    <t>Contabilidad de Costos</t>
  </si>
  <si>
    <t>Legislación Laboral</t>
  </si>
  <si>
    <t>Probabilidad y Estadística</t>
  </si>
  <si>
    <t>Planeación y Dirección Financiera</t>
  </si>
  <si>
    <t>Contabilidad Administrativa</t>
  </si>
  <si>
    <t>Legislación de Seguridad y Prestaciones Sociales</t>
  </si>
  <si>
    <t>Investigación de Mercados</t>
  </si>
  <si>
    <t>Métodos Cuatitativos</t>
  </si>
  <si>
    <t>Estrategias de Cambio y Desarrollo Organizacional</t>
  </si>
  <si>
    <t>Administración de Pequeñas y Medianas Empresas</t>
  </si>
  <si>
    <t xml:space="preserve">Legislación Fiscal </t>
  </si>
  <si>
    <t>Dirección y Estrategias de Mercadotecnia</t>
  </si>
  <si>
    <t>Compras y Abastecimiento</t>
  </si>
  <si>
    <t xml:space="preserve">Auditoría Administrativa </t>
  </si>
  <si>
    <t xml:space="preserve">Formulación y Evaluación de Proyectos de Inversión </t>
  </si>
  <si>
    <t xml:space="preserve">Regimen Fiscal Empresarial </t>
  </si>
  <si>
    <t xml:space="preserve">Calidad y Productividad </t>
  </si>
  <si>
    <t xml:space="preserve">Planeación y Desarrollo de Proyectos Empresariales </t>
  </si>
  <si>
    <t>Gestión y Desarrollo de Franquicias</t>
  </si>
  <si>
    <t>Comercio Exterior y Negocios Internacionales</t>
  </si>
  <si>
    <t>Fundamentos de Arquitectura</t>
  </si>
  <si>
    <t>Geometría Espacial</t>
  </si>
  <si>
    <t xml:space="preserve">Materiales y Tecnologías de Construcción </t>
  </si>
  <si>
    <t>Dibujo y Modelado</t>
  </si>
  <si>
    <t xml:space="preserve">Resistencia de Materiales </t>
  </si>
  <si>
    <t>Algebra Lineal y Geometría Analítica</t>
  </si>
  <si>
    <t>Cálculo Diferencial</t>
  </si>
  <si>
    <t>Arquitectura Universal</t>
  </si>
  <si>
    <t>Composición Geométrica</t>
  </si>
  <si>
    <t xml:space="preserve">Taller de Ilustración </t>
  </si>
  <si>
    <t xml:space="preserve">Análisis de Sitio </t>
  </si>
  <si>
    <t>Instalaciones y Equipos Básicos</t>
  </si>
  <si>
    <t>Proyecto Arquitectónico</t>
  </si>
  <si>
    <t>Sistemas Estructurales</t>
  </si>
  <si>
    <t>Diseño Arquitectónico Digital</t>
  </si>
  <si>
    <t>Tecnologías Sustentables y Ecológicas</t>
  </si>
  <si>
    <t xml:space="preserve">Instalaciones Complementarias y Especiales </t>
  </si>
  <si>
    <t>Métodos y Técnicas del Proyecto Arquitectónico</t>
  </si>
  <si>
    <t>Arquitectura en México</t>
  </si>
  <si>
    <t>Creatividad y Composición Arquitectónica</t>
  </si>
  <si>
    <t>Estructuras Continuas</t>
  </si>
  <si>
    <t>Diseño y Perspectiva</t>
  </si>
  <si>
    <t>Desarrollo Inmobiliario</t>
  </si>
  <si>
    <t>Desarrollo del Proyecto Arquitectónico</t>
  </si>
  <si>
    <t>Proyecto Estructural en Concreto</t>
  </si>
  <si>
    <t>Modelos Digitales</t>
  </si>
  <si>
    <t>Acústica</t>
  </si>
  <si>
    <t>Proyecto Ejecutivo</t>
  </si>
  <si>
    <t>Costos y Presupuestos de Obras</t>
  </si>
  <si>
    <t>Planeación y Organización de Obras</t>
  </si>
  <si>
    <t>Proyecto Estructural en Acero</t>
  </si>
  <si>
    <t>Edición Digital</t>
  </si>
  <si>
    <t>Factibilidad del Proyecto Arquitectónico</t>
  </si>
  <si>
    <t>Proyecto Emprendedores</t>
  </si>
  <si>
    <t>Teoría General del Estado</t>
  </si>
  <si>
    <t>Derecho Romano</t>
  </si>
  <si>
    <t>Historia del Derecho Mexicano</t>
  </si>
  <si>
    <t>Sistema Constitucional Mexicano</t>
  </si>
  <si>
    <t>Derechos Humanos y Cultura Democrática</t>
  </si>
  <si>
    <t>Derecho Económico</t>
  </si>
  <si>
    <t>Fundamentos de Sociología</t>
  </si>
  <si>
    <t>Personas y Familias</t>
  </si>
  <si>
    <t>Teoría del Delito</t>
  </si>
  <si>
    <t>Derecho Administrativo</t>
  </si>
  <si>
    <t>Bienes y Sucesiones</t>
  </si>
  <si>
    <t>Delitos en Particular</t>
  </si>
  <si>
    <t>Relaciones Colectiva de Trabajo</t>
  </si>
  <si>
    <t>Derecho Contencioso Administrativo</t>
  </si>
  <si>
    <t xml:space="preserve">Obligaciones </t>
  </si>
  <si>
    <t>Derecho Procesal Penal</t>
  </si>
  <si>
    <t>Derecho Procesal Mercantil</t>
  </si>
  <si>
    <t>Legislación Fiscal</t>
  </si>
  <si>
    <t>Contratos Civiles</t>
  </si>
  <si>
    <t>Amparo</t>
  </si>
  <si>
    <t>Medicina Forense</t>
  </si>
  <si>
    <t>Derecho Procesal Fiscal</t>
  </si>
  <si>
    <t>Derecho Procesal Civil</t>
  </si>
  <si>
    <t>Prácticas de Amparo</t>
  </si>
  <si>
    <t>Concentrado de historiales académicos de la Licenciatura en Derecho</t>
  </si>
  <si>
    <t>Concentrado de historiales académicos de la Licenciatura en Ingeniería en Sistemas Computacionales</t>
  </si>
  <si>
    <t>Diseño Algoritmos</t>
  </si>
  <si>
    <t>Cálculo Integral</t>
  </si>
  <si>
    <t>Arquitectura de Hardware</t>
  </si>
  <si>
    <t>Física</t>
  </si>
  <si>
    <t>Estructura de Datos</t>
  </si>
  <si>
    <t xml:space="preserve">Métodos Cuantitativos </t>
  </si>
  <si>
    <t>Electricidad y Magnetismo</t>
  </si>
  <si>
    <t xml:space="preserve">Análisis y Modelado de Sistemas </t>
  </si>
  <si>
    <t xml:space="preserve">Métodos Numéricos </t>
  </si>
  <si>
    <t>Base de Datos</t>
  </si>
  <si>
    <t>Sistemas Operativos Distribuidos</t>
  </si>
  <si>
    <t>Redes de Computadoras</t>
  </si>
  <si>
    <t>Diseño de Sistemas</t>
  </si>
  <si>
    <t>Lógica Formal</t>
  </si>
  <si>
    <t>Sistemas de Base de Datos</t>
  </si>
  <si>
    <t>Lenguajes para Aplicaciones Empresariales</t>
  </si>
  <si>
    <t>Administración de Sistemas Operativos de Red</t>
  </si>
  <si>
    <t>Diseños de Servicios Web</t>
  </si>
  <si>
    <t>Protocolos de Enrutamiento</t>
  </si>
  <si>
    <t>Conmutación LAN</t>
  </si>
  <si>
    <t>Sistemas de Información Empresarial</t>
  </si>
  <si>
    <t>Diseño y Animación Digital</t>
  </si>
  <si>
    <t>Redes WAN</t>
  </si>
  <si>
    <t>Desarrollo de Sistemas de Información</t>
  </si>
  <si>
    <t>Teorías y Modelos Administrativos de Actualidad</t>
  </si>
  <si>
    <t>Análisis Macroecónomico</t>
  </si>
  <si>
    <t>Dirección de Negocios Vía Electrónica</t>
  </si>
  <si>
    <t>Dirección de Negocios Internacionales</t>
  </si>
  <si>
    <t>Gestión de Relaciones Públicas</t>
  </si>
  <si>
    <t>Globalización y Desarrollo Empresarial</t>
  </si>
  <si>
    <t>Administración Estratégica</t>
  </si>
  <si>
    <t>Psicología Empresarial</t>
  </si>
  <si>
    <t>Administración de Tecnologías de la Información</t>
  </si>
  <si>
    <t>Seminario de Mercadotecnia</t>
  </si>
  <si>
    <t>Administración del Tiempo</t>
  </si>
  <si>
    <t>Técnicas de Negociación</t>
  </si>
  <si>
    <t>Gestión de Servicios Empresariales</t>
  </si>
  <si>
    <t>Fundamentos de Investigación</t>
  </si>
  <si>
    <t>Dibujo Arquitectónico Digital</t>
  </si>
  <si>
    <t>Estática Estructural</t>
  </si>
  <si>
    <t>Proceso y Equipos de Construcción</t>
  </si>
  <si>
    <t>Legislación Aplicada a la Construcción</t>
  </si>
  <si>
    <t>Cimentaciones</t>
  </si>
  <si>
    <t>Psicología Ambiental</t>
  </si>
  <si>
    <t xml:space="preserve">Iluminación </t>
  </si>
  <si>
    <t>Diseños de Nueva Generación</t>
  </si>
  <si>
    <t>Proyecto Arquitectónico Integral</t>
  </si>
  <si>
    <t>Construcciones de Megaproyectos</t>
  </si>
  <si>
    <t>Prefrabricación e Industrialización</t>
  </si>
  <si>
    <t>Supervisión y Control de Calidad</t>
  </si>
  <si>
    <t>Emplazamientos Urbanos</t>
  </si>
  <si>
    <t>Edificios Eco Inteligentes</t>
  </si>
  <si>
    <t>Desarrollo Sustentable y Ciudad</t>
  </si>
  <si>
    <t>Paisaje y Urbanismo</t>
  </si>
  <si>
    <t>Criterios de Conservación</t>
  </si>
  <si>
    <t>Contabilidad Intermedia</t>
  </si>
  <si>
    <t>Contabilidad de Costos Predeterminados</t>
  </si>
  <si>
    <t>Contabilidad de Sociedades</t>
  </si>
  <si>
    <t xml:space="preserve">Finanzas Corporativas </t>
  </si>
  <si>
    <t>Contabilidad Superior</t>
  </si>
  <si>
    <t>Normas y Procedimientos de Auditoría</t>
  </si>
  <si>
    <t>Contabilidad Internacional</t>
  </si>
  <si>
    <t>Impuestos a Personas Morales</t>
  </si>
  <si>
    <t>Auditoría Financiera</t>
  </si>
  <si>
    <t>Análisis Presupuestal</t>
  </si>
  <si>
    <t>Impuestos a Personas Físicas</t>
  </si>
  <si>
    <t>Dictamen de Estados Financieros</t>
  </si>
  <si>
    <t>Impuestos Indirectos</t>
  </si>
  <si>
    <t>Auditoría Interna</t>
  </si>
  <si>
    <t>Contabilidad Gubernamental</t>
  </si>
  <si>
    <t>Finanzas Internacionales</t>
  </si>
  <si>
    <t>Contabilidades Especiales</t>
  </si>
  <si>
    <t>Contraloría</t>
  </si>
  <si>
    <t>Mercados Financieros</t>
  </si>
  <si>
    <t>Seminario de Finanzas</t>
  </si>
  <si>
    <t>Teoría del Proceso</t>
  </si>
  <si>
    <t>Contratos Mercantiles</t>
  </si>
  <si>
    <t>Derecho Procesal del Trabajo</t>
  </si>
  <si>
    <t>Derecho Notarial y Registral</t>
  </si>
  <si>
    <t>Legislación Estatal y Municipal</t>
  </si>
  <si>
    <t>Filosofía Jurídica</t>
  </si>
  <si>
    <t>Criminología</t>
  </si>
  <si>
    <t>Derecho Electoral</t>
  </si>
  <si>
    <t>Derecho Informático</t>
  </si>
  <si>
    <t>Derecho Internacional</t>
  </si>
  <si>
    <t>Derecho Marítimo</t>
  </si>
  <si>
    <t>Derecho Agrario</t>
  </si>
  <si>
    <t>Derecho Aduanero</t>
  </si>
  <si>
    <t>Derecho Procesal Agrario</t>
  </si>
  <si>
    <t>Legislación en los Medios de Comunicación</t>
  </si>
  <si>
    <t>Derecho Bancario y Bursátil</t>
  </si>
  <si>
    <t>Derecho Ecológico</t>
  </si>
  <si>
    <t>Legislación Turística</t>
  </si>
  <si>
    <t xml:space="preserve">Probabilidad y Estadística </t>
  </si>
  <si>
    <t xml:space="preserve">Ecuaciones Diferenciales </t>
  </si>
  <si>
    <t>Sistemas Operativos</t>
  </si>
  <si>
    <t>Matemáticas Discretas</t>
  </si>
  <si>
    <t>Negocios Electrónicos</t>
  </si>
  <si>
    <t>Asignaturas del Area Pregrado</t>
  </si>
  <si>
    <t>Simulación de Sistemas</t>
  </si>
  <si>
    <t>Tendencias de las Tecnologías de Información</t>
  </si>
  <si>
    <t>Gestión de Proyectos de Software</t>
  </si>
  <si>
    <t>Minería de Datos</t>
  </si>
  <si>
    <t>Sistemas Criptográficos</t>
  </si>
  <si>
    <t>CCLS2132001</t>
  </si>
  <si>
    <t>CCLA2131005</t>
  </si>
  <si>
    <t>Planeación Estratégica</t>
  </si>
  <si>
    <t>Sistemas de Organización y procedimientos Administrativos</t>
  </si>
  <si>
    <t>8/2R</t>
  </si>
  <si>
    <t>9/2R</t>
  </si>
  <si>
    <t>6/2R</t>
  </si>
  <si>
    <t>7/2R</t>
  </si>
  <si>
    <t>CCLC2141003</t>
  </si>
  <si>
    <t>Calderón Bezares Ramiro Armando Eliezer</t>
  </si>
  <si>
    <t>CCLD2141001</t>
  </si>
  <si>
    <t>Huber Carrillo Cesar Augusto</t>
  </si>
  <si>
    <t>Palma Sánchez Eduardo Daniel</t>
  </si>
  <si>
    <t>5/2R</t>
  </si>
  <si>
    <t>CCLA2141003</t>
  </si>
  <si>
    <t>8/EXT1</t>
  </si>
  <si>
    <t>CCLC2151002</t>
  </si>
  <si>
    <t>Sánchez de la Rosa Paula Liliana</t>
  </si>
  <si>
    <t>CCLM2151001</t>
  </si>
  <si>
    <t>Hernández Enriquez Irlanda Rubi</t>
  </si>
  <si>
    <t>CCLS2152001</t>
  </si>
  <si>
    <t>Oscar Ernesto Pérez Sánchez</t>
  </si>
  <si>
    <t>CCLA2152001</t>
  </si>
  <si>
    <t>Briceño González Francis Gabriela</t>
  </si>
  <si>
    <t>CCLA2152002</t>
  </si>
  <si>
    <t>Jimenez Virgilio Mauro Enediel</t>
  </si>
  <si>
    <t>Hernández Zamora Miguel</t>
  </si>
  <si>
    <t>Verdugo Rojas Angelica Daniela</t>
  </si>
  <si>
    <t>Fundamentos de Comunicación</t>
  </si>
  <si>
    <t>Fundamentos del Diseño</t>
  </si>
  <si>
    <t>Dibujo Anatómico</t>
  </si>
  <si>
    <t>Imagen</t>
  </si>
  <si>
    <t>Composición</t>
  </si>
  <si>
    <t>Comunicación Gráfica y Medios Audiovisuales</t>
  </si>
  <si>
    <t>Taller de Ilustración</t>
  </si>
  <si>
    <t>Taller de Representación Gráfica</t>
  </si>
  <si>
    <t>Programación WEB</t>
  </si>
  <si>
    <t>Diseño Asistido por Computadora</t>
  </si>
  <si>
    <t>Equipo y Materiales de Diseño</t>
  </si>
  <si>
    <t>Configuración y Proceso del Diseño</t>
  </si>
  <si>
    <t>Semiótica</t>
  </si>
  <si>
    <t>Fundamentos de Fotografía</t>
  </si>
  <si>
    <t>Teoría del Color</t>
  </si>
  <si>
    <t>Antropología del Diseño</t>
  </si>
  <si>
    <t>Señalización</t>
  </si>
  <si>
    <t>Envases y Embalajes</t>
  </si>
  <si>
    <t>Fotografía Digital</t>
  </si>
  <si>
    <t>Desarrollo de Sitios WEB</t>
  </si>
  <si>
    <t>Análisis y Diseño de Productos</t>
  </si>
  <si>
    <t>Carteles y Etiquetas</t>
  </si>
  <si>
    <t>Dibujo del Espacio Digital</t>
  </si>
  <si>
    <t>Psicología de la Publicidad</t>
  </si>
  <si>
    <t>Diseño Editorial</t>
  </si>
  <si>
    <t>Diseño Publicitario</t>
  </si>
  <si>
    <t>Imagen Corporativa</t>
  </si>
  <si>
    <t>Preprensa Electrónica</t>
  </si>
  <si>
    <t>Creatividad de Mensajes Visuales</t>
  </si>
  <si>
    <t>Portafolio Profesional</t>
  </si>
  <si>
    <t>Psicología de la Comunicación</t>
  </si>
  <si>
    <t>Costos y Presupuestos</t>
  </si>
  <si>
    <t>Conducta del Consumidor</t>
  </si>
  <si>
    <t>Concentrado de historiales académicos de la Licenciatura en Diseño Gráfico</t>
  </si>
  <si>
    <t>CCLD2152001</t>
  </si>
  <si>
    <t>Castillo Hernández María Isabel</t>
  </si>
  <si>
    <t>CCLS2152003</t>
  </si>
  <si>
    <t>Gordillo León Úrsula</t>
  </si>
  <si>
    <t>CCLA2152004</t>
  </si>
  <si>
    <t>Cupul Díaz Alejandra</t>
  </si>
  <si>
    <t>Concentrado de historiales académicos de la Licenciatura en Gastronomía</t>
  </si>
  <si>
    <t>Fundamentos de Gastronomía</t>
  </si>
  <si>
    <t>Fundamentos de Nutrición</t>
  </si>
  <si>
    <t>Microbiología e Higiene</t>
  </si>
  <si>
    <t>Inglés I</t>
  </si>
  <si>
    <t>Salud y Nutrición</t>
  </si>
  <si>
    <t>Control Sanitario de Alimentos</t>
  </si>
  <si>
    <t>Inglés II</t>
  </si>
  <si>
    <t>Equipos e Instalaciones para Alimentos y Bebidas</t>
  </si>
  <si>
    <t>Manejo y Control de Frutas, Verduras y Cereales</t>
  </si>
  <si>
    <t>Fundamentos Financieros</t>
  </si>
  <si>
    <t>Conservación de Alimentos</t>
  </si>
  <si>
    <t>Inglés III</t>
  </si>
  <si>
    <t>Cultura Gastronómica Mexicana</t>
  </si>
  <si>
    <t>Manejo y Control de Carnes y Lácteos</t>
  </si>
  <si>
    <t>Control y Costos de Alimentos y Bebidas</t>
  </si>
  <si>
    <t>Seguridad y Protección en Establecimientos de Alimentos y Bebidas</t>
  </si>
  <si>
    <t>Inglés IV</t>
  </si>
  <si>
    <t>Cocina Mexicana</t>
  </si>
  <si>
    <t>Cocina de Pescados y Mariscos</t>
  </si>
  <si>
    <t>Legislación en la Industria Alimentaria</t>
  </si>
  <si>
    <t>Diseño y Administración de Menús</t>
  </si>
  <si>
    <t>Panadería</t>
  </si>
  <si>
    <t>Inglés V</t>
  </si>
  <si>
    <t>Cocina Internacional</t>
  </si>
  <si>
    <t>Mercadotecnia en Establecimientos de Alimentos y Bebidas</t>
  </si>
  <si>
    <t>Cocina Vegetariana</t>
  </si>
  <si>
    <t>Bebidas y Cocteles</t>
  </si>
  <si>
    <t>Administración y Servicios de Mesa</t>
  </si>
  <si>
    <t>Pastelería y Repostería</t>
  </si>
  <si>
    <t>Cocina Fría y Caliente</t>
  </si>
  <si>
    <t>Enología</t>
  </si>
  <si>
    <t>Francés II</t>
  </si>
  <si>
    <t>Francés I</t>
  </si>
  <si>
    <t>Francés III</t>
  </si>
  <si>
    <t>Banquetes</t>
  </si>
  <si>
    <t>Administración de Establecimientos de Alimentos y Bebidas</t>
  </si>
  <si>
    <t>Organización Logística de Eventos</t>
  </si>
  <si>
    <t>Cocina Francesa</t>
  </si>
  <si>
    <t>Cocina Italiana</t>
  </si>
  <si>
    <t>Técnicas Culinarias</t>
  </si>
  <si>
    <t>CCLGT2152001</t>
  </si>
  <si>
    <t>Martínez García Mariela</t>
  </si>
  <si>
    <t>CCLGT2152006</t>
  </si>
  <si>
    <t>Santini Peralta Olivia Guadalupe</t>
  </si>
  <si>
    <t>(Información actualizada hasta el 11 de Julio de 2015)</t>
  </si>
  <si>
    <t>Turno</t>
  </si>
  <si>
    <t>CCLA2161004</t>
  </si>
  <si>
    <t>Marthen Velázquez Frida</t>
  </si>
  <si>
    <t>CCLA2161005</t>
  </si>
  <si>
    <t>Sosa Solís Nestor Joel</t>
  </si>
  <si>
    <t>CCLO2161001</t>
  </si>
  <si>
    <t>Guillén Lora Saraely</t>
  </si>
  <si>
    <t>Teoría del Periodismo</t>
  </si>
  <si>
    <t>Historia de los Medios de Comunicación</t>
  </si>
  <si>
    <t>Géneros Periodísticos Informativos</t>
  </si>
  <si>
    <t>Acontecimientos Contemporáneos</t>
  </si>
  <si>
    <t>Géneros Periodísticos de Opinión</t>
  </si>
  <si>
    <t>Literatura Contemporánea</t>
  </si>
  <si>
    <t>Guionismo</t>
  </si>
  <si>
    <t>Géneros Periodísticos Mixtos</t>
  </si>
  <si>
    <t>Fundamentos de Televisión</t>
  </si>
  <si>
    <t>Análisis de Contenido</t>
  </si>
  <si>
    <t>Taller de Conducción y Locución</t>
  </si>
  <si>
    <t>Taller de Televisión</t>
  </si>
  <si>
    <t xml:space="preserve">Fundamentos de Radio </t>
  </si>
  <si>
    <t>Propaganda y Publicidad</t>
  </si>
  <si>
    <t>Comunicación Organizacional</t>
  </si>
  <si>
    <t>Apreciacion Estética para la Comunicación</t>
  </si>
  <si>
    <t>Apreciación de Cine</t>
  </si>
  <si>
    <t>Taller de Radio</t>
  </si>
  <si>
    <t>Taller de Opinión Pública</t>
  </si>
  <si>
    <t>dirección y Estrategias de Mercadotecnia</t>
  </si>
  <si>
    <t>Dirección de Empresas Periodística</t>
  </si>
  <si>
    <t>Mercadotecnia Política</t>
  </si>
  <si>
    <t>Periodismo Cultural y de Divulgación Cientifica</t>
  </si>
  <si>
    <t>CCLD2161001</t>
  </si>
  <si>
    <t>Fuentes Haas Juan José</t>
  </si>
  <si>
    <t>CCLD2161002</t>
  </si>
  <si>
    <t>Cortés Tlapa Zaira Romanita</t>
  </si>
  <si>
    <t>CCLD2161003</t>
  </si>
  <si>
    <t>Guerra Rodríguez Medardo Alberto</t>
  </si>
  <si>
    <t>CCLDG2161002</t>
  </si>
  <si>
    <t>Toscano Santini Alberto Antonio</t>
  </si>
  <si>
    <t>CCLGT2161001</t>
  </si>
  <si>
    <t>CCLGT2161002</t>
  </si>
  <si>
    <t>CCLGT2161005</t>
  </si>
  <si>
    <t>CCLGT2161006</t>
  </si>
  <si>
    <t>CCLGT2161007</t>
  </si>
  <si>
    <t>CCLGT2161008</t>
  </si>
  <si>
    <t>Campos Castellano Jorge Alberto</t>
  </si>
  <si>
    <t>Manzur Ayala América</t>
  </si>
  <si>
    <t>García Rueda Gloria de los Ángeles</t>
  </si>
  <si>
    <t>Alejandro Reyes Isla Mirell</t>
  </si>
  <si>
    <t>Tabares Bautista Deniss Yareimi</t>
  </si>
  <si>
    <t>Hernández Serrano Karen Valeria</t>
  </si>
  <si>
    <t>Concentrado de historiales académicos de la Licenciatura en Ingeniería Civil</t>
  </si>
  <si>
    <t xml:space="preserve">Física </t>
  </si>
  <si>
    <t>Materiales y Tecnologías de la Construcción</t>
  </si>
  <si>
    <t>Álgebra Lineal y Geometría Analítica</t>
  </si>
  <si>
    <t>Resistencia de Materiales</t>
  </si>
  <si>
    <t>Procesos y Equipos de Construcción</t>
  </si>
  <si>
    <t>Geología</t>
  </si>
  <si>
    <t>Mecánica de Suelos</t>
  </si>
  <si>
    <t>Ecuaciones Diferenciales</t>
  </si>
  <si>
    <t xml:space="preserve">Diseño Arquitectónico Digital </t>
  </si>
  <si>
    <t xml:space="preserve">Electricidad y Magnetismo </t>
  </si>
  <si>
    <t>Métodos Cuantitativos</t>
  </si>
  <si>
    <t>Estructuras Contínuas</t>
  </si>
  <si>
    <t>Cálculo Vectorial</t>
  </si>
  <si>
    <t>Cinemática y Dinámica</t>
  </si>
  <si>
    <t>Proyecto Estreuctural en Concreto</t>
  </si>
  <si>
    <t>Instalaciones Complementarias y Especiales</t>
  </si>
  <si>
    <t>Métodos Numéricos</t>
  </si>
  <si>
    <t>Topografía</t>
  </si>
  <si>
    <t>Mezclas Asfálticas</t>
  </si>
  <si>
    <t>Proyectos Estructural en Acero</t>
  </si>
  <si>
    <t>Infraestructura del Transporte</t>
  </si>
  <si>
    <t>Topografía Aplicada</t>
  </si>
  <si>
    <t>Pavimentos</t>
  </si>
  <si>
    <t>Carreteras</t>
  </si>
  <si>
    <t>Proyectos Hidráulicos y de Abastecimiento</t>
  </si>
  <si>
    <t>Puentes</t>
  </si>
  <si>
    <t>Redes Sanitarias</t>
  </si>
  <si>
    <t>Planeación y Desarrollo de Poryectos Empresariales</t>
  </si>
  <si>
    <t>Prefabricación e Industrialización</t>
  </si>
  <si>
    <t>Maquinaria Pesada y Movimiento de Tierra</t>
  </si>
  <si>
    <t>Proyecto de Obras Hidráulicas</t>
  </si>
  <si>
    <t>Uso y Tratamiento de Aguas Residuales</t>
  </si>
  <si>
    <t>Plantas Potabilizadoras</t>
  </si>
  <si>
    <t>Aeropuertos</t>
  </si>
  <si>
    <t>CCLCI2161002</t>
  </si>
  <si>
    <t>CCLCI2161003</t>
  </si>
  <si>
    <t>CCLIC2161003</t>
  </si>
  <si>
    <t>De la Cruz Damas Alfredo</t>
  </si>
  <si>
    <t>Ramírez Bolívar Jaziel Eduardo</t>
  </si>
  <si>
    <t>CCLS2161002</t>
  </si>
  <si>
    <t>Pérez Sánchez Francisco Javier</t>
  </si>
  <si>
    <t>Concentrado de historiales académicos de la Licenciatura en Trabajo Social</t>
  </si>
  <si>
    <t>CCLTS2161001</t>
  </si>
  <si>
    <t>López Cisneros Lizbet Guadalupe</t>
  </si>
  <si>
    <t>CCLTS2161002</t>
  </si>
  <si>
    <t>Santos Hernández Mirna Tereza</t>
  </si>
  <si>
    <t>Fundamentos del Trabajo Social</t>
  </si>
  <si>
    <t>Historia y Filosofía del Trabajo Social</t>
  </si>
  <si>
    <t>Fundamentos de Psicología</t>
  </si>
  <si>
    <t>Análisis Macroeconómico</t>
  </si>
  <si>
    <t>Teorías del Trabajo Social</t>
  </si>
  <si>
    <t>Epistemología</t>
  </si>
  <si>
    <t>Psicología Social</t>
  </si>
  <si>
    <t>Metodología de Trabajo Social</t>
  </si>
  <si>
    <t>Sociedad y Familia</t>
  </si>
  <si>
    <t>Trabajo Social Comunitario</t>
  </si>
  <si>
    <t>Salud Pública</t>
  </si>
  <si>
    <t>Antropología Filosófica</t>
  </si>
  <si>
    <t>Desarrollo Social</t>
  </si>
  <si>
    <t>Trabajo Social en Gerontología</t>
  </si>
  <si>
    <t>Teoria y Técnicas de la Entrevista</t>
  </si>
  <si>
    <t>Trabajo Social en el Ámbito de la Salud</t>
  </si>
  <si>
    <t>Personas y Familia</t>
  </si>
  <si>
    <t>Prácticas Comunitaria</t>
  </si>
  <si>
    <t>Modelos de Intervención Social</t>
  </si>
  <si>
    <t>Dinámica de Grupos</t>
  </si>
  <si>
    <t>Trabajo Social en el Ámbito de la Educación</t>
  </si>
  <si>
    <t>Práctica en Salud</t>
  </si>
  <si>
    <t>Planeación y Evaluación de Proyectos Sociales</t>
  </si>
  <si>
    <t>Trabajo Social en el Ámbito Jurídico</t>
  </si>
  <si>
    <t>Práctica en Educación</t>
  </si>
  <si>
    <t>Práctica Jurídica</t>
  </si>
  <si>
    <t>Trabajo Social en el Ámbito Empresarial</t>
  </si>
  <si>
    <t>Trabajo Social y Desarrollo Sustentable</t>
  </si>
  <si>
    <t>Trabajo Social en Casos de Desastre</t>
  </si>
  <si>
    <t>Tanatología</t>
  </si>
  <si>
    <t>Orientación Educativa y Profesiográfica</t>
  </si>
  <si>
    <t>Crecimiento y Desarrollo Humano</t>
  </si>
  <si>
    <t>Ludoterapia</t>
  </si>
  <si>
    <t>Educación de la Sexualidad</t>
  </si>
  <si>
    <t>Administración de la Salud</t>
  </si>
  <si>
    <t>Concentrado de historiales académicos de la Licenciatura en Turismo</t>
  </si>
  <si>
    <t xml:space="preserve">Teoría y Modelos Administrativos de Actualidad </t>
  </si>
  <si>
    <t>Fundamentos de Turismo Nacional e Internacional</t>
  </si>
  <si>
    <t>Geografía y Patrimonio Turístico Internacional</t>
  </si>
  <si>
    <t>Matemáticas Aplicadas a los Negocios</t>
  </si>
  <si>
    <t>Sistemas de Organización y Procedimientos Administrativos</t>
  </si>
  <si>
    <t>Geografía y Patrimonio Turístico Nacional</t>
  </si>
  <si>
    <t>Administración y Operación Hotelera</t>
  </si>
  <si>
    <t xml:space="preserve">Gestión del Factor Humano </t>
  </si>
  <si>
    <t xml:space="preserve">Inglés IV </t>
  </si>
  <si>
    <t>Mercadotecnia Turística</t>
  </si>
  <si>
    <t>Turismo Recreativo</t>
  </si>
  <si>
    <t>Planeación y Desarrollo deProyectos Empresariales</t>
  </si>
  <si>
    <t>Frances II</t>
  </si>
  <si>
    <t>Mantenimiento y Seguridad Hotelera</t>
  </si>
  <si>
    <t>Organización logística de eventos</t>
  </si>
  <si>
    <t>Régimen Fiscal Empresarial</t>
  </si>
  <si>
    <t>Formulación y Evaluación de Proyectos de Inversión</t>
  </si>
  <si>
    <t>Administración y Operación de Agencias de Viajes</t>
  </si>
  <si>
    <t xml:space="preserve">Proyectos Turísticos Alternativos </t>
  </si>
  <si>
    <t>Planeación y Desarrollo Turístico</t>
  </si>
  <si>
    <t>CCLT2161001</t>
  </si>
  <si>
    <t>Casanova Robles Ana Karen</t>
  </si>
  <si>
    <t>Concentrado de historiales académicos de la Licenciatura en Psicopedagogía</t>
  </si>
  <si>
    <t>Teorías Pedagógicas</t>
  </si>
  <si>
    <t>Fundamentos de la Educación Contemporánea</t>
  </si>
  <si>
    <t>Hisotira General de la Educación</t>
  </si>
  <si>
    <t>Teorías Psicológicas del Aprendizaje</t>
  </si>
  <si>
    <t>Teorías de la Personalidad</t>
  </si>
  <si>
    <t>Psicología de la Infancia</t>
  </si>
  <si>
    <t>Psicología Educativa</t>
  </si>
  <si>
    <t>Legislación Educativa</t>
  </si>
  <si>
    <t>Didáctica</t>
  </si>
  <si>
    <t>Psicotécnia Pedagógica</t>
  </si>
  <si>
    <t>Psicología de la Adolescencia</t>
  </si>
  <si>
    <t>Estrategias de Enseñanza-Aprendizaje</t>
  </si>
  <si>
    <t>Psicología del Adulto</t>
  </si>
  <si>
    <t>Evaluación Educativa</t>
  </si>
  <si>
    <t>Educación Especial</t>
  </si>
  <si>
    <t>Teorías y Técnicas de la Entrevista</t>
  </si>
  <si>
    <t>Pruebas Pedagógicas</t>
  </si>
  <si>
    <t>Teoría, Diseño e Innovación Curricular</t>
  </si>
  <si>
    <t>Investigación de la Conducta</t>
  </si>
  <si>
    <t>Psicometría</t>
  </si>
  <si>
    <t>Probelmas de Aprendizaje e Intervención Pedagógica</t>
  </si>
  <si>
    <t>Valoración Psicopedagógica</t>
  </si>
  <si>
    <t>Psicoterapia Individual</t>
  </si>
  <si>
    <t>Planeación Educativa</t>
  </si>
  <si>
    <t>Sistema de Educación Contemporánea</t>
  </si>
  <si>
    <t>Seminario de Psicopedagogía</t>
  </si>
  <si>
    <t>Administración de Centros Educativos</t>
  </si>
  <si>
    <t>Formación y Desarrollo Docente</t>
  </si>
  <si>
    <t>Programación Neurolingüística</t>
  </si>
  <si>
    <t>Gestión e Innovación Pedagógica</t>
  </si>
  <si>
    <t>Estrategias y Herramientas Tecnológicas Educativas</t>
  </si>
  <si>
    <t>CCLPS2161001</t>
  </si>
  <si>
    <t>Polanco Lara Fabiola del Socorro</t>
  </si>
  <si>
    <t>S</t>
  </si>
  <si>
    <t>M</t>
  </si>
  <si>
    <t>Acosta García José Eduardo</t>
  </si>
  <si>
    <t>Mix S</t>
  </si>
  <si>
    <t>EQ</t>
  </si>
  <si>
    <t>SAB</t>
  </si>
  <si>
    <t>S1PM</t>
  </si>
  <si>
    <t>MAT</t>
  </si>
  <si>
    <t>M/S (MAN)</t>
  </si>
  <si>
    <t>M y S</t>
  </si>
  <si>
    <t>CCLA2161010</t>
  </si>
  <si>
    <t>CCLA2161009</t>
  </si>
  <si>
    <t>López de los Santos Melissa</t>
  </si>
  <si>
    <t>Alejo Pérez Jenifer</t>
  </si>
  <si>
    <t>CCLA2161012</t>
  </si>
  <si>
    <t>Ascencio Guillén Antonio</t>
  </si>
  <si>
    <t>CCLA2161011</t>
  </si>
  <si>
    <t>7/EQ</t>
  </si>
  <si>
    <t>6/EQ</t>
  </si>
  <si>
    <t>8/EQ</t>
  </si>
  <si>
    <t>10/EQ</t>
  </si>
  <si>
    <t>9/EQ</t>
  </si>
  <si>
    <t>CCLD2161006</t>
  </si>
  <si>
    <t>Mojarraz López Oscar Alberto</t>
  </si>
  <si>
    <t>CCLD2161011</t>
  </si>
  <si>
    <t>Smith Cruz Jenny Yazmín</t>
  </si>
  <si>
    <t>CCLD2161012</t>
  </si>
  <si>
    <t>Espinosa Rodríguez María Alejandra</t>
  </si>
  <si>
    <t>CCLG2161004</t>
  </si>
  <si>
    <t>Gómez Martínez Jessica Jocelyn</t>
  </si>
  <si>
    <t>Centeno Mendoza Adrian Yair</t>
  </si>
  <si>
    <t>Hernández Zapata Sergio Daniel</t>
  </si>
  <si>
    <t>10/2R</t>
  </si>
  <si>
    <t>8/Esp.</t>
  </si>
  <si>
    <t>CCLS2141002</t>
  </si>
  <si>
    <t>Mora Quej Manuel Alejandro</t>
  </si>
  <si>
    <t>CCLTS2161003</t>
  </si>
  <si>
    <t>Trejo Montes Tania</t>
  </si>
  <si>
    <t>2016-2</t>
  </si>
  <si>
    <t>CCLA2121002</t>
  </si>
  <si>
    <t>Estefani Rodríguez Moreno</t>
  </si>
  <si>
    <t>Viramontes Morales Luis Humberto</t>
  </si>
  <si>
    <t>CCLO2162001</t>
  </si>
  <si>
    <t>Lalo Rivera Mario Jesús</t>
  </si>
  <si>
    <t>CCLA2162001</t>
  </si>
  <si>
    <t>Ascencio Guillén José del Carmen</t>
  </si>
  <si>
    <t>CCLD2162001</t>
  </si>
  <si>
    <t>CCLIC2162002</t>
  </si>
  <si>
    <t>Solana Rejón Rosario Guadalupe</t>
  </si>
  <si>
    <t>CCLA2161003</t>
  </si>
  <si>
    <t>Escobar Notario Juan Carlos</t>
  </si>
  <si>
    <t>CCLA2162004</t>
  </si>
  <si>
    <t>Herrera Heredia Hedgar</t>
  </si>
  <si>
    <t>CCLA2162002</t>
  </si>
  <si>
    <t>Bolivar Inurreta Ricardo Eduardo</t>
  </si>
  <si>
    <t>CCLS2162001</t>
  </si>
  <si>
    <t>Arcos Torres Nereyda</t>
  </si>
  <si>
    <t>CCLA2162006</t>
  </si>
  <si>
    <t>Martínez Hernández Octavio Javier</t>
  </si>
  <si>
    <t>(Información actualizada hasta el 05 de Julio de 2016)</t>
  </si>
  <si>
    <t>CCLD2171002</t>
  </si>
  <si>
    <t>Gutiérrez Hu Miguel Felipe</t>
  </si>
  <si>
    <t>CCLD2171001</t>
  </si>
  <si>
    <t>Martínez Reyes Daniel</t>
  </si>
  <si>
    <t>CCLM2171002</t>
  </si>
  <si>
    <t>Nadal Martin Wilbert Andres</t>
  </si>
  <si>
    <t>CCLM2171001</t>
  </si>
  <si>
    <t>Sierra Acuña Saúl Issac</t>
  </si>
  <si>
    <t>CCLGT2171001</t>
  </si>
  <si>
    <t>Domínguez Ortíz Hannia Juliana</t>
  </si>
  <si>
    <t>CCLGT2171002</t>
  </si>
  <si>
    <t>Mendoza Molina Urania Lizzeth</t>
  </si>
  <si>
    <t>CCLGT2171003</t>
  </si>
  <si>
    <t xml:space="preserve">Benetts Carvajal Valeria </t>
  </si>
  <si>
    <t>CCLIC2171002</t>
  </si>
  <si>
    <t>Hernández Flores Miguel</t>
  </si>
  <si>
    <t>CCLIC2171004</t>
  </si>
  <si>
    <t xml:space="preserve">Mendez Esteban Manuela </t>
  </si>
  <si>
    <t>CCLIC2171005</t>
  </si>
  <si>
    <t>Medina Reyes Carlos Axel</t>
  </si>
  <si>
    <t>CCLA2171003</t>
  </si>
  <si>
    <t>Gutiérrez Manrique Cynthia del Carmen</t>
  </si>
  <si>
    <t>CCLA2171002</t>
  </si>
  <si>
    <t>Navarro Orta Jheuris Osmar</t>
  </si>
  <si>
    <t>CCLA2121004</t>
  </si>
  <si>
    <t>López García César Augusto</t>
  </si>
  <si>
    <t>CCLA2171001</t>
  </si>
  <si>
    <t>2017-1</t>
  </si>
  <si>
    <t>7.5</t>
  </si>
  <si>
    <t>9.5</t>
  </si>
  <si>
    <t>CCLTS2171001</t>
  </si>
  <si>
    <t>Urgell Morales Selma Casandra</t>
  </si>
  <si>
    <t>CCLD2171003</t>
  </si>
  <si>
    <t>Felipe Contreras Jontahan Andrew</t>
  </si>
  <si>
    <t>62R</t>
  </si>
  <si>
    <t>Sociología de la Educación</t>
  </si>
  <si>
    <t>CCLIC2171006</t>
  </si>
  <si>
    <t>Camacho García Araceli</t>
  </si>
  <si>
    <t>CCLS2171002</t>
  </si>
  <si>
    <t>Echazarreta Hadad Paul Alfonso</t>
  </si>
  <si>
    <t xml:space="preserve">M   </t>
  </si>
  <si>
    <t>CCLPS2171001</t>
  </si>
  <si>
    <t>Hernández Moreno Bolivia Angélica</t>
  </si>
  <si>
    <t>CCLS2171001</t>
  </si>
  <si>
    <t>Landero Duran Angel Eduardo</t>
  </si>
  <si>
    <t>CCLPS2171003</t>
  </si>
  <si>
    <t>Alvarez May Ruth Noemi</t>
  </si>
  <si>
    <t xml:space="preserve">Eq </t>
  </si>
  <si>
    <t>Cabañas Ramírez Arturo Ramón</t>
  </si>
  <si>
    <t>8/EXT2</t>
  </si>
  <si>
    <t>CCLA2171004</t>
  </si>
  <si>
    <t>Pineda Salmerón Norma Ivette</t>
  </si>
  <si>
    <t>CCLA2171006</t>
  </si>
  <si>
    <t>Rivero Morales Jorge Ivan</t>
  </si>
  <si>
    <t>CCLO2171001</t>
  </si>
  <si>
    <t>Alvarez Rodríguez Paulina</t>
  </si>
  <si>
    <t>CCLC2171001</t>
  </si>
  <si>
    <t>Sánchez Pérez Candelaria</t>
  </si>
  <si>
    <t>CCLD2171005</t>
  </si>
  <si>
    <t>Narvaez Castro Alizbeth del Socorro</t>
  </si>
  <si>
    <t>CCLGT2171007</t>
  </si>
  <si>
    <t>Castro Ortíz Gibran Jalil</t>
  </si>
  <si>
    <t>CCLGT2171008</t>
  </si>
  <si>
    <t>Segura Cáceres Cristian de los Ángeles</t>
  </si>
  <si>
    <t>6/EXT1</t>
  </si>
  <si>
    <t>CCLIC2171009</t>
  </si>
  <si>
    <t>Villar Lanuza Jesús</t>
  </si>
  <si>
    <t>CCLPS2171006</t>
  </si>
  <si>
    <t>Narvaez Lara Katherine Lucía</t>
  </si>
  <si>
    <t>CCLPS2171005</t>
  </si>
  <si>
    <t>Priego Yanes Cristel Carolina</t>
  </si>
  <si>
    <t>CCLA2172001</t>
  </si>
  <si>
    <t>Gonzalez Pérez Erick Gustavo</t>
  </si>
  <si>
    <t>CCLA2172002</t>
  </si>
  <si>
    <t>Gamboa Ruiz Daniel</t>
  </si>
  <si>
    <t>CCLGT2172002</t>
  </si>
  <si>
    <t>Gonzalez Cupil Arely</t>
  </si>
  <si>
    <t>Panama Dominguez Irma Yenizet</t>
  </si>
  <si>
    <t>CCLGT2172003</t>
  </si>
  <si>
    <t>CCLGT2172001</t>
  </si>
  <si>
    <t>Herrera Gongora Judith de los Angeles</t>
  </si>
  <si>
    <t>CCLGT2172004</t>
  </si>
  <si>
    <t>Lopez Ramirez Tania Izelt</t>
  </si>
  <si>
    <t>CCLD2172001</t>
  </si>
  <si>
    <t>Utrera Ramirez Stefany</t>
  </si>
  <si>
    <t>CCLD2172002</t>
  </si>
  <si>
    <t>Aguilar Gonzalez Andrea</t>
  </si>
  <si>
    <t>CCLIC2172001</t>
  </si>
  <si>
    <t>Cruz Lopez Yohandra Guadalupe</t>
  </si>
  <si>
    <t>CCLG2172001</t>
  </si>
  <si>
    <t>Frutos Orlaineta Itzel Lorena</t>
  </si>
  <si>
    <t>2017-2</t>
  </si>
  <si>
    <t xml:space="preserve">M/S  </t>
  </si>
  <si>
    <t>CCLA2112009</t>
  </si>
  <si>
    <t>Vanessa María Tun Contreras</t>
  </si>
  <si>
    <t>Brenda Nayeli Amador Zúñiga</t>
  </si>
  <si>
    <t>M/S</t>
  </si>
  <si>
    <t>Medios Alternos de solución de controversias</t>
  </si>
  <si>
    <t>Herramientas de Informática</t>
  </si>
  <si>
    <t>Derecho Procesal Penal en el sistema acusatorio</t>
  </si>
  <si>
    <t xml:space="preserve">Derechos Humanos </t>
  </si>
  <si>
    <t>Marcial Monteos María Monserrat</t>
  </si>
  <si>
    <t>E</t>
  </si>
  <si>
    <t>8/ext1</t>
  </si>
  <si>
    <t>Desarrollo de Franquicias de Establecimientos de Alimentos y Bebidas</t>
  </si>
  <si>
    <t>Cocina de Tendencias Actuales</t>
  </si>
  <si>
    <t>10/EXT1</t>
  </si>
  <si>
    <t>6/R</t>
  </si>
  <si>
    <t xml:space="preserve"> </t>
  </si>
  <si>
    <t>CCLD2172003</t>
  </si>
  <si>
    <t>Mendoza Sánchez Saida Susana</t>
  </si>
  <si>
    <t>CCLD2172005</t>
  </si>
  <si>
    <t>Sánchez de la Cruz Sonia</t>
  </si>
  <si>
    <t>Cacho Torres Sergio Javier</t>
  </si>
  <si>
    <t>CCLDA2172004</t>
  </si>
  <si>
    <t>CCLDA2172003</t>
  </si>
  <si>
    <t>Espinosa Casanova Karen Eliazar</t>
  </si>
  <si>
    <t>CCLIC2172002</t>
  </si>
  <si>
    <t>Escalante Pérez Ramón Alberto</t>
  </si>
  <si>
    <t>CCLGT2172005</t>
  </si>
  <si>
    <t>Aguilera Gómez David Alejandro</t>
  </si>
  <si>
    <t>CCLD2172004</t>
  </si>
  <si>
    <t>Hernández Rodríguez Rubí Janeth</t>
  </si>
  <si>
    <t>CCLG2172002</t>
  </si>
  <si>
    <t>García Meza Eduardo</t>
  </si>
  <si>
    <t>CCLIC2172007</t>
  </si>
  <si>
    <t>CCLPS2172001</t>
  </si>
  <si>
    <t>CCLA2172005</t>
  </si>
  <si>
    <t>CCLM2172001</t>
  </si>
  <si>
    <t>Novelo López Genesis Michel</t>
  </si>
  <si>
    <t>CCLD2172006</t>
  </si>
  <si>
    <t>Guevara Sánchez Carolina</t>
  </si>
  <si>
    <t>9/EXT1</t>
  </si>
  <si>
    <t>7/ESP</t>
  </si>
  <si>
    <t>6/INTER</t>
  </si>
  <si>
    <t>6/ESP</t>
  </si>
  <si>
    <t>(Información actualizada hasta el 01 de julio de 2017)</t>
  </si>
  <si>
    <t>CCLA2181001</t>
  </si>
  <si>
    <t>Ortíz Solís Emmanuel del Jesús</t>
  </si>
  <si>
    <t>CCLA2181002</t>
  </si>
  <si>
    <t>Balán Gómez José Joaquín</t>
  </si>
  <si>
    <t>CCLC2181001</t>
  </si>
  <si>
    <t>García Salvador Gabriela</t>
  </si>
  <si>
    <t>CCLD2181001</t>
  </si>
  <si>
    <t>García Guzmán Alán Eduardo</t>
  </si>
  <si>
    <t>CCLD2181002</t>
  </si>
  <si>
    <t>Martínez Olalde Tania Karina</t>
  </si>
  <si>
    <t>CCLGT2181001</t>
  </si>
  <si>
    <t>Ramírez Sosa Ángel del Jesús</t>
  </si>
  <si>
    <t>CCLGT2181002</t>
  </si>
  <si>
    <t>Balanzategui del Valle Carlos Eli</t>
  </si>
  <si>
    <t>CCLGT2181003</t>
  </si>
  <si>
    <t>Salvador Cruz Karla Elizabeth</t>
  </si>
  <si>
    <t>CCML2181001</t>
  </si>
  <si>
    <t>7/EQUIV</t>
  </si>
  <si>
    <t>6/EQUIV.</t>
  </si>
  <si>
    <t>7/EQUIV.</t>
  </si>
  <si>
    <t>8/EQUIV.</t>
  </si>
  <si>
    <t>CLIC2181001</t>
  </si>
  <si>
    <t>Lemus Rangel Patrick Santiago</t>
  </si>
  <si>
    <t>CCLTS2181001</t>
  </si>
  <si>
    <t>Magaña Quiroz Amaranta Guadalupe</t>
  </si>
  <si>
    <t>CCLTS2181002</t>
  </si>
  <si>
    <t>Hernández Sánchez Lucero Guadalupe</t>
  </si>
  <si>
    <t>CCLGT2181004</t>
  </si>
  <si>
    <t>López León Lucero Guadalupe</t>
  </si>
  <si>
    <t>2018-1</t>
  </si>
  <si>
    <t>Administración Pública</t>
  </si>
  <si>
    <t>Técnicas de Litigación oral</t>
  </si>
  <si>
    <t>ESP</t>
  </si>
  <si>
    <t>3/ESP</t>
  </si>
  <si>
    <t>CCLGT2181005</t>
  </si>
  <si>
    <t>Ruíz Durán Karla Gabriela</t>
  </si>
  <si>
    <t>CCLGT2181006</t>
  </si>
  <si>
    <t>Maldonado Pérez Iris Alejandra</t>
  </si>
  <si>
    <t>CCLS2181001</t>
  </si>
  <si>
    <t>Reyes Zapata Leonardo</t>
  </si>
  <si>
    <t>CCLPL2181004</t>
  </si>
  <si>
    <t>Soto Cervera Yadira Alejandra</t>
  </si>
  <si>
    <t>Psicobiología</t>
  </si>
  <si>
    <t>Filosofía de las Ciencias del Hombre</t>
  </si>
  <si>
    <t>Teorías Psicológicas Contemporáneas</t>
  </si>
  <si>
    <t>Neurociencias</t>
  </si>
  <si>
    <t>Antropológia Filosófica</t>
  </si>
  <si>
    <t>Psicología Dinámica</t>
  </si>
  <si>
    <t>Derechos Humanos</t>
  </si>
  <si>
    <t>Aprendizaje y Conducta</t>
  </si>
  <si>
    <t>Farmacología</t>
  </si>
  <si>
    <t>Psicopatología de la Infancia y la Adolescencia</t>
  </si>
  <si>
    <t>Psicopatología del Adulto</t>
  </si>
  <si>
    <t>Investigación en Psicología</t>
  </si>
  <si>
    <t>Práctica en Psicología Educativa</t>
  </si>
  <si>
    <t>Psicoterapia de Familia y Pareja</t>
  </si>
  <si>
    <t>Psicología Clínica</t>
  </si>
  <si>
    <t>Práctica en Psicología Clinica</t>
  </si>
  <si>
    <t>Psicometría de las Organizaciones</t>
  </si>
  <si>
    <t>Práctica en Psicología Organizacional</t>
  </si>
  <si>
    <t>Análisis de Casos Clínicos</t>
  </si>
  <si>
    <t>Psicología Forense</t>
  </si>
  <si>
    <t>Psicología Aplicada a la Fisioterapia</t>
  </si>
  <si>
    <t>Programación Neurolingûistica</t>
  </si>
  <si>
    <t>Psicología de la Nutrición</t>
  </si>
  <si>
    <t>Docencia en Salud</t>
  </si>
  <si>
    <t>Problemas de Aprendizaje e Intervención Pedagógica</t>
  </si>
  <si>
    <t>Capacitación y Desarrollo Humano</t>
  </si>
  <si>
    <t>CCLPS2181001</t>
  </si>
  <si>
    <t>Sánchez Espinosa Erika Guadalupe</t>
  </si>
  <si>
    <t>CCLA2181004</t>
  </si>
  <si>
    <t>Damián Burgos Dennis Joseph</t>
  </si>
  <si>
    <t>CCLA2181003</t>
  </si>
  <si>
    <t>Pantoja Co Joselin Yolidavey Andrea</t>
  </si>
  <si>
    <t>9/ESP</t>
  </si>
  <si>
    <t>CCLM2181003</t>
  </si>
  <si>
    <t>Peralta Hernández Yisel del Carmen</t>
  </si>
  <si>
    <t>CCLC2181002</t>
  </si>
  <si>
    <t>Rivera García Paola Anahi</t>
  </si>
  <si>
    <t>CCDL2181003</t>
  </si>
  <si>
    <t>Ibarra Vite Eric Emanuel</t>
  </si>
  <si>
    <t>CCLGT2181010</t>
  </si>
  <si>
    <t>Lugo González Luis Gerardo</t>
  </si>
  <si>
    <t>CCLGT2181011</t>
  </si>
  <si>
    <t>Peralta Hernández Aldo Josue</t>
  </si>
  <si>
    <t>CCLGT2181008</t>
  </si>
  <si>
    <t>Cruz Moha Karen de los Remedios</t>
  </si>
  <si>
    <t>CCLGT2181009</t>
  </si>
  <si>
    <t>Chan Hernández Ernesto Damián</t>
  </si>
  <si>
    <t>CCLGT2181007</t>
  </si>
  <si>
    <t>Notario Barrera Ernesto Arturo</t>
  </si>
  <si>
    <t>CCLS2181002</t>
  </si>
  <si>
    <t>Vite Cabrera Daniel Arnulfo de Jesús</t>
  </si>
  <si>
    <t>CCLPS2181002</t>
  </si>
  <si>
    <t>Jara Jiménez Jhoanny Areli</t>
  </si>
  <si>
    <t xml:space="preserve">M </t>
  </si>
  <si>
    <t>CCLGT2181012</t>
  </si>
  <si>
    <t>Isidoro Sánchez Eduardo Joel</t>
  </si>
  <si>
    <t>CCLA2181005</t>
  </si>
  <si>
    <t>Rabanales Vázquez Minerva</t>
  </si>
  <si>
    <t>CCLGT2181013</t>
  </si>
  <si>
    <t>Ortíz Pérez Gabriela Amada</t>
  </si>
  <si>
    <t>CCLS2181003</t>
  </si>
  <si>
    <t>Herrera Jiménez alain Israel</t>
  </si>
  <si>
    <t>8/ESP</t>
  </si>
  <si>
    <t>CCLA2182001</t>
  </si>
  <si>
    <t>Hernández López José Ovidio</t>
  </si>
  <si>
    <t>2018-2</t>
  </si>
  <si>
    <t>CCLIC2182001</t>
  </si>
  <si>
    <t>Hernández Saraoz Lisandra</t>
  </si>
  <si>
    <t>CCLTS2182001</t>
  </si>
  <si>
    <t>Ayala Sánchez Sarai de los Ángeles</t>
  </si>
  <si>
    <t>CCML2182001</t>
  </si>
  <si>
    <t>Zuárez García Anje Brian</t>
  </si>
  <si>
    <t>CCLM2182002</t>
  </si>
  <si>
    <t>Olivares Bautista Diana Aurora</t>
  </si>
  <si>
    <t>CCLGT2182001</t>
  </si>
  <si>
    <t>Vela Manzanares Aline Daniela</t>
  </si>
  <si>
    <t>CLPL2182001</t>
  </si>
  <si>
    <t>Durán Ku Elizabeth Ayde</t>
  </si>
  <si>
    <t>CLPL2182002</t>
  </si>
  <si>
    <t>Morales Zarate Gustavo</t>
  </si>
  <si>
    <t>7/EXT</t>
  </si>
  <si>
    <t>CCLS2121004</t>
  </si>
  <si>
    <t>Canton Reyes Alejandra María Isabel</t>
  </si>
  <si>
    <t>CCLIP2182001</t>
  </si>
  <si>
    <t xml:space="preserve">Luján Cárdenas Erika Guadalupe </t>
  </si>
  <si>
    <t>CCLIP2182002</t>
  </si>
  <si>
    <t>Esquivel Mora Ingrid Damaris</t>
  </si>
  <si>
    <t>CCLIP2181001</t>
  </si>
  <si>
    <t>Ruíz Segura Jesús Javier</t>
  </si>
  <si>
    <t>Química</t>
  </si>
  <si>
    <t>Metodología de la Programación</t>
  </si>
  <si>
    <t>Fundamentosde Investigación</t>
  </si>
  <si>
    <t>Mecánica de Fluidos</t>
  </si>
  <si>
    <t>Métodos Geofísicos</t>
  </si>
  <si>
    <t>Mecánica</t>
  </si>
  <si>
    <t>Geología Estructural</t>
  </si>
  <si>
    <t>Petrofísica</t>
  </si>
  <si>
    <t>Registros Geofísicos de Pozos</t>
  </si>
  <si>
    <t>Termodinámica</t>
  </si>
  <si>
    <t>Caracterización Estática de Yacimientos</t>
  </si>
  <si>
    <t>Simulación Matemática de Yacimientos</t>
  </si>
  <si>
    <t>Recuperación Secundaria y Mejorada</t>
  </si>
  <si>
    <t>Caracterización Dinámica de Yacimientos</t>
  </si>
  <si>
    <t xml:space="preserve">Ingeniería de Perforación </t>
  </si>
  <si>
    <t>Flujo Multifásico de Tuberias</t>
  </si>
  <si>
    <t>Terminación y Mantenimiento de Pozos</t>
  </si>
  <si>
    <t>Conducción y Manejo de la Producción de Hidrocarburos</t>
  </si>
  <si>
    <t>Ingeniería de Producción</t>
  </si>
  <si>
    <t>Productividad de Pozos</t>
  </si>
  <si>
    <t>Perforación en Aguas Profundas</t>
  </si>
  <si>
    <t>Ingeniería de Yacimientos I</t>
  </si>
  <si>
    <t>Bombeo y Comprensión de Hidrocarburos</t>
  </si>
  <si>
    <t>Propiedades de los Fluidos de Perforación</t>
  </si>
  <si>
    <t>Ingeniería de Yacimientos II</t>
  </si>
  <si>
    <t xml:space="preserve">Seminario de Titulación </t>
  </si>
  <si>
    <t>Caracterización Estática y Dinámica de Yacimientos Naturalmente Fracturados</t>
  </si>
  <si>
    <t>Fracturamiento Hidráulico</t>
  </si>
  <si>
    <t>Desarrollo de Campso en Aguas Profundas</t>
  </si>
  <si>
    <t>Geomecánica</t>
  </si>
  <si>
    <t>Simulación Numérica de Yacimientos Naturalmente Fracturados</t>
  </si>
  <si>
    <t>Asentamientos de TR's y Cementación</t>
  </si>
  <si>
    <t>Perforación No Convencional</t>
  </si>
  <si>
    <t>Administración de la Seguridad Industrial y Protección Ambiental</t>
  </si>
  <si>
    <t>CCLM2182003</t>
  </si>
  <si>
    <t>Pérez Cordova Jairo Miguel</t>
  </si>
  <si>
    <t>CCLD2182001</t>
  </si>
  <si>
    <t>Tosca de la Cruz Elsy Elizabeth</t>
  </si>
  <si>
    <t>CCLIC2182002</t>
  </si>
  <si>
    <t>Hipolito Tapia Luis Ángel</t>
  </si>
  <si>
    <t>CCLPS2182001</t>
  </si>
  <si>
    <t>Gutiérrez Díaz Niraleida</t>
  </si>
  <si>
    <t>CCLGT2182002</t>
  </si>
  <si>
    <t>Milay Bolivar Erika Sarai</t>
  </si>
  <si>
    <t>CCLM2182004</t>
  </si>
  <si>
    <t>Domínguez Herrera Erik Manuel</t>
  </si>
  <si>
    <t>Anatomía y Fisiología</t>
  </si>
  <si>
    <t>Biología Celular y Molecular</t>
  </si>
  <si>
    <t>Química Orgánica</t>
  </si>
  <si>
    <t>Fisiopatología</t>
  </si>
  <si>
    <t>Control Sanitario e Higiene Alimentaria</t>
  </si>
  <si>
    <t>Bioquímica</t>
  </si>
  <si>
    <t>Análisis Químico de los Alimentos</t>
  </si>
  <si>
    <t>Energía y Nutrientes</t>
  </si>
  <si>
    <t>Bromatología</t>
  </si>
  <si>
    <t>Bioética</t>
  </si>
  <si>
    <t>Evaluación del Estado Nutricional</t>
  </si>
  <si>
    <t>Epidemiología</t>
  </si>
  <si>
    <t>Cálculo Dietético</t>
  </si>
  <si>
    <t>Nutrición en el Adulto</t>
  </si>
  <si>
    <t>Nutrición del Niño y el Adolescente</t>
  </si>
  <si>
    <t>Nutrición Clinica Hospitalaria</t>
  </si>
  <si>
    <t>Nutrición y Deporte</t>
  </si>
  <si>
    <t>Nutrición Materno-infantil</t>
  </si>
  <si>
    <t>Ciencia y Tecnología de los Alimentos</t>
  </si>
  <si>
    <t>Políticas y Programas de Alimentación y Nutrición</t>
  </si>
  <si>
    <t>Nutrición Geriátrica</t>
  </si>
  <si>
    <t>Nutrición Comunitaria</t>
  </si>
  <si>
    <t>Nutrición en Enfermedades Gastrointestinales, Renales y Cardiovasculares</t>
  </si>
  <si>
    <t>Administración en Servicios de Alimentación</t>
  </si>
  <si>
    <t>Nutrición en Enfermedades Pulmonares, Endocrinas e Hipermetabólicas</t>
  </si>
  <si>
    <t>Práctica de Nutrición Clínica</t>
  </si>
  <si>
    <t>Soporte Nutricio</t>
  </si>
  <si>
    <t>Práctica de Nutrición Comunitaria</t>
  </si>
  <si>
    <t>Práctica en Servicios de Alimentación</t>
  </si>
  <si>
    <t>Nutrigenómica y Nutrigenética</t>
  </si>
  <si>
    <t>Vigilación Alimentaria y Nutricional</t>
  </si>
  <si>
    <t>Atención Nutricional Integral</t>
  </si>
  <si>
    <t>Educación en Nutrición</t>
  </si>
  <si>
    <t>Selección y Preparación de Alimentos</t>
  </si>
  <si>
    <t>Desarrollo de Productos Alimenticios</t>
  </si>
  <si>
    <t>Creatividadd y Liderazgo</t>
  </si>
  <si>
    <t>CLNT2182005</t>
  </si>
  <si>
    <t>Salvador López Arlene Mishel</t>
  </si>
  <si>
    <t>CCLD2182002</t>
  </si>
  <si>
    <t>CCLM2182005</t>
  </si>
  <si>
    <t>CCLIC2182003</t>
  </si>
  <si>
    <t>Hernández Velázquez Giovanna</t>
  </si>
  <si>
    <t>Díaz del Castillo Álvarez Frida Christell</t>
  </si>
  <si>
    <t>CCLGT2182003</t>
  </si>
  <si>
    <t>Porras Casillas Joshue</t>
  </si>
  <si>
    <t>CCLD2182003</t>
  </si>
  <si>
    <t>Ruiz Perera Guadalupe del Carmen</t>
  </si>
  <si>
    <t>CCLA2191001</t>
  </si>
  <si>
    <t>Baca Ibarra Ivette Marlene</t>
  </si>
  <si>
    <t>CCLA2191004</t>
  </si>
  <si>
    <t>Javier Machuca Ana Irán</t>
  </si>
  <si>
    <t>CCLA2191005</t>
  </si>
  <si>
    <t>CCLA2191003</t>
  </si>
  <si>
    <t>Rejon Solis Manuel Alejandro</t>
  </si>
  <si>
    <t>CCLM2191001</t>
  </si>
  <si>
    <t>Gómez Francisco María Angelica</t>
  </si>
  <si>
    <t>CCLO2191001</t>
  </si>
  <si>
    <t>Mata Rejón Jesús Emmanuel</t>
  </si>
  <si>
    <t>CCLC2191001</t>
  </si>
  <si>
    <t>Niño Uriostegui Lizbeth Noemi</t>
  </si>
  <si>
    <t>CCLD2191002</t>
  </si>
  <si>
    <t>Ehuan Mendoza Karina</t>
  </si>
  <si>
    <t>CCLD2191001</t>
  </si>
  <si>
    <t>Solis Chan Karla Cristhel</t>
  </si>
  <si>
    <t>CCLD2191003</t>
  </si>
  <si>
    <t>Chi Ortíz Esmeralda</t>
  </si>
  <si>
    <t>CCLGT2191001</t>
  </si>
  <si>
    <t>CCLGT2191002</t>
  </si>
  <si>
    <t>CCLGT2191003</t>
  </si>
  <si>
    <t>Vera Matos Sandy Karime</t>
  </si>
  <si>
    <t>Salas Ruz Amada Minerva</t>
  </si>
  <si>
    <t>Mateos de la Cruz Marina de Lurdes</t>
  </si>
  <si>
    <t>CCLGT2161011</t>
  </si>
  <si>
    <t>Sánchez Cuatzozon Damaris</t>
  </si>
  <si>
    <t>CCLGT2191004</t>
  </si>
  <si>
    <t>Santos Sánchez Jordi Guadalupe</t>
  </si>
  <si>
    <t>CCLGT2191005</t>
  </si>
  <si>
    <t>Cu González Carlos Alberto</t>
  </si>
  <si>
    <t>CCLGT2191006</t>
  </si>
  <si>
    <t>Noh Chin Rosa Isela</t>
  </si>
  <si>
    <t>CCLGT2191008</t>
  </si>
  <si>
    <t>Reyes Cardenas Barbara Linaloe</t>
  </si>
  <si>
    <t>CCLGT2191010</t>
  </si>
  <si>
    <t>Villalobos Morales Gloria del Carmen</t>
  </si>
  <si>
    <t>CCLGT2191011</t>
  </si>
  <si>
    <t>Reyna Cuellar Rosalba Berenice</t>
  </si>
  <si>
    <t>CCLGT2191012</t>
  </si>
  <si>
    <t>Méndez Pérez Laura Luceli</t>
  </si>
  <si>
    <t>CCLGT2191013</t>
  </si>
  <si>
    <t>Damián Baqueiro Fernando Alexis</t>
  </si>
  <si>
    <t>CCLGT2191014</t>
  </si>
  <si>
    <t>Zenteno Díaz José Enrique</t>
  </si>
  <si>
    <t>CCLGT2191015</t>
  </si>
  <si>
    <t>Pérez Alejandro Katia</t>
  </si>
  <si>
    <t>CCLGT2191007</t>
  </si>
  <si>
    <t>Vior Gómez Daniela</t>
  </si>
  <si>
    <t>CCLGT2191009</t>
  </si>
  <si>
    <t>García López Marina Elena</t>
  </si>
  <si>
    <t>Sarmiento González Enrique Benjamin</t>
  </si>
  <si>
    <t>CCLIC2191001</t>
  </si>
  <si>
    <t>CCLIC2191002</t>
  </si>
  <si>
    <t>CCLIC2191003</t>
  </si>
  <si>
    <t>Gil Chan Josue de los Santos</t>
  </si>
  <si>
    <t>Cupido Pérez María del Remedio</t>
  </si>
  <si>
    <t>CCLS2191001</t>
  </si>
  <si>
    <t>Tax Ramos Gabriela</t>
  </si>
  <si>
    <t>Pérez Rosales Alejandra</t>
  </si>
  <si>
    <t>CCLPS2191002</t>
  </si>
  <si>
    <t>Alcocer Ecerino Linda Berenice</t>
  </si>
  <si>
    <t>CCLPS2191001</t>
  </si>
  <si>
    <t>Hernández Salvador Jinny Jusset</t>
  </si>
  <si>
    <t>CLPL2191001</t>
  </si>
  <si>
    <t>Pérez Hernández Cinthia Janeth</t>
  </si>
  <si>
    <t>CLPL2191003</t>
  </si>
  <si>
    <t>Vadillo Gongora Hazibe Monserrat</t>
  </si>
  <si>
    <t>CCLPL2191005</t>
  </si>
  <si>
    <t>Correa Zuñiga Itzel Guadalupe</t>
  </si>
  <si>
    <t>CCLPL2191006</t>
  </si>
  <si>
    <t>Moctezuma Salgado Martha Delia</t>
  </si>
  <si>
    <t>CLPL2191004</t>
  </si>
  <si>
    <t>Manrique Ramirez Gustavo Alberto</t>
  </si>
  <si>
    <t>CCLTN2191002</t>
  </si>
  <si>
    <t>Díaz Suarez Ince Jamile</t>
  </si>
  <si>
    <t>2019-1</t>
  </si>
  <si>
    <t>Morales Martínez Karla Olivia</t>
  </si>
  <si>
    <t>CLP2191007</t>
  </si>
  <si>
    <t>CLNT2191009</t>
  </si>
  <si>
    <t>Silvan Vázquez Gloria Yazmín</t>
  </si>
  <si>
    <t>CLNTT2191011</t>
  </si>
  <si>
    <t>Gónzalez Valencia Jennyfer</t>
  </si>
  <si>
    <t>CLNT2191010</t>
  </si>
  <si>
    <t>Vásquez Arcos Jair José</t>
  </si>
  <si>
    <t>CCLGT2191016</t>
  </si>
  <si>
    <t>Uc Sánchez Tanairi Alejandra</t>
  </si>
  <si>
    <t>CCLGT2191017</t>
  </si>
  <si>
    <t>Quintana Segura Vasty Talia</t>
  </si>
  <si>
    <t>CCLPS2191004</t>
  </si>
  <si>
    <t>Rivero Hu Elis Alejandra</t>
  </si>
  <si>
    <t>CCLA2191006</t>
  </si>
  <si>
    <t>Cruz Ballina Ronnie Leonardo</t>
  </si>
  <si>
    <t>CCLA2191008</t>
  </si>
  <si>
    <t>Gómez Valdez Alfredo</t>
  </si>
  <si>
    <t>CCLA2191007</t>
  </si>
  <si>
    <t>Ramos Sarabia Víctor Alejandro</t>
  </si>
  <si>
    <t>CCLD2191004</t>
  </si>
  <si>
    <t>Paz López Xanath Denisse</t>
  </si>
  <si>
    <t>SAT</t>
  </si>
  <si>
    <t>Concentrado de historiales académicos de la Licenciatura en Ingeniería Petrolera</t>
  </si>
  <si>
    <t>Concentrado de historiales académicos de la Licenciatura en Psicología</t>
  </si>
  <si>
    <t>Concentrado de historiales académicos de la Licenciatura en Nutrición</t>
  </si>
  <si>
    <t>CCLIP2191001</t>
  </si>
  <si>
    <t>Morales Limón Leslie Karen</t>
  </si>
  <si>
    <t>CCLGT2182004</t>
  </si>
  <si>
    <t>Toledo Medina Jonathan</t>
  </si>
  <si>
    <t>CCLGT2191018</t>
  </si>
  <si>
    <t>Montero Gómez Ana Gabriela</t>
  </si>
  <si>
    <t xml:space="preserve">López Valencia Migsel Guadalupe </t>
  </si>
  <si>
    <t>CCLA2191002</t>
  </si>
  <si>
    <t>Tun Contreras Vanessa María</t>
  </si>
  <si>
    <t>CCLPS2191005</t>
  </si>
  <si>
    <t>Lainez Hernández Sandy Evedelia</t>
  </si>
  <si>
    <t>CCLD2191006</t>
  </si>
  <si>
    <t>Martínez Alanis Marissa Guadalupe</t>
  </si>
  <si>
    <t>CCLD2191005</t>
  </si>
  <si>
    <t>Fuentes Cárdenas Melani Grace</t>
  </si>
  <si>
    <t>CLPL2191009</t>
  </si>
  <si>
    <t>López Acosta Jonathan Enrique</t>
  </si>
  <si>
    <t>CCLGT2191019</t>
  </si>
  <si>
    <t>Sánchez López Verónica del Rubí</t>
  </si>
  <si>
    <t>Ruiz Cortes Ángel Eduardo</t>
  </si>
  <si>
    <t>CCIP2191002</t>
  </si>
  <si>
    <t>DAMIAN SALVADOR ANAYELI</t>
  </si>
  <si>
    <t>CCLM2191003</t>
  </si>
  <si>
    <t>NIEVES RODRIGUEZ UCIEL</t>
  </si>
  <si>
    <t>CCLM2191002</t>
  </si>
  <si>
    <t>CORREA TRINIDAD CESAR ENRIQUE</t>
  </si>
  <si>
    <t>ALBA ZETINA ALIX MONSERRAT</t>
  </si>
  <si>
    <t>GALLEGOS COPO LORENA MARISOL</t>
  </si>
  <si>
    <t>BARTOLO MIGUEL RUDY</t>
  </si>
  <si>
    <t>CCLC2191002</t>
  </si>
  <si>
    <t>CCLC2191003</t>
  </si>
  <si>
    <t>CCLC2191004</t>
  </si>
  <si>
    <t>DOMINGUEZ ARELLANO JESUS DAVID</t>
  </si>
  <si>
    <t>CCLD2191007</t>
  </si>
  <si>
    <t>MORON FUENTES LUIS ALFONSO</t>
  </si>
  <si>
    <t>MARIN RAMIREZ GERMAN</t>
  </si>
  <si>
    <t>CCLD2191008</t>
  </si>
  <si>
    <t>CCLD2191009</t>
  </si>
  <si>
    <t>LOPEZ DURAN CARLOS MANUEL</t>
  </si>
  <si>
    <t>CCLD2191010</t>
  </si>
  <si>
    <t>BUSTAMANTE ROMERO ADRIAN KARIN</t>
  </si>
  <si>
    <t>CCLD2191011</t>
  </si>
  <si>
    <t>MUÑOZ SIERRA ARTURO</t>
  </si>
  <si>
    <t>CCLD2191012</t>
  </si>
  <si>
    <t>RODRIGUEZ MORA JOSE MANUEL</t>
  </si>
  <si>
    <t>CCLGT2191020</t>
  </si>
  <si>
    <t>RAMIREZ RAMIREZ ALICIA</t>
  </si>
  <si>
    <t>CCLGT2191021</t>
  </si>
  <si>
    <t xml:space="preserve"> GONZALEZ GARDUZA AXEL</t>
  </si>
  <si>
    <t>CCLGT2191022</t>
  </si>
  <si>
    <t>BARREDO DE LA CRUZ ODET ALEJANDRA</t>
  </si>
  <si>
    <t>CCLIC2191004</t>
  </si>
  <si>
    <t>SANCHEZ LOPEZ LEYDI KARINA</t>
  </si>
  <si>
    <t>CCLIC2191005</t>
  </si>
  <si>
    <t>BARRERA MURRIETA ALEJANDRA</t>
  </si>
  <si>
    <t>CCLS2191002</t>
  </si>
  <si>
    <t>LOPEZ CORDERO LUIS ANGEL</t>
  </si>
  <si>
    <t>CCLS2191003</t>
  </si>
  <si>
    <t>PECH SIERRA MONICA RAQUEL</t>
  </si>
  <si>
    <t>CCLPS2191006</t>
  </si>
  <si>
    <t>CCLTS2192001</t>
  </si>
  <si>
    <t>Ramírez Jiménez Erika</t>
  </si>
  <si>
    <t>CCLIP2192001</t>
  </si>
  <si>
    <t>González Cuellar Ricardo</t>
  </si>
  <si>
    <t>CCLA2192004</t>
  </si>
  <si>
    <t>Reyez Castañon Iván Alexander</t>
  </si>
  <si>
    <t>CCLA2192002</t>
  </si>
  <si>
    <t>Hernández Mendoza Karla Daniela</t>
  </si>
  <si>
    <t>Delgadillo Palavicini Ramiro</t>
  </si>
  <si>
    <t>CCLA2192001</t>
  </si>
  <si>
    <t>CCLA2192003</t>
  </si>
  <si>
    <t>Mayo Gómez Aracely</t>
  </si>
  <si>
    <t>CCLPL2192002</t>
  </si>
  <si>
    <t>Baños Yañez Delia Eugenia del Jesús</t>
  </si>
  <si>
    <t>CCLGT2192002</t>
  </si>
  <si>
    <t>Gordillo Mendoza Alan Hans</t>
  </si>
  <si>
    <t>Beltrán Reyes Ana Karen</t>
  </si>
  <si>
    <t>CCLGT2192003</t>
  </si>
  <si>
    <t>CCLGT2192001</t>
  </si>
  <si>
    <t>Soto Santiago Irving Eduardo</t>
  </si>
  <si>
    <t>CCLIC2192003</t>
  </si>
  <si>
    <t>Díaz López Víctor Pascual</t>
  </si>
  <si>
    <t>CCLIC2192002</t>
  </si>
  <si>
    <t>Cruz Ramos Eric del Jesús</t>
  </si>
  <si>
    <t>CCLIC2192001</t>
  </si>
  <si>
    <t>CCLS2192001</t>
  </si>
  <si>
    <t>Dionisio May Alexander Arsenio</t>
  </si>
  <si>
    <t>2019-2</t>
  </si>
  <si>
    <t>CCLA2131012</t>
  </si>
  <si>
    <t>De la Cruz Magaña William Jazvir</t>
  </si>
  <si>
    <t>Materiales y Procesos Constructivos</t>
  </si>
  <si>
    <t>Geometría del Diseño</t>
  </si>
  <si>
    <t>Materiales y Tecnologías de Construcción</t>
  </si>
  <si>
    <t xml:space="preserve">Dibujo Arquitectónico </t>
  </si>
  <si>
    <t>Resistencia d Materiales</t>
  </si>
  <si>
    <t>Modelado Arquitectónico</t>
  </si>
  <si>
    <t>Análisis Estructural</t>
  </si>
  <si>
    <t>Análisis de Sitio</t>
  </si>
  <si>
    <t>Arquitectura Contemporánea</t>
  </si>
  <si>
    <t>Estructuras en Concreto</t>
  </si>
  <si>
    <t>Acústica e Iluminación</t>
  </si>
  <si>
    <t>Administración de Obras</t>
  </si>
  <si>
    <t>Estructuras en Acero</t>
  </si>
  <si>
    <t>Introducción al Urbanismo</t>
  </si>
  <si>
    <t>Arquitectura en Interiores</t>
  </si>
  <si>
    <t>Edición y Animación Digital</t>
  </si>
  <si>
    <t>Administración y Financiamiento Inmobiliario</t>
  </si>
  <si>
    <t>Construcciones de Magaproyectos</t>
  </si>
  <si>
    <t>Planificación Regional y Urbana</t>
  </si>
  <si>
    <t>Arquitectura y Ciudad</t>
  </si>
  <si>
    <t>Problemática Arquitectónica y Urbana de Actualidad</t>
  </si>
  <si>
    <t>Conservación del Patrimonio Urbano y Arquitectónico</t>
  </si>
  <si>
    <t>Taller del Diseño Urbano</t>
  </si>
  <si>
    <t>(Información actualizada hasta el 15 de enero de 2019)</t>
  </si>
  <si>
    <t>Diseño TIpográfico</t>
  </si>
  <si>
    <t>Teorias Pedagógicas</t>
  </si>
  <si>
    <t>Historia General de la Educación</t>
  </si>
  <si>
    <t>Legislación y Sistema Educativo</t>
  </si>
  <si>
    <t>Técnicas de Estimulación Temprana</t>
  </si>
  <si>
    <t xml:space="preserve">Programación Neurolinguistica </t>
  </si>
  <si>
    <t>Psicotecnia y Psicometría</t>
  </si>
  <si>
    <t>Educación Espcial</t>
  </si>
  <si>
    <t>Psicología del adulto</t>
  </si>
  <si>
    <t>Consultoria Psicopedagógica</t>
  </si>
  <si>
    <t>Seminario de Psicopedagogia</t>
  </si>
  <si>
    <t>Fromación y Desarrollo Docente</t>
  </si>
  <si>
    <t>Herramientas Informática</t>
  </si>
  <si>
    <t>Modelos de Certificación y Acreditación de la Educación</t>
  </si>
  <si>
    <t>CCLA2192005</t>
  </si>
  <si>
    <t>Pérez Loreto Martín</t>
  </si>
  <si>
    <t>CCLA2192006</t>
  </si>
  <si>
    <t>Córdova Jiménez Sergio Antonio</t>
  </si>
  <si>
    <t>CCLD2192001</t>
  </si>
  <si>
    <t>Martínez Cruz Karla Lizeth</t>
  </si>
  <si>
    <t>MIXTO</t>
  </si>
  <si>
    <t>Alain Arturo Cruz Ahumada</t>
  </si>
  <si>
    <t>Arena Castillo Sandra Paola</t>
  </si>
  <si>
    <t>Aguilar Figueroa Israel</t>
  </si>
  <si>
    <t>Correo Fernandez Aldo Enrique</t>
  </si>
  <si>
    <t>Franco Fernandez Ingrid</t>
  </si>
  <si>
    <t>Ramirez Salazar Javier Iván</t>
  </si>
  <si>
    <t>Salazar Herrera Jaqueline</t>
  </si>
  <si>
    <t>ELIZABETH RANGEL GUERRERO</t>
  </si>
  <si>
    <t>ONOCIFERA ALVARADO VIDAL</t>
  </si>
  <si>
    <t>CCLA2201001</t>
  </si>
  <si>
    <t>CCLA2201002</t>
  </si>
  <si>
    <t>eq</t>
  </si>
  <si>
    <t>DAVID AARON TORRES VÁZQUEZ</t>
  </si>
  <si>
    <t>CCLM2201001</t>
  </si>
  <si>
    <t xml:space="preserve">JOSÉ ARMANDO PÉREZ SALVADOR </t>
  </si>
  <si>
    <t>CCLM2201002</t>
  </si>
  <si>
    <t>DANIELA HELEYNE PÉREZ GONZÁLEZ</t>
  </si>
  <si>
    <t>CCLD2201009</t>
  </si>
  <si>
    <t>DIANA LIZBETH ORTIZ BARRERA</t>
  </si>
  <si>
    <t>ESTEFANIA ESPOSITOS HERRERA</t>
  </si>
  <si>
    <t>CCLD2201004</t>
  </si>
  <si>
    <t>CCLD2201006</t>
  </si>
  <si>
    <t>CCLD2201002</t>
  </si>
  <si>
    <t>ERIKA EUGENIA MOLINA CONCILION</t>
  </si>
  <si>
    <t>CCLD2201008</t>
  </si>
  <si>
    <t>CCLD2201001</t>
  </si>
  <si>
    <t>NAILETT DE LOS ÁNGELES MILLÁN DAMIÁN</t>
  </si>
  <si>
    <t>CCLD2201005</t>
  </si>
  <si>
    <t>BERNARDO ZAMUDIO MARTÍNEZ</t>
  </si>
  <si>
    <t>MARIO DAVID JIMÉNEZ PARDENILLA</t>
  </si>
  <si>
    <t xml:space="preserve">DAYIANA LIZBETH PÉREZ DE LA CRUZ </t>
  </si>
  <si>
    <t>DANIELA MONSERRAT SLANE LÓPEZ</t>
  </si>
  <si>
    <t>GABRIELA CRISTEL DE LA CRUZ CLEMENTE</t>
  </si>
  <si>
    <t>CCLGT2201012</t>
  </si>
  <si>
    <t>CCLGT2201007</t>
  </si>
  <si>
    <t>CCLGT2201009</t>
  </si>
  <si>
    <t>CCLGT2201010</t>
  </si>
  <si>
    <t>FRIDA XIMENA ALCALA DÍAZ</t>
  </si>
  <si>
    <t>CCLGT2201006</t>
  </si>
  <si>
    <t>CCLGT2201005</t>
  </si>
  <si>
    <t>CCLGT2201008</t>
  </si>
  <si>
    <t>MAURICIO GUADALUPE JIMÉNEZ MONTEJO</t>
  </si>
  <si>
    <t>CCLGT2201004</t>
  </si>
  <si>
    <t>PERLA YAZMÍN GORDILLO CHABLE</t>
  </si>
  <si>
    <t>YESENIA RIVERO VEGA</t>
  </si>
  <si>
    <t>CCLGT2201003</t>
  </si>
  <si>
    <t>CCLGT2201001</t>
  </si>
  <si>
    <t>CCLGT2192004</t>
  </si>
  <si>
    <t>FERNANDO ANDRADE GARCÍA</t>
  </si>
  <si>
    <t>CCLIC2201001</t>
  </si>
  <si>
    <t>GUNTER POHLENZ RUÍZ</t>
  </si>
  <si>
    <t>RAMÓN ALEJANDRO MONFORT JIMÉNEZ</t>
  </si>
  <si>
    <t>CCLIC2201002</t>
  </si>
  <si>
    <t>CCLIC2201004</t>
  </si>
  <si>
    <t>CCLIC2201003</t>
  </si>
  <si>
    <t>CCLIC2192004</t>
  </si>
  <si>
    <t>MIGUEL ADOLFO MUÑOZ GARDEÑO</t>
  </si>
  <si>
    <t>MARIO ALBERTO RODRÍGUEZ ALEMÁN</t>
  </si>
  <si>
    <t>CCLS2201001</t>
  </si>
  <si>
    <t>JOEL HERRERA MORALES</t>
  </si>
  <si>
    <t>CCLS2201002</t>
  </si>
  <si>
    <t>GUADALUPE DEL CARMEN XOCHIHUA MARTÍNEZ</t>
  </si>
  <si>
    <t>CCLPS2201001</t>
  </si>
  <si>
    <t>Programación Estructurada</t>
  </si>
  <si>
    <t>Fundamentos de Base de Datos</t>
  </si>
  <si>
    <t>Centro de Datos</t>
  </si>
  <si>
    <t>Inteligencia Artificial</t>
  </si>
  <si>
    <t>Seguridad de Redes Informáticas</t>
  </si>
  <si>
    <t>Programación Web</t>
  </si>
  <si>
    <t>Programación de Dispositivos Moviles</t>
  </si>
  <si>
    <t>Programación Orientada Objeto</t>
  </si>
  <si>
    <t>Diseño de Interfaces de Usuarios</t>
  </si>
  <si>
    <t>Laboratoriode Informática</t>
  </si>
  <si>
    <t>Calidad y Evaluación de Software</t>
  </si>
  <si>
    <t>KARLA PAOLA MORALES DE LA ROSA</t>
  </si>
  <si>
    <t>LITZA MARBELLA PÉREZ GUTIÉRREZ</t>
  </si>
  <si>
    <t xml:space="preserve">SARAHI CONTRERAS HERNÁNDEZ </t>
  </si>
  <si>
    <t>CCIP2201003</t>
  </si>
  <si>
    <t>CCIP2201004</t>
  </si>
  <si>
    <t>CCIP2201005</t>
  </si>
  <si>
    <t>CINTHIA CAROLINA LARA LIRA</t>
  </si>
  <si>
    <t>CCIP2201007</t>
  </si>
  <si>
    <t>LAURA VIVIANA MENDOZA PAYRO</t>
  </si>
  <si>
    <t>ERICK JAVIER TORRES RICARDEZ</t>
  </si>
  <si>
    <t>CARLOS EDUARDO GUZMÁN LUNA</t>
  </si>
  <si>
    <t>CCIP2201006</t>
  </si>
  <si>
    <t>CCIP2201001</t>
  </si>
  <si>
    <t>CCIP2201002</t>
  </si>
  <si>
    <t>CCIP2192004</t>
  </si>
  <si>
    <t>L/1804313</t>
  </si>
  <si>
    <t>López Can Luis Ángel</t>
  </si>
  <si>
    <t>CCLPL2181001</t>
  </si>
  <si>
    <t>Texis Alvarez Andrea Monserrat</t>
  </si>
  <si>
    <t>CCLPL2192005</t>
  </si>
  <si>
    <t>CCLPL2192004</t>
  </si>
  <si>
    <t>FRIDA SOFÍA ÁLVAREZ RODRÍGUEZ</t>
  </si>
  <si>
    <t>MARÍA DEL CIELO FLORES CRUZ</t>
  </si>
  <si>
    <t>RORIGO MORALES INOCENTE</t>
  </si>
  <si>
    <t>MILDRED MONTSERRAT CASILLAS HERNÁNDEZ</t>
  </si>
  <si>
    <t>ANDREE LEONARDO GARCÍA RANGEL</t>
  </si>
  <si>
    <t>SHAILA VALERIA ROSAS SUÁREZ</t>
  </si>
  <si>
    <t>DANIELA SALVADOR CRUZ</t>
  </si>
  <si>
    <t>CITLALY CARRILLO AGUILAR</t>
  </si>
  <si>
    <t>YAZMÍN CELESTINA LÓPEZ CASTRO</t>
  </si>
  <si>
    <t>ANA PAULINA GONZÁLEZ RODRÍGUEZ</t>
  </si>
  <si>
    <t>CCLPL2201001</t>
  </si>
  <si>
    <t>CCLPL2201002</t>
  </si>
  <si>
    <t>CCLPL2201013</t>
  </si>
  <si>
    <t>CCLPL2201012</t>
  </si>
  <si>
    <t>CCLPL2201008</t>
  </si>
  <si>
    <t>CCLPL2201009</t>
  </si>
  <si>
    <t>CCLPL2201010</t>
  </si>
  <si>
    <t>CCLPL2201005</t>
  </si>
  <si>
    <t>CCLPL2201003</t>
  </si>
  <si>
    <t>GUADALUPE DEL CARMEN ESPINOSA FERRER</t>
  </si>
  <si>
    <t>OSCAR ALEJO GERARDO</t>
  </si>
  <si>
    <t>CCLPL2201011</t>
  </si>
  <si>
    <t>CCLPL2201006</t>
  </si>
  <si>
    <t>CCLPL2201004</t>
  </si>
  <si>
    <t>CCLPL2192006</t>
  </si>
  <si>
    <t>CCLPL2192001</t>
  </si>
  <si>
    <t>ROMELIA LILIANA DOMINGO RAMÍREZ</t>
  </si>
  <si>
    <t>DANIELA RIVERO OLGUÍN</t>
  </si>
  <si>
    <t>KARLA BERENICE MORALES ÁLVAREZ</t>
  </si>
  <si>
    <t>JOCELYNE GISELLE ANDRADE LASNIBAT</t>
  </si>
  <si>
    <t>CCLNT2201005</t>
  </si>
  <si>
    <t>CCLNT2201009</t>
  </si>
  <si>
    <t>CCLNT2201007</t>
  </si>
  <si>
    <t>CCLNT2201006</t>
  </si>
  <si>
    <t>FRIDA DENI BLANCO GARCÍA</t>
  </si>
  <si>
    <t>MARCOS JEREMIAS PÉREZ QUEJ</t>
  </si>
  <si>
    <t>ADELA LARITZA SANTIAGO CUPUL</t>
  </si>
  <si>
    <t>MAYRA ELISA ALARCON VIVEROS</t>
  </si>
  <si>
    <t>CCLNT2201001</t>
  </si>
  <si>
    <t>CCLNT2201002</t>
  </si>
  <si>
    <t>CCLNT2201008</t>
  </si>
  <si>
    <t>CCLNT2201003</t>
  </si>
  <si>
    <t>JULIO CÉSAR LÓPEZ XOLO</t>
  </si>
  <si>
    <t>CCLGT2201002</t>
  </si>
  <si>
    <t>2020-1</t>
  </si>
  <si>
    <t>7/EXT1</t>
  </si>
  <si>
    <t>2020-2</t>
  </si>
  <si>
    <t>JOAQUÍN DEL JESÚS ZAVALA ZAVALA</t>
  </si>
  <si>
    <t>ext1/10</t>
  </si>
  <si>
    <t>Química Aplicada a la Ingeniería Pretrolera</t>
  </si>
  <si>
    <t>Geología del Pretroleo</t>
  </si>
  <si>
    <t>Temas Selectos de Ingeniería Petrolera</t>
  </si>
  <si>
    <t>Sistemas Artificiales de Producción</t>
  </si>
  <si>
    <t>CCIP2201008</t>
  </si>
  <si>
    <t xml:space="preserve">JOSÉ DEL JESÚS VARGAS LAGUNA </t>
  </si>
  <si>
    <t>Karen Genesaret Barrientos Argente</t>
  </si>
  <si>
    <t>CCLPL220114</t>
  </si>
  <si>
    <t>Ludoterapía</t>
  </si>
  <si>
    <t>ABRAHAM DAVID MAY MAY</t>
  </si>
  <si>
    <t>CCLD2201010</t>
  </si>
  <si>
    <t>CCLA2201004</t>
  </si>
  <si>
    <t>MARIO ALEJANDRO ARIAS SOLANA</t>
  </si>
  <si>
    <t>6/ext1</t>
  </si>
  <si>
    <t>CCLNT2201010</t>
  </si>
  <si>
    <t>MARÍA ELIZABETH HERNÁNDEZ OJENDES</t>
  </si>
  <si>
    <t>JOSE CARLOS PANTOJA PEREZ</t>
  </si>
  <si>
    <t>CCLIC2201005</t>
  </si>
  <si>
    <t>EXT</t>
  </si>
  <si>
    <t>López Pérez Susana Guadalupe</t>
  </si>
  <si>
    <t>CCLC2201002</t>
  </si>
  <si>
    <t>Uc Cárdenas Erika</t>
  </si>
  <si>
    <t>CCLC2201001</t>
  </si>
  <si>
    <t>5/ESP</t>
  </si>
  <si>
    <t>CCLPS2201003</t>
  </si>
  <si>
    <t>Alayola Avila María José</t>
  </si>
  <si>
    <t>Castro Bejarano Bibana María</t>
  </si>
  <si>
    <t>CCLPS2201002</t>
  </si>
  <si>
    <t>Martínez Cruz Danai</t>
  </si>
  <si>
    <t>CCLM2201004</t>
  </si>
  <si>
    <t>Quej Pardenilla Mariana del Carmen</t>
  </si>
  <si>
    <t>CCLM2201003</t>
  </si>
  <si>
    <t>CCLM2201005</t>
  </si>
  <si>
    <t>SARRELANGUE ROBLES KRISTIAN ALESSANDRA</t>
  </si>
  <si>
    <t>MASS SOLANO SALVADOR</t>
  </si>
  <si>
    <t>CCLD2201014</t>
  </si>
  <si>
    <t>VÁZQUEZ MARTÍNEZ SERGIO</t>
  </si>
  <si>
    <t>CCLD2201012</t>
  </si>
  <si>
    <t>BALTAZAR CUNEO MIDORY NUBY</t>
  </si>
  <si>
    <t>CCLNT2201011</t>
  </si>
  <si>
    <t>YESSENIA GUADALUPE LÓPEZ VILLATORIO</t>
  </si>
  <si>
    <t>CCLNT2201014</t>
  </si>
  <si>
    <t>MEJENES GARCIA RICARDO ALBERTO</t>
  </si>
  <si>
    <t>CCLNT2201013</t>
  </si>
  <si>
    <t>VILLALOBOS MACEDONIO DARIENY JASSARA</t>
  </si>
  <si>
    <t>CCLNT2201004</t>
  </si>
  <si>
    <t>ANDRADE ALVARADO LUIS FERNANDO</t>
  </si>
  <si>
    <t>CCIP2201009</t>
  </si>
  <si>
    <t>MOJARRAZ JIMENEZ DARWIN ENRIQUE</t>
  </si>
  <si>
    <t>CCIP2201010</t>
  </si>
  <si>
    <t>VIDAÑA GARCIA ANGEL JOSAFAT</t>
  </si>
  <si>
    <t>CCIP2201011</t>
  </si>
  <si>
    <t>GARCÍA MONTUY ANDRES</t>
  </si>
  <si>
    <t>CCLIC2201007</t>
  </si>
  <si>
    <t>MENDÉZ CORZO JULIO DEL CARMEN</t>
  </si>
  <si>
    <t>CCLIC2201006</t>
  </si>
  <si>
    <t>FERNÁNDEZ LÓPEZ LUISA FERNANDA</t>
  </si>
  <si>
    <t>CCLPL2201019</t>
  </si>
  <si>
    <t>MEDELLÍN SIERRA DAMIANA</t>
  </si>
  <si>
    <t>CCLPL2201016</t>
  </si>
  <si>
    <t>MENDOZA OVANDO SAYIN DANIELA</t>
  </si>
  <si>
    <t>CCLPL2201015</t>
  </si>
  <si>
    <t>REYES ZACARIAS JOHANA ALICIA</t>
  </si>
  <si>
    <t>CCLPL2201017</t>
  </si>
  <si>
    <t>JONGUITUD MENDICUTI ZAIRA</t>
  </si>
  <si>
    <t>RAMIREZ DA SILVEIRA CAROL RAQUEL</t>
  </si>
  <si>
    <t>CCLA2201005</t>
  </si>
  <si>
    <t>CCLA2201006</t>
  </si>
  <si>
    <t>SANTIAGO RAMÍREZ VIRIDIANA</t>
  </si>
  <si>
    <t>CCLA2201007</t>
  </si>
  <si>
    <t>6/etx1</t>
  </si>
  <si>
    <t>APARICIO REYEZ AMY</t>
  </si>
  <si>
    <t>CCLGT2201018</t>
  </si>
  <si>
    <t>AVENDAÑO SANTIAGO MARIAM DE JESÚS</t>
  </si>
  <si>
    <t>CCLGT2201015</t>
  </si>
  <si>
    <t>CAMARGO SANCHEZ SANDRA NALLELY</t>
  </si>
  <si>
    <t>CCLGT2201011</t>
  </si>
  <si>
    <t>GUTIERREZ GARCIA RENATO ERICK</t>
  </si>
  <si>
    <t>CCLGT2201013</t>
  </si>
  <si>
    <t>RAMIREZ LOPEZ JESUS ENRIQUE</t>
  </si>
  <si>
    <t>CCLGT2201017</t>
  </si>
  <si>
    <t xml:space="preserve">SERNA LÓPEZ DENISSE </t>
  </si>
  <si>
    <t>CCLGT2201016</t>
  </si>
  <si>
    <t>VILLASEÑOR ALVARADO RAZIEL</t>
  </si>
  <si>
    <t>CCLGT2201019</t>
  </si>
  <si>
    <t>CCLA2202006</t>
  </si>
  <si>
    <t>CCLA2202001</t>
  </si>
  <si>
    <t>CCLA2202004</t>
  </si>
  <si>
    <t>CCLA2202005</t>
  </si>
  <si>
    <t>CCLA2202002</t>
  </si>
  <si>
    <t>CCLA2202003</t>
  </si>
  <si>
    <t>AMAIRANI SOLIS BLAS</t>
  </si>
  <si>
    <t>MAURICIO ALBERTO PEREZ HERNANDEZ</t>
  </si>
  <si>
    <t>CYNTHIA DE LA LUZ GARCIA MARTINEZ</t>
  </si>
  <si>
    <t>MAYTHE VIRIDIANA RAMIREZ BENITEZ</t>
  </si>
  <si>
    <t>LUDWIKA MAURY CORDERO</t>
  </si>
  <si>
    <t>CCLIC2202001</t>
  </si>
  <si>
    <t>CCLIC2202002</t>
  </si>
  <si>
    <t>DANIEL ALEJANDRO VELAZQUEZ LOPEZ</t>
  </si>
  <si>
    <t>MELINA YOLANDA MARIN GORDILLO</t>
  </si>
  <si>
    <t>GLENDY CELESTE MONTEJO MORENO</t>
  </si>
  <si>
    <t>CHARLY MICHEL RODRIGUEZ HERNANDEZ</t>
  </si>
  <si>
    <t>CCLC2202001</t>
  </si>
  <si>
    <t>CCLC2202002</t>
  </si>
  <si>
    <t>CCLC2202003</t>
  </si>
  <si>
    <t>RODOLFO GARCÍA GARCÍA</t>
  </si>
  <si>
    <t>ARIADNA GABRIELA CONTRERAS PALOMO</t>
  </si>
  <si>
    <t>CCLM2202001</t>
  </si>
  <si>
    <t>CCLM2202003</t>
  </si>
  <si>
    <t>JHONATAN DEL JESUS MONTES DE OCA BAÑOS</t>
  </si>
  <si>
    <t>CCLD2202001</t>
  </si>
  <si>
    <t>MARTIN ALBERTO GARCIA JIMENEZ</t>
  </si>
  <si>
    <t>CCLPS2202001</t>
  </si>
  <si>
    <t>YESICA DE LA CRUZ AGUILAR</t>
  </si>
  <si>
    <t>CARLOS ANDRES LARA MALDONADO</t>
  </si>
  <si>
    <t>CCLPL2202002</t>
  </si>
  <si>
    <t>CCLPL2202001</t>
  </si>
  <si>
    <t>MARIA FERNANDA RAMIREZ CASANOVA</t>
  </si>
  <si>
    <t>CCLTS2202001</t>
  </si>
  <si>
    <t>PERLA CRISTEL TORRES MARTÍNEZ</t>
  </si>
  <si>
    <t>CCIP2202001</t>
  </si>
  <si>
    <t>JOSE EDUARDO GARCIA GONGORA</t>
  </si>
  <si>
    <t>CCLNT2202002</t>
  </si>
  <si>
    <t>CRISTINA ARISEL AVALOS BLANCO</t>
  </si>
  <si>
    <t>IVANNA DARENKA LLAVONA JIMENEZ</t>
  </si>
  <si>
    <t>JOSE ANTONIO AMADOR HERNANDEZ</t>
  </si>
  <si>
    <t>JOSE MARTIN LARA ALFONSO</t>
  </si>
  <si>
    <t>CCLGT2202001</t>
  </si>
  <si>
    <t>CCLGT2202002</t>
  </si>
  <si>
    <t>CCLGT2202003</t>
  </si>
  <si>
    <t>CCLGT2202004</t>
  </si>
  <si>
    <t>VERONICA BEATRIZ PÉREZ VILLORIN</t>
  </si>
  <si>
    <t>7/ext1</t>
  </si>
  <si>
    <t>GONZÁLEZ JIMÉNEZ IVETTE</t>
  </si>
  <si>
    <t>CCIP2202002</t>
  </si>
  <si>
    <t>GARCÍA REYES AARON DAVID</t>
  </si>
  <si>
    <t>CCIP2202003</t>
  </si>
  <si>
    <t>MARTÍNEZ GRANIEL SILVINO DEL JESÚS</t>
  </si>
  <si>
    <t>Introducción a la Geoestadistica</t>
  </si>
  <si>
    <t>8/etx1</t>
  </si>
  <si>
    <t>Dibujo Arquitectónico</t>
  </si>
  <si>
    <t>Álgebra Lineal y Geometria Analitica</t>
  </si>
  <si>
    <t>Calculo Diferencial</t>
  </si>
  <si>
    <t>Calculo Vectorial</t>
  </si>
  <si>
    <t>Mecanica de Suelos</t>
  </si>
  <si>
    <t>Estructura en Concreto</t>
  </si>
  <si>
    <t>Pavimentos y Mezclas Alfasticas</t>
  </si>
  <si>
    <t>Carreteras e Infraestructura del Transporte</t>
  </si>
  <si>
    <t>Proyectos de Obras Hidraulicas</t>
  </si>
  <si>
    <t>Construcción de Megaproyectos</t>
  </si>
  <si>
    <t>Tecnologías Sustentables y Ecologicas</t>
  </si>
  <si>
    <t>Administración de Tiempo</t>
  </si>
  <si>
    <t>LEYDI YARELI BOLAINA GARCÍA</t>
  </si>
  <si>
    <t>CCLA2202007</t>
  </si>
  <si>
    <t>CCLGT2202005</t>
  </si>
  <si>
    <t>JUAN ÁNGEL AYUSO MUÑOZ</t>
  </si>
  <si>
    <t>abdiel eluzai Ortiz Gutierrez</t>
  </si>
  <si>
    <t>CCLPS2202002</t>
  </si>
  <si>
    <t>JOSE DAVID MENDOZA RUIZ</t>
  </si>
  <si>
    <t>VALERIA CERDA CHONG</t>
  </si>
  <si>
    <t>2020-3</t>
  </si>
  <si>
    <t>FERNANDO DAMIÁN GONZÁLEZ HAY</t>
  </si>
  <si>
    <t>SÁNCHEZ SANTIAGO IVÁN</t>
  </si>
  <si>
    <t>SERNA CHAVEZ LUIS ALEJANDRO</t>
  </si>
  <si>
    <t>CCLM2202004</t>
  </si>
  <si>
    <t>KARINA CONCEPCIÓN GÓMEZ RICO</t>
  </si>
  <si>
    <t>ESQUIVEL RIVERA RAUL</t>
  </si>
  <si>
    <t>CCLIC2202003</t>
  </si>
  <si>
    <t>MALPICA OROZCO LUIS ALBERTO</t>
  </si>
  <si>
    <t>CCIP2202004</t>
  </si>
  <si>
    <t>RAMIREZ ARIAS FABRIZIO XAVIER</t>
  </si>
  <si>
    <t>CCLNT2202003</t>
  </si>
  <si>
    <t>SOLANO BASILIO MATZIL CAROLINA</t>
  </si>
  <si>
    <t>10/ESP</t>
  </si>
  <si>
    <t>CCLS2211001</t>
  </si>
  <si>
    <t>MORALES MARTÍNEZ EDUARDO EMMANUEL</t>
  </si>
  <si>
    <t>CCLS2211002</t>
  </si>
  <si>
    <t>MONROY JIMÉNEZ DEYSI JACQUELINE</t>
  </si>
  <si>
    <t>CCLPS2211005</t>
  </si>
  <si>
    <t>GARFIAS ZENTENO MARÍA FERNANDA</t>
  </si>
  <si>
    <t>CORONA JUNCO JENNIFER ITZEL</t>
  </si>
  <si>
    <t>CCLPS2211003</t>
  </si>
  <si>
    <t>CCLPS2211002</t>
  </si>
  <si>
    <t>GARMA BARRERA BRENDA GUADALUPE</t>
  </si>
  <si>
    <t>CCLPS2211004</t>
  </si>
  <si>
    <t>SÁNCHEZ VÁZQUEZ LIZBETH GUADALUPE</t>
  </si>
  <si>
    <t>CCLPS2211001</t>
  </si>
  <si>
    <t>TEA GUERRERO ARELI ABIGAIL</t>
  </si>
  <si>
    <t>CCLNT2211005</t>
  </si>
  <si>
    <t>PRIEGO MONTALVO ROBERTO BIENVENIDO</t>
  </si>
  <si>
    <t>HU GÓMEZ RUTH TERESA</t>
  </si>
  <si>
    <t>CCLNT2211004</t>
  </si>
  <si>
    <t>CCLNT2211001</t>
  </si>
  <si>
    <t>MORALES ZARATE XIMENA</t>
  </si>
  <si>
    <t>CCLNT2211003</t>
  </si>
  <si>
    <t>COBOS RODRÍGUEZ MARISSA ALEJANDRA</t>
  </si>
  <si>
    <t>CCLNT2211002</t>
  </si>
  <si>
    <t>JIMÉNEZ SOLANA ADRIANA</t>
  </si>
  <si>
    <t>CCLA2211008</t>
  </si>
  <si>
    <t>SÁNCHEZ CERVANTES ANDREA NATALI</t>
  </si>
  <si>
    <t>CCLA2211003</t>
  </si>
  <si>
    <t>CARRADA MARQUEZ EMANUEL</t>
  </si>
  <si>
    <t>CCLA2211007</t>
  </si>
  <si>
    <t>TELLEZ HERNÁNDEZ SAID</t>
  </si>
  <si>
    <t>CCLA2211001</t>
  </si>
  <si>
    <t>THOMPSON SÁNCHEZ ÁNGEL IVÁN</t>
  </si>
  <si>
    <t>CCLA2211002</t>
  </si>
  <si>
    <t>SEVILLA FIERRO DIANA</t>
  </si>
  <si>
    <t>CCLA2211004</t>
  </si>
  <si>
    <t>FONOY JIMÉNEZ PAOLA</t>
  </si>
  <si>
    <t>CCLA2211006</t>
  </si>
  <si>
    <t>HERNÁNDEZ ARELLANO JOSÉ ANTONIO</t>
  </si>
  <si>
    <t>CCLA2211009</t>
  </si>
  <si>
    <t>FLORES MORALES KATHYA SARAHID</t>
  </si>
  <si>
    <t>CLA2211010</t>
  </si>
  <si>
    <t>ORTÍZ VASCONCELOS JIMMY ELEAZAR</t>
  </si>
  <si>
    <t>CCLTS2211002</t>
  </si>
  <si>
    <t>CCLTS2211001</t>
  </si>
  <si>
    <t>PINNACE MORENO BRENDA GUADALUPE</t>
  </si>
  <si>
    <t>CCLC2211002</t>
  </si>
  <si>
    <t>SÁNCHEZ GERONIMO BRENDA DEL ROSARIO</t>
  </si>
  <si>
    <t>CCLC2211001</t>
  </si>
  <si>
    <t>CALDERON LÓPEZ IRVING DANIEL</t>
  </si>
  <si>
    <t>CCLC2211003</t>
  </si>
  <si>
    <t>GIL DE LA CRUZ ESTEFANIA DEL CARMEN</t>
  </si>
  <si>
    <t>CCLC2211004</t>
  </si>
  <si>
    <t>SÁNCHEZ GUILLERMO JOSÉ FRANCISCO</t>
  </si>
  <si>
    <t>CCLIC2211001</t>
  </si>
  <si>
    <t>CORDOVA HERNÁNDEZ ADRIAN</t>
  </si>
  <si>
    <t>CCLD2211001</t>
  </si>
  <si>
    <t>FERRERA VIDAL OSIRIS GUADALUPE</t>
  </si>
  <si>
    <t>CCLD2211005</t>
  </si>
  <si>
    <t>CCLD2211003</t>
  </si>
  <si>
    <t>LÓPEZ GÓMEZ ELIAS</t>
  </si>
  <si>
    <t>CCLM2211001</t>
  </si>
  <si>
    <t>HERNÁNDEZ DOMINGUEZ ANDRES</t>
  </si>
  <si>
    <t>CCLM2211002</t>
  </si>
  <si>
    <t>SOLIS JUNCO OMAR</t>
  </si>
  <si>
    <t>CCIP2211003</t>
  </si>
  <si>
    <t>XOCHIHUA MARTÍNEZ ROGELIO</t>
  </si>
  <si>
    <t>CCIP2211001</t>
  </si>
  <si>
    <t>HERRERA DOMINGUEZ ALFONSO GUADALUPE</t>
  </si>
  <si>
    <t>CCLPL2211005</t>
  </si>
  <si>
    <t>VERGARA REYES IRVING OMAR</t>
  </si>
  <si>
    <t>CCLPL2211002</t>
  </si>
  <si>
    <t>RODRIGUEZ CRUZ DANNA PAOLA</t>
  </si>
  <si>
    <t>CCLPL2211003</t>
  </si>
  <si>
    <t>COFFIEN CAMARA MARÍA FERNANDA</t>
  </si>
  <si>
    <t>CCLPL2211001</t>
  </si>
  <si>
    <t>LÓPEZ MAY LEONARDO</t>
  </si>
  <si>
    <t>CCLGT2211015</t>
  </si>
  <si>
    <t>RIVERA GUERRA PAOLA BERENICE</t>
  </si>
  <si>
    <t>CCLGT2211016</t>
  </si>
  <si>
    <t>ABREU LÓPEZ ISMAEL ALFONSO</t>
  </si>
  <si>
    <t>CCLGT2211010</t>
  </si>
  <si>
    <t>MENDOZA SÁNCHEZ FERNANDO EMMANUEL</t>
  </si>
  <si>
    <t>CCLGT2211011</t>
  </si>
  <si>
    <t>MAGAÑA LARA RUTH SARAI</t>
  </si>
  <si>
    <t>CCLGT2211014</t>
  </si>
  <si>
    <t>GARCÍA PIZA LEO HAZIEL</t>
  </si>
  <si>
    <t>CCLGT2211005</t>
  </si>
  <si>
    <t>UC MEDINA MOISES ABRAHAM</t>
  </si>
  <si>
    <t>CCLGT2211007</t>
  </si>
  <si>
    <t>MONTERO NOBLE SUSEJ AMINADAD</t>
  </si>
  <si>
    <t>CCLGT2211001</t>
  </si>
  <si>
    <t>ROCHA MARTÍNEZ ANA YESSENIA</t>
  </si>
  <si>
    <t>CCLGT2211004</t>
  </si>
  <si>
    <t>ESPINOZA MARTÍNEZ AARON SEBASTIAN</t>
  </si>
  <si>
    <t>CCLGT2211003</t>
  </si>
  <si>
    <t>PARES LUGO HORACIO DEL JESÚS</t>
  </si>
  <si>
    <t>CCLGT2211006</t>
  </si>
  <si>
    <t>MACNEALY SÁNCHEZ ELIAN ERUBIEL</t>
  </si>
  <si>
    <t>CCLGT2211009</t>
  </si>
  <si>
    <t>HERNÁNDEZ GUTIERREZ XIMENA</t>
  </si>
  <si>
    <t>CCLGT2211012</t>
  </si>
  <si>
    <t>ZETINA CADENA FERNANDO ENRIQUE</t>
  </si>
  <si>
    <t>CCLGT2211013</t>
  </si>
  <si>
    <t>CCLD2211004</t>
  </si>
  <si>
    <t>BRAMBILA ARIAS JOSÉ LUIS</t>
  </si>
  <si>
    <t>2021-1</t>
  </si>
  <si>
    <t>OSORIO JIMÉNEZ VIVIAN</t>
  </si>
  <si>
    <t>7/Ext1</t>
  </si>
  <si>
    <t>GARMA BARRERA DULCE LIZETH</t>
  </si>
  <si>
    <t>CCLPL2202005</t>
  </si>
  <si>
    <t>ARCOS REYES DAYANA MONTSERRAT</t>
  </si>
  <si>
    <t>CCLD2211006</t>
  </si>
  <si>
    <t>CCIP2211004</t>
  </si>
  <si>
    <t>TEJEDA LEÓN JECSAN SIQUEM</t>
  </si>
  <si>
    <t>CCLNT2211006</t>
  </si>
  <si>
    <t>QUE PEÑA ANAYELI</t>
  </si>
  <si>
    <t>CCLGT2211017</t>
  </si>
  <si>
    <t>CABRERA VILLASEÑOR ARMANDO</t>
  </si>
  <si>
    <t>CCLGT2211018</t>
  </si>
  <si>
    <t>PECH BAÑOS SHEILA DANIELA</t>
  </si>
  <si>
    <t>CCLPL2211006</t>
  </si>
  <si>
    <t>BORGES PECH JENNIFER DE LOS ANGELES</t>
  </si>
  <si>
    <t>CCLPS2211006</t>
  </si>
  <si>
    <t>LÓPEZ CASANOVA GENESIS YAZMIN</t>
  </si>
  <si>
    <t>CCLA2211011</t>
  </si>
  <si>
    <t>PÉREZ NUFIO ASHLEY</t>
  </si>
  <si>
    <t>CCLPL2211008</t>
  </si>
  <si>
    <t>CCLPL2211007</t>
  </si>
  <si>
    <t>MENDOZA PÉREZ ALONDRA IVETT</t>
  </si>
  <si>
    <t>CCLGT2211019</t>
  </si>
  <si>
    <t>CORTEZ DOMINGUEZ THAMARA FARIDE</t>
  </si>
  <si>
    <t>CCIP2211005</t>
  </si>
  <si>
    <t>GUTIERREZ CASTELLANOS ESTEPHANY CONCEPCIÓN</t>
  </si>
  <si>
    <t>CCLC2211005</t>
  </si>
  <si>
    <t>CRUZ FLORES JENIFER VALERIA</t>
  </si>
  <si>
    <t>CCLS2211004</t>
  </si>
  <si>
    <t>ZUÑIGA CALZADA ITXIA XHUNELY</t>
  </si>
  <si>
    <t>CCLNT2211007</t>
  </si>
  <si>
    <t>CARDOZA CUEVAS ALONDRA GUADALUPE</t>
  </si>
  <si>
    <t>SÁNCHEZ GONZÁLEZ KENIA DEL CARMEN</t>
  </si>
  <si>
    <t>CCLIC2211002</t>
  </si>
  <si>
    <t>HERNÁNDEZ MORENO BRUNO ALBERTO</t>
  </si>
  <si>
    <t>CCIP2211006</t>
  </si>
  <si>
    <t>CELERINO GARCÍA CLAUDIA PATRICIA</t>
  </si>
  <si>
    <t>CCLA2211012</t>
  </si>
  <si>
    <t>GÓMEZ CASANOVA GUILLERMO JESUS</t>
  </si>
  <si>
    <t>CCLPL2211009</t>
  </si>
  <si>
    <t>LICONA CAHUICH ANA CECILIA</t>
  </si>
  <si>
    <t>HERNÁNDEZ MATA JOSÉ EDUARDO</t>
  </si>
  <si>
    <t>CCLPL2211010</t>
  </si>
  <si>
    <t>GÓMEZ REYES CARLOS YAIR</t>
  </si>
  <si>
    <t>CCLNT2211008</t>
  </si>
  <si>
    <t>CCLGT2211020</t>
  </si>
  <si>
    <t>AVALOS HERNÁNDEZ MOISES ALEJANDRO</t>
  </si>
  <si>
    <t>9/ext1</t>
  </si>
  <si>
    <t>5/ext1</t>
  </si>
  <si>
    <t>CCLC2211006</t>
  </si>
  <si>
    <t>MORALES BELLO GALILEA HATZIRI</t>
  </si>
  <si>
    <t>CCLA2211013</t>
  </si>
  <si>
    <t>LARA FERNANDEZ JORDY ROMAN</t>
  </si>
  <si>
    <t>CCIP2211007</t>
  </si>
  <si>
    <t>GUZMAN KILCAN JULIANA ALEXANDRA</t>
  </si>
  <si>
    <t>CCLC2211007</t>
  </si>
  <si>
    <t>ARI DANIEL CÁRDENAS GONZÁLEZ</t>
  </si>
  <si>
    <t>MARELIN PAULINA CASTILLO RUIZ</t>
  </si>
  <si>
    <t>KENIA SOFIA GÓMEZ VELÁZQUEZ</t>
  </si>
  <si>
    <t>CCLC2211008</t>
  </si>
  <si>
    <t>BARRERA GÓMEZ ALEJANDRA</t>
  </si>
  <si>
    <t>CCLA2202008</t>
  </si>
  <si>
    <t>CCLA2202009</t>
  </si>
  <si>
    <t>CCLA2202010</t>
  </si>
  <si>
    <t>HERNANDEZ DIAZ GUADALUPE</t>
  </si>
  <si>
    <t>CCLGT2211021</t>
  </si>
  <si>
    <t>ACOSTA GOMEZ AZALIA ANAHI</t>
  </si>
  <si>
    <t>CCLGT2211022</t>
  </si>
  <si>
    <t>REYES ROMAN EVANDER RICARDO</t>
  </si>
  <si>
    <t>CCLGT2211023</t>
  </si>
  <si>
    <t>HERNANDEZ HERNANDEZ HILMARA DEL CARMEN</t>
  </si>
  <si>
    <t>CCLGT2211024</t>
  </si>
  <si>
    <t>CICLER MORALES GABRIELA</t>
  </si>
  <si>
    <t>CCLGT2211025</t>
  </si>
  <si>
    <t>GARCIA REYES AARON DAVID</t>
  </si>
  <si>
    <t>CCIP2211008</t>
  </si>
  <si>
    <t>CRUZ ORTEGON ARLEY ANTONIO</t>
  </si>
  <si>
    <t>CCIP2211009</t>
  </si>
  <si>
    <t>CASANOVA GOMEZ MARIA ESTHER</t>
  </si>
  <si>
    <t>CCLNT2211009</t>
  </si>
  <si>
    <t>DE LA CRUZ ROBLES NATHALIA</t>
  </si>
  <si>
    <t>CCLNT2211010</t>
  </si>
  <si>
    <t>CCLPL2211011</t>
  </si>
  <si>
    <t>CCLPL2211012</t>
  </si>
  <si>
    <t>CHABLE HERNANDEZ TANIA DE ROCIO</t>
  </si>
  <si>
    <t>CCLPS2211007</t>
  </si>
  <si>
    <t>SANDOVAL ROMERO XOCHITL</t>
  </si>
  <si>
    <t>MORENO RAMIREZ BRAULIO DEL JESUS</t>
  </si>
  <si>
    <t>CCLTS2211003</t>
  </si>
  <si>
    <t>CCLA2212001</t>
  </si>
  <si>
    <t>CACHON GONZÁLEZ JHOSUEMI VIANEY</t>
  </si>
  <si>
    <t>CCLA2212002</t>
  </si>
  <si>
    <t>CAJUN ORTIZ SERGIO PABLO</t>
  </si>
  <si>
    <t>CCLPS2212001</t>
  </si>
  <si>
    <t>VILLANUEVA PALMER ELSY CRISTINA</t>
  </si>
  <si>
    <t>CCLC2212001</t>
  </si>
  <si>
    <t>ROMERO NAAL JOSÉ LUIS</t>
  </si>
  <si>
    <t>CCLGT2212001</t>
  </si>
  <si>
    <t>PAREDES CEJAS LUIS FELIPE</t>
  </si>
  <si>
    <t>CCLGT2212003</t>
  </si>
  <si>
    <t>REDA DEARA DIANA GUADALUPE</t>
  </si>
  <si>
    <t>CCLGT2212002</t>
  </si>
  <si>
    <t>SARAO RAMÍREZ JOSÉ MAUEL</t>
  </si>
  <si>
    <t>CCLGT2212004</t>
  </si>
  <si>
    <t>SÁNCHEZ ACOSTA DHAMAR</t>
  </si>
  <si>
    <t>CCLPL2212001</t>
  </si>
  <si>
    <t>RANGEL MARTÍNEZ ALI YAMIL</t>
  </si>
  <si>
    <t>CCLPL2212002</t>
  </si>
  <si>
    <t>VÁZQUEZ HEREDIA JAZMIN</t>
  </si>
  <si>
    <t>CCLPL2212003</t>
  </si>
  <si>
    <t>HERNÁNDEZ CRUZ GUADALUPE DEL CARMEN</t>
  </si>
  <si>
    <t>CCLNT2212001</t>
  </si>
  <si>
    <t>RODRÍGUEZ HERNÁNDEZ MARÍA DE LOURDES</t>
  </si>
  <si>
    <t>CCLNT2212002</t>
  </si>
  <si>
    <t>ENRIQUEZ BAEZ MARINA EVELIA</t>
  </si>
  <si>
    <t>CCLM2211003</t>
  </si>
  <si>
    <t>2021-2</t>
  </si>
  <si>
    <t>ZULEYMA DEL CARMEN JIMENEZ LUNA</t>
  </si>
  <si>
    <t>CCLGT2212006</t>
  </si>
  <si>
    <t>CCLGT2212005</t>
  </si>
  <si>
    <t>LUIS BERNARDO ABREGO CAZERES</t>
  </si>
  <si>
    <t>CCLGT2212007</t>
  </si>
  <si>
    <t>TANIA GISSEL CUSTODIO SOSA</t>
  </si>
  <si>
    <t>Estados  Nutricionales Patológicos</t>
  </si>
  <si>
    <t>CCLTS2212001</t>
  </si>
  <si>
    <t>INGRID GUADALUPE LEÓN CRUZ</t>
  </si>
  <si>
    <t>CCIP2212001</t>
  </si>
  <si>
    <t>MORENO BUTRON SHARON IVANA</t>
  </si>
  <si>
    <t>CCLA2212003</t>
  </si>
  <si>
    <t>CARLOS DANIEL DE LA CRUZ CHAVEZ</t>
  </si>
  <si>
    <t>CCLTS2212002</t>
  </si>
  <si>
    <t>JAQUELINE GARCÍA CASANOVA</t>
  </si>
  <si>
    <t>v</t>
  </si>
  <si>
    <t>CCLC2212002</t>
  </si>
  <si>
    <t>VICTOR MANUEL GONZALEZ MAGAÑA</t>
  </si>
  <si>
    <t>DAVID CASTAÑEDA ROMAN</t>
  </si>
  <si>
    <t>ARCOS POZO KARLA CITLALI</t>
  </si>
  <si>
    <t>CCLC2212003</t>
  </si>
  <si>
    <t>CCLD2212001</t>
  </si>
  <si>
    <t>GOMEZ TEC BENITO EDUARDO</t>
  </si>
  <si>
    <t>CCLNT2212003</t>
  </si>
  <si>
    <t>CONTRERAS PALOMO INGRID KAROLINA</t>
  </si>
  <si>
    <t>CCLM2221001</t>
  </si>
  <si>
    <t>PALMA MONTEJO SANDY DEL CARMEN</t>
  </si>
  <si>
    <t>CCLM2221002</t>
  </si>
  <si>
    <t>RIVERA VILLANUEVA MACIEL GUADALUPE</t>
  </si>
  <si>
    <t>CCLM2221003</t>
  </si>
  <si>
    <t>GALLEGOS DE LOS SANTOS IVAN JAVIER</t>
  </si>
  <si>
    <t>CCLA2221001</t>
  </si>
  <si>
    <t>PEREZ DEL ANGEL CLAUDIA ALEJANDRA ABIGAIL</t>
  </si>
  <si>
    <t>CCLA2221002</t>
  </si>
  <si>
    <t>CASTILLO CASILLAS MARIA FERNANDA</t>
  </si>
  <si>
    <t>CCLA2221003</t>
  </si>
  <si>
    <t>LOPEZ RAMIREZ MARIA MAGDALENA</t>
  </si>
  <si>
    <t>CCLA2221004</t>
  </si>
  <si>
    <t>MARTINEZ DOMINGUEZ ALONDRA MIREYA</t>
  </si>
  <si>
    <t>CCLA2221005</t>
  </si>
  <si>
    <t>GARCIA MONFORTE JONATHAN ALEJANDRO</t>
  </si>
  <si>
    <t>CCLA2221006</t>
  </si>
  <si>
    <t>HERRERA PINTO MAXIMILIANO</t>
  </si>
  <si>
    <t>CCLC2221001</t>
  </si>
  <si>
    <t>MONTALVO ESQUILIANO MARIO JOSE</t>
  </si>
  <si>
    <t>ALEJANDRO ESTEBAN GUZMAN</t>
  </si>
  <si>
    <t>CCLD2221001</t>
  </si>
  <si>
    <t>CCLD2221004</t>
  </si>
  <si>
    <t>MEDINA CASTAÑEDA NALLYVE DEL CARMEN</t>
  </si>
  <si>
    <t>FIGUEROA MORALES OLGA ELIZABETH</t>
  </si>
  <si>
    <t>CCLD2221002</t>
  </si>
  <si>
    <t>CCLD2221003</t>
  </si>
  <si>
    <t>ESCALANTE REYES LUIS EMMANUEL</t>
  </si>
  <si>
    <t>CCLS221001</t>
  </si>
  <si>
    <t>PEREZ DEL ANGEL ANA BELINDA CALISTA</t>
  </si>
  <si>
    <t>CCLPS2221001</t>
  </si>
  <si>
    <t>GRANIEL MAY YIRE JOSUE</t>
  </si>
  <si>
    <t>CCLPS2221002</t>
  </si>
  <si>
    <t>CCLPS2221003</t>
  </si>
  <si>
    <t>CCLGT2221001</t>
  </si>
  <si>
    <t>CCLGT2221002</t>
  </si>
  <si>
    <t>PEREZ PEREZ MAYRA ANAIS</t>
  </si>
  <si>
    <t>CCLGT2221003</t>
  </si>
  <si>
    <t>OJEDA ASCENCIO SANDRA PAOLA</t>
  </si>
  <si>
    <t>CCLGT2221005</t>
  </si>
  <si>
    <t>GARCIA HERNANDEZ DANIELA</t>
  </si>
  <si>
    <t>CCLGT2221006</t>
  </si>
  <si>
    <t>ESPINOSA SALINAS EVAN FERNANDO</t>
  </si>
  <si>
    <t>CCLGT2221007</t>
  </si>
  <si>
    <t>CODARLUPO MORENO VICTOR MANUEL</t>
  </si>
  <si>
    <t>CCLGT2221008</t>
  </si>
  <si>
    <t>CELAYA QUEJ ANGELICA MARIA</t>
  </si>
  <si>
    <t>CCIP2221001</t>
  </si>
  <si>
    <t>MARTINEZ GOMEZ JOSE ANGEL</t>
  </si>
  <si>
    <t>CCIP221003</t>
  </si>
  <si>
    <t>LOPEZ CILIA ADAN</t>
  </si>
  <si>
    <t>CCLPL2221002</t>
  </si>
  <si>
    <t>LEON LOPEZ JOSE JULIAN</t>
  </si>
  <si>
    <t>CCLPL2221003</t>
  </si>
  <si>
    <t>TREJO DOMINGUEZ FRANCISCO BRIAN</t>
  </si>
  <si>
    <t>CCLPL2221004</t>
  </si>
  <si>
    <t>RAMOS SMITH REGINA DE LOS ANGELES</t>
  </si>
  <si>
    <t>CCLPL2221006</t>
  </si>
  <si>
    <t>PASCACIO AGUILAR ERIKA CRISTINA</t>
  </si>
  <si>
    <t>CCLPL2221007</t>
  </si>
  <si>
    <t>JIMENEZ GOMEZ ROBERTO JUSTINO</t>
  </si>
  <si>
    <t>CCLPL2221008</t>
  </si>
  <si>
    <t>CILIA PEREZ OMAR JESUS</t>
  </si>
  <si>
    <t>s</t>
  </si>
  <si>
    <t>MORALES RAMOS ROSA ISELA</t>
  </si>
  <si>
    <t>CCLNT2221001</t>
  </si>
  <si>
    <t>MENDOZA ZAVALA MARIAN</t>
  </si>
  <si>
    <t>CCLC2221003</t>
  </si>
  <si>
    <t>LOPEZ CEBALLOS LUIS ENRIQUE</t>
  </si>
  <si>
    <t>CCLD2221005</t>
  </si>
  <si>
    <t>GARCIA MENDEZ ULISES</t>
  </si>
  <si>
    <t>CCIP221004</t>
  </si>
  <si>
    <t>CCLNT2221002</t>
  </si>
  <si>
    <t>BAQUEIRO DELGADO MARIANA YESICA ELIDETH</t>
  </si>
  <si>
    <t>LOPEZ DÍAZ MANUEL ENRIQUE</t>
  </si>
  <si>
    <t>CCLS2221005</t>
  </si>
  <si>
    <t>VAZQUEZ PALMA GUILLERMINA</t>
  </si>
  <si>
    <t>CCLA2221007</t>
  </si>
  <si>
    <t>SÁNCHEZ AGUILAR MIRELL MONSERRAT</t>
  </si>
  <si>
    <t>CCLGT2221009</t>
  </si>
  <si>
    <t>CONTRERAS ALAYON ALONDRA</t>
  </si>
  <si>
    <t>MAURY FUENTES RAUL IVAN</t>
  </si>
  <si>
    <t>CCLS2221003</t>
  </si>
  <si>
    <t>CCLPL2221001</t>
  </si>
  <si>
    <t>2022-1</t>
  </si>
  <si>
    <t>ALEJANDRA VELA DEL ÁNGEL</t>
  </si>
  <si>
    <t>García López Maria Elena</t>
  </si>
  <si>
    <t>CCLC2221002</t>
  </si>
  <si>
    <t>SUEMI ARTIÑANO AYUSO</t>
  </si>
  <si>
    <t>RUIZ BELLO RICHARD NICOLAI</t>
  </si>
  <si>
    <t>DANIEL IVÁN QUIROZ GUILLERMO</t>
  </si>
  <si>
    <t>JOHNSON GARCIA YESENIA DEL CARMEN</t>
  </si>
  <si>
    <t>Estrategias y Herramientas Tecnológicas</t>
  </si>
  <si>
    <t>FERRER PALMER ROMINA</t>
  </si>
  <si>
    <t>CCLD2221006</t>
  </si>
  <si>
    <t>CCLM2221004</t>
  </si>
  <si>
    <t>JAACIEL MANUEL PERERA MAYO</t>
  </si>
  <si>
    <t>CCLNT2221003</t>
  </si>
  <si>
    <t>ALEXA JOCABED GARCIA CONTRERAS</t>
  </si>
  <si>
    <t>CCLS2221006</t>
  </si>
  <si>
    <t>LEONIDAS DIAZ FLORES</t>
  </si>
  <si>
    <t>CCIP2221005</t>
  </si>
  <si>
    <t>MELANY ELINETH PENA VICTORIO</t>
  </si>
  <si>
    <t>CCLP2221006</t>
  </si>
  <si>
    <t>FRANCO RODRÍGUEZ JOSÉ RODOLFO</t>
  </si>
  <si>
    <t>CCLPL2221009</t>
  </si>
  <si>
    <t>VAZQUEZ HUERTA DAMIAN</t>
  </si>
  <si>
    <t>CCLPS2221005</t>
  </si>
  <si>
    <t>CCLPS2221004</t>
  </si>
  <si>
    <t>CHABLE DAMIAN MARISOL</t>
  </si>
  <si>
    <t>DAMAS MALDONADO DIANA GUADALUPE</t>
  </si>
  <si>
    <t>CCLPL2221010</t>
  </si>
  <si>
    <t>VICTORIA LINNETH ESPINOSA RODRÍGUEZ</t>
  </si>
  <si>
    <t>CCLNT2221004</t>
  </si>
  <si>
    <t>LESLIE NAYELI DEL ÁNGEL HERNÁNDEZ</t>
  </si>
  <si>
    <t>SOLIS PECH LINDER MARTIN</t>
  </si>
  <si>
    <t>CCLNT2221005</t>
  </si>
  <si>
    <t>FERNANDA ALEJANDRA MONTES DE OCA MALDONADO</t>
  </si>
  <si>
    <t>CCLC2221004</t>
  </si>
  <si>
    <t>JIMENEZ CALDERON IRVIN ARTURO</t>
  </si>
  <si>
    <t>CCLNT2221006</t>
  </si>
  <si>
    <t>MARINA EVELIA ENRIQUEZ BAEZ</t>
  </si>
  <si>
    <t>DANIEL CERVERA MARTÍNEZ</t>
  </si>
  <si>
    <t>JIMENEZ MURILLO CESAR GABRIEL</t>
  </si>
  <si>
    <t>CCLM2221005</t>
  </si>
  <si>
    <t>CCLA2221009</t>
  </si>
  <si>
    <t>LIMON VITE PAOLA ALEJANDRA</t>
  </si>
  <si>
    <t>CCLA2221010</t>
  </si>
  <si>
    <t>CCLA2221011</t>
  </si>
  <si>
    <t>HERNANDEZ LOPEZ ANGEL ALBERTO</t>
  </si>
  <si>
    <t>CCLC2221005</t>
  </si>
  <si>
    <t>BERZUNZA MENDOZA MONSERRAT SARAI</t>
  </si>
  <si>
    <t>CCLD2221007</t>
  </si>
  <si>
    <t>JUAN CUSTODIO MARYCARMEN FONG - MAY</t>
  </si>
  <si>
    <t>CCLGT2221010</t>
  </si>
  <si>
    <t>DELGADO DE LA PARRA BRAULIO MANUEL</t>
  </si>
  <si>
    <t>CCLGT2221004</t>
  </si>
  <si>
    <t>JIMENEZ LUNA ZULEYMA DEL CARMEN</t>
  </si>
  <si>
    <t>MARIN LARA ANDRIK JOEL</t>
  </si>
  <si>
    <t>CCLS2221008</t>
  </si>
  <si>
    <t>CCIP2221008</t>
  </si>
  <si>
    <t>MARTINEZ PEREZ MANUEL ALEJANDRO</t>
  </si>
  <si>
    <t>SOLANO HERNANDEZ LIZBETH DE LOS ANGELES</t>
  </si>
  <si>
    <t>CCLPS2221006</t>
  </si>
  <si>
    <t>DOMINGUEZ MARTINEZ DIANA ITZEL</t>
  </si>
  <si>
    <t>CCLPL2221011</t>
  </si>
  <si>
    <t>GARCIA GONGORA ANA YARETH</t>
  </si>
  <si>
    <t>CENTENO PRADOS EMMANUEL</t>
  </si>
  <si>
    <t>CCLM2222001</t>
  </si>
  <si>
    <t>CUPIDO PEREZ KEVIN ALEXANDER</t>
  </si>
  <si>
    <t>CCLC2222003</t>
  </si>
  <si>
    <t>BALBOA ZENTENO ABEL</t>
  </si>
  <si>
    <t>ARAGON RAMOS ISAIAS</t>
  </si>
  <si>
    <t>CCLD2222001</t>
  </si>
  <si>
    <t>VICENTE CHABLE EDSON JAIR</t>
  </si>
  <si>
    <t>CCLS2222001</t>
  </si>
  <si>
    <t>CCLS2221007</t>
  </si>
  <si>
    <t>AYUSO MUÑOZ JUAN ANGEL</t>
  </si>
  <si>
    <t>CCLGT2222001</t>
  </si>
  <si>
    <t>LANDERO HERNANDEZ CRUZ MISAEL</t>
  </si>
  <si>
    <t>CCLGT2222002</t>
  </si>
  <si>
    <t>VAZQUEZ HIGUERO JOHAN ALEXIS</t>
  </si>
  <si>
    <t>CCIP2222001</t>
  </si>
  <si>
    <t>CCIP2222003</t>
  </si>
  <si>
    <t>PEREZ AGUILAR MARIANA LAURA</t>
  </si>
  <si>
    <t>CCIP2222002</t>
  </si>
  <si>
    <t>COCON METELIN ALEJANDRA DE LOS ANGELES</t>
  </si>
  <si>
    <t>CCLPL2222001</t>
  </si>
  <si>
    <t>HERNANDEZ SANCHEZ LUCERO GUADALUPE</t>
  </si>
  <si>
    <t>CCLTS2222001</t>
  </si>
  <si>
    <t>2022-2</t>
  </si>
  <si>
    <t>CCLGT2222003</t>
  </si>
  <si>
    <t>CARVALLO TOSCA ÁNGEL IGNACIO</t>
  </si>
  <si>
    <t>LUIS FERNANDO HUITZ KU</t>
  </si>
  <si>
    <t>CCIP2212002</t>
  </si>
  <si>
    <t>PEREZ CONTRERAS IGNACIO</t>
  </si>
  <si>
    <t>CCLD2222002</t>
  </si>
  <si>
    <t>ESTEFANI PAOLA ARCOS REYES</t>
  </si>
  <si>
    <t>CCLC2222002</t>
  </si>
  <si>
    <t>PEDRO GASPAR PAZOS PÉREZ</t>
  </si>
  <si>
    <t>GRECIA DANIELA ORLAINETA CONTRERAS</t>
  </si>
  <si>
    <t>CCLA2222001</t>
  </si>
  <si>
    <t>AMAYO QUINTERO ANGEL MIGUEL</t>
  </si>
  <si>
    <t>CHAVEZ LINALDI AXEL JOAQUIN</t>
  </si>
  <si>
    <t>CCIP2221009</t>
  </si>
  <si>
    <t>CCLGT2222004</t>
  </si>
  <si>
    <t>MONSALVO DE LA TORRE EMILIANO</t>
  </si>
  <si>
    <t>CCLGT2222005</t>
  </si>
  <si>
    <t>HERNANDEZ HERNANDEZ HANNIA JUSTINE</t>
  </si>
  <si>
    <t>CCLGT2222006</t>
  </si>
  <si>
    <t>CABRERA CARBALLO JULIAN UZIEL</t>
  </si>
  <si>
    <t>6/ext2</t>
  </si>
  <si>
    <t>8/ext2</t>
  </si>
  <si>
    <t>EUAN MENDEZ ALBAR AARON</t>
  </si>
  <si>
    <t>CCLA2222002</t>
  </si>
  <si>
    <t>SANTOS ARROYO ANGEL GABRIEL</t>
  </si>
  <si>
    <t>RAMOS GONZALEZ CARLOS ALBERTO</t>
  </si>
  <si>
    <t>CCLM2231003</t>
  </si>
  <si>
    <t>VIDAL RIVERO JUAN VALENTIN</t>
  </si>
  <si>
    <t>CCLM2231002</t>
  </si>
  <si>
    <t>DAMAS GUTIERREZ LEYDI YAJAIRA</t>
  </si>
  <si>
    <t>CCLC2231001</t>
  </si>
  <si>
    <t>METELIN MARTINEZ MARIA GUADALUPE</t>
  </si>
  <si>
    <t>CCLC2231002</t>
  </si>
  <si>
    <t>CONTRERAS LOPEZ MARIA AGUSTINA</t>
  </si>
  <si>
    <t>CCLC2231003</t>
  </si>
  <si>
    <t>DIAZ RODRIGUEZ ARMANDO ALBERTO</t>
  </si>
  <si>
    <t>PALESTINA TORRES SION SINAI</t>
  </si>
  <si>
    <t>CCLS2231002</t>
  </si>
  <si>
    <t>CCLA2231002</t>
  </si>
  <si>
    <t>CCLA2231001</t>
  </si>
  <si>
    <t>ARELLANO SANTIAGO VIVIANA DE LOS ANGELES</t>
  </si>
  <si>
    <t>CCLNT2231005</t>
  </si>
  <si>
    <t>LEON CRUZ INGRID GUADALUPE</t>
  </si>
  <si>
    <t>MONDRAGON OCAÑA ESMERALDA</t>
  </si>
  <si>
    <t>LOMELLI BRACHO ARIANNA ISABEL</t>
  </si>
  <si>
    <t>CCLNT2231006</t>
  </si>
  <si>
    <t>CCLNT2231003</t>
  </si>
  <si>
    <t>CCLNT2231007</t>
  </si>
  <si>
    <t>DALVA GARCÍA CINTHYA NAYLETH</t>
  </si>
  <si>
    <t>CCLNT2231004</t>
  </si>
  <si>
    <t>CCLNT2231002</t>
  </si>
  <si>
    <t>ARENAS GOMEZ BEATRIZ MONSERRAT</t>
  </si>
  <si>
    <t>RUIZ DOMINGUEZ IVAN ALEJANDRO</t>
  </si>
  <si>
    <t>CCIP2222004</t>
  </si>
  <si>
    <t>CCIP2231001</t>
  </si>
  <si>
    <t>ALATORRE ACOSTA JOSÉ FRANCISCO</t>
  </si>
  <si>
    <t>CCIP2231002</t>
  </si>
  <si>
    <t>LEON FALCON JAVIER ADRIAN</t>
  </si>
  <si>
    <t>CCIP2231004</t>
  </si>
  <si>
    <t>MARTINEZ RIVERA WENDY LUCERO</t>
  </si>
  <si>
    <t>CCIP2231005</t>
  </si>
  <si>
    <t>CEDILLO CORONA BRANDON YAHIR</t>
  </si>
  <si>
    <t>CCIP2231003</t>
  </si>
  <si>
    <t>VIDAL MONTEJO ITZEL</t>
  </si>
  <si>
    <t>HERNÁNDEZ CARRILLO CRISTIAN FERNANDO</t>
  </si>
  <si>
    <t>CCLPS2231002</t>
  </si>
  <si>
    <t>RABADAN VAZQUEZ NANNY AMAIRANY</t>
  </si>
  <si>
    <t>CCLS2231003</t>
  </si>
  <si>
    <t>LOMELLI BRACHO ANDRES EVELIO</t>
  </si>
  <si>
    <t>PACHECO CALDERON GENESIS GUADALUPE</t>
  </si>
  <si>
    <t>CCLS2231001</t>
  </si>
  <si>
    <t>VAZQUEZ ORTIZ JOSE ANTONIO</t>
  </si>
  <si>
    <t>CCLTS2231002</t>
  </si>
  <si>
    <t>ARCOS ESPINOSA VALERIA ROCHELLE</t>
  </si>
  <si>
    <t>CCLTS2231004</t>
  </si>
  <si>
    <t>MARTINEZ DAMAS WENDY YAMIRIS</t>
  </si>
  <si>
    <t>CCLTS2231005</t>
  </si>
  <si>
    <t>DIAZ DELGADILLO YAMILLA</t>
  </si>
  <si>
    <t>CCLTS2231001</t>
  </si>
  <si>
    <t>OCHOA DOMINGUEZ LAIDA ZUELIMA</t>
  </si>
  <si>
    <t>CCLTS2231003</t>
  </si>
  <si>
    <t>ALARCON RAMIREZ JARUMY</t>
  </si>
  <si>
    <t>CCLIC2231003</t>
  </si>
  <si>
    <t>CRUZ REYES RAFAEL ERNESTO</t>
  </si>
  <si>
    <t>DIAZ CERVANTES ARACELI LIZBETH</t>
  </si>
  <si>
    <t>CCLIC2231002</t>
  </si>
  <si>
    <t>CCLIC2231001</t>
  </si>
  <si>
    <t>CCLPL2231004</t>
  </si>
  <si>
    <t>ELIAS ACUÑA DANIA</t>
  </si>
  <si>
    <t>MONTES ZAMORA LINETTE</t>
  </si>
  <si>
    <t>CCLPL2231005</t>
  </si>
  <si>
    <t>CCLPL2231001</t>
  </si>
  <si>
    <t>SANCHEZ CORDOVA SARAI</t>
  </si>
  <si>
    <t>CCLPL2231002</t>
  </si>
  <si>
    <t>GARCIA PEREZ GLORIA JUDITH</t>
  </si>
  <si>
    <t>CCLGT2231019</t>
  </si>
  <si>
    <t>SÁNCHEZ FARIAS VALERIA ZUSSET</t>
  </si>
  <si>
    <t>CCLGT2231018</t>
  </si>
  <si>
    <t>JIMENEZ NAVARRO JOSÉ ANTONIO</t>
  </si>
  <si>
    <t>CCLGT2231016</t>
  </si>
  <si>
    <t>TERAN GOMEZ MONICA REGINA</t>
  </si>
  <si>
    <t>CCLGT2231005</t>
  </si>
  <si>
    <t>MORFIN GAMBOA DIVANY PILAR</t>
  </si>
  <si>
    <t>CCLGT2231015</t>
  </si>
  <si>
    <t>PRIEGO MONTALVO LINDA LUCIA</t>
  </si>
  <si>
    <t>CCLGT2231007</t>
  </si>
  <si>
    <t>SANDOVAL MARTIN LUIS ERNESTO</t>
  </si>
  <si>
    <t>CCLGT2231001</t>
  </si>
  <si>
    <t>ACOSTA ESTRADA ADRIANA ISABEL</t>
  </si>
  <si>
    <t>CCLGT2231003</t>
  </si>
  <si>
    <t>ONTIVEROS VELAZQUEZ FERNANDO</t>
  </si>
  <si>
    <t>CCLGT2231008</t>
  </si>
  <si>
    <t>QUEZADA LOEZA SOINA PAOLA</t>
  </si>
  <si>
    <t>CCLGT2231009</t>
  </si>
  <si>
    <t>REYES CASTAÑON IVAN ALEXANDER</t>
  </si>
  <si>
    <t>CCLGT2231002</t>
  </si>
  <si>
    <t>MAY DE LA CRUZ ANGEL GABRIEL</t>
  </si>
  <si>
    <t>CCLGT2231010</t>
  </si>
  <si>
    <t>AGUIRRE VALERIO ELIZABETH</t>
  </si>
  <si>
    <t>CCLGT2231012</t>
  </si>
  <si>
    <t>LOPEZ ROJAS CRISTAL GUADALUPE</t>
  </si>
  <si>
    <t>CCLD2231001</t>
  </si>
  <si>
    <t>CUPIL CASTILLO SAMANTHA INES</t>
  </si>
  <si>
    <t>CCLGT2231014</t>
  </si>
  <si>
    <t>PALACIOS BALAM CRISTIAN JESUS</t>
  </si>
  <si>
    <t>CCLGT2231020</t>
  </si>
  <si>
    <t>ANCONA HERNÁNDEZ LUIS ALFONSO</t>
  </si>
  <si>
    <t>CCLGT2231013</t>
  </si>
  <si>
    <t>CASANOVA ALVAREZ DANNA PAOLA</t>
  </si>
  <si>
    <t>CCLM2231004</t>
  </si>
  <si>
    <t>PALACIOS GARCIA LARISSA MONSERRAT</t>
  </si>
  <si>
    <t>CCIP2231006</t>
  </si>
  <si>
    <t>REJON OLAN ANGELES BERENICE</t>
  </si>
  <si>
    <t>CCLA2231004</t>
  </si>
  <si>
    <t>HERNANDEZ DAMIAN PAOLA EUGENIA</t>
  </si>
  <si>
    <t>CCIP2231007</t>
  </si>
  <si>
    <t>MAY CÁRDENAS LEYDI MONSERRAT</t>
  </si>
  <si>
    <t>CCLA2231006</t>
  </si>
  <si>
    <t>BENITEZ MONSREAL JOSÉ ANGEL</t>
  </si>
  <si>
    <t>CCLNT2231008</t>
  </si>
  <si>
    <t>CASTRO RODRIGUEZ MARLEN NAYELI</t>
  </si>
  <si>
    <t>CCLC2231004</t>
  </si>
  <si>
    <t>ARREAZA PACHECO NOGA VERENICE</t>
  </si>
  <si>
    <t>CCLGT2231021</t>
  </si>
  <si>
    <t>MORENO LOPEZ CITLALLY ALEJANDRA</t>
  </si>
  <si>
    <t>CCLGT2231022</t>
  </si>
  <si>
    <t>DURAN MUÑOZ WILLIAN ANTONIO</t>
  </si>
  <si>
    <t>CCLA2231007</t>
  </si>
  <si>
    <t>SINTA NARVAEZ ALEXIS ALBERTO</t>
  </si>
  <si>
    <t>CCLPL2231006</t>
  </si>
  <si>
    <t>ROMAN SUAREZ CATHERINE DE LOS ANGELES</t>
  </si>
  <si>
    <t>CCLPS2231003</t>
  </si>
  <si>
    <t>SARMIENTO GONZALEZ ANA VICTORIA</t>
  </si>
  <si>
    <t>2023-1</t>
  </si>
  <si>
    <t>CCLS2221004</t>
  </si>
  <si>
    <t>(Información actualizada hasta el 10 de enero de 2017)</t>
  </si>
  <si>
    <t>Diseño Topográfico</t>
  </si>
  <si>
    <t>CCLG2231002</t>
  </si>
  <si>
    <t>QUINTAL CUEVAS MIGUEL ALFONSO</t>
  </si>
  <si>
    <t>BIBANA MARIA CASTRO BEJARANO</t>
  </si>
  <si>
    <t>CCLPL2231007</t>
  </si>
  <si>
    <t>CCLPL2231003</t>
  </si>
  <si>
    <t>METELIN VELA BRAULIO ALEJANDRO</t>
  </si>
  <si>
    <t>CCLNT2231009</t>
  </si>
  <si>
    <t>ISIDRO CALDERON DE LA CRUZ</t>
  </si>
  <si>
    <t>CCLA2231008</t>
  </si>
  <si>
    <t>ROBERTO DEL CARMEN GONZÁLEZ ACOSTA</t>
  </si>
  <si>
    <t>CCLNT22231010</t>
  </si>
  <si>
    <t>PATRICIA CORAYMA SHAW PEREZ</t>
  </si>
  <si>
    <t>CCLM2231005</t>
  </si>
  <si>
    <t>JORGE MECIAS HERNÁNDEZ</t>
  </si>
  <si>
    <t>CCLGT2231023</t>
  </si>
  <si>
    <t>HERNÁNDEZ DEL TORO METZLI</t>
  </si>
  <si>
    <t>DAMAS MATA BRAULIO MANUEL</t>
  </si>
  <si>
    <t>CCLGT2231006</t>
  </si>
  <si>
    <t>VERDEJO HERRERA MARCO FAVIO</t>
  </si>
  <si>
    <t>CCLGT2231024</t>
  </si>
  <si>
    <t>ESPINOZA SALAS ANGEL DANIEL</t>
  </si>
  <si>
    <t>CCLGT2231011</t>
  </si>
  <si>
    <t>TELLO NAVARRO SANDRA ITZEL</t>
  </si>
  <si>
    <t>CCLG2231001</t>
  </si>
  <si>
    <t>LOPEZ MENDICUTI ANA CRISTINA DE JESUS</t>
  </si>
  <si>
    <t>CCLM2231001</t>
  </si>
  <si>
    <t>CCLG2231003</t>
  </si>
  <si>
    <t>ALAYOLA GÓMEZ EDUARDO MANUEL</t>
  </si>
  <si>
    <t>CCLS2231004</t>
  </si>
  <si>
    <t>ABEL PEREZ RAMOS</t>
  </si>
  <si>
    <t>CCLGT2231025</t>
  </si>
  <si>
    <t>GUERRA LAZARO JUAN PABLO</t>
  </si>
  <si>
    <t>CCLA2231010</t>
  </si>
  <si>
    <t>GARCÍA CRUZ SARAI DEL ROSARIO</t>
  </si>
  <si>
    <t>HERNÁNDEZ CRUZ CARLOS IVÁN</t>
  </si>
  <si>
    <t>CCLM2231006</t>
  </si>
  <si>
    <t>MARTINEZ ANTONIO MARTHA</t>
  </si>
  <si>
    <t>CCLM2231007</t>
  </si>
  <si>
    <t>ANAYA FUENTEVILLA JESUS</t>
  </si>
  <si>
    <t>CCLA2231009</t>
  </si>
  <si>
    <t>CORNELIO NAJERA ROGER</t>
  </si>
  <si>
    <t>CCIP2231008</t>
  </si>
  <si>
    <t>DAMIAN BURGOS ESTEBAN MANUEL</t>
  </si>
  <si>
    <t>CCLGT2231026</t>
  </si>
  <si>
    <t>KENIA CITLALLY ORTIZ MARTÍNEZ</t>
  </si>
  <si>
    <t>CCLS2231005</t>
  </si>
  <si>
    <t>PERAZA SÁNCHEZ DENIS DE LA CRUZ</t>
  </si>
  <si>
    <t>CCIP2231009</t>
  </si>
  <si>
    <t>ANDRI DE JESUS HERNÁNDEZ HERNÁNDEZ</t>
  </si>
  <si>
    <t>CCLPS2231004</t>
  </si>
  <si>
    <t>MIRANDA GUTIÉRREZ SANTIAGO</t>
  </si>
  <si>
    <t>TRIANO VELAZQUEZ KEVIN ADRIAN</t>
  </si>
  <si>
    <t>CCLM2231010</t>
  </si>
  <si>
    <t>LOPEZ LLAMAS JOSE MIGUEL</t>
  </si>
  <si>
    <t>CCLGT2231028</t>
  </si>
  <si>
    <t>LOUTFI VITELA NEMER</t>
  </si>
  <si>
    <t>CCLC2231005</t>
  </si>
  <si>
    <t>SÁNCHEZ PÉREZ PATRICIA DEL CARMEN</t>
  </si>
  <si>
    <t>CCIP2231010</t>
  </si>
  <si>
    <t>CRUZ PEREZ OSLER ALEXANDER</t>
  </si>
  <si>
    <t>CCLPL2231008</t>
  </si>
  <si>
    <t>HEREDIA MAGAÑA PAOLA DE LOS ANGELES</t>
  </si>
  <si>
    <t>CCLA2231011</t>
  </si>
  <si>
    <t>LOPEZ CANUEL YARAZET</t>
  </si>
  <si>
    <t>MARIN CRUZ SUGEIDY TAMARA</t>
  </si>
  <si>
    <t>CCLGT2231004</t>
  </si>
  <si>
    <t>CCLGT2231030</t>
  </si>
  <si>
    <t>HAZIEL DANNAE HERNÁNDEZ MORENO</t>
  </si>
  <si>
    <t>CCLM2231011</t>
  </si>
  <si>
    <t>REBOLLEDO SANTIAGO JOSE ROBERTO</t>
  </si>
  <si>
    <t>CCLC2231006</t>
  </si>
  <si>
    <t>CONTRERAS CUSTODIO VICTOR DANIEL</t>
  </si>
  <si>
    <t>CCLGT2231031</t>
  </si>
  <si>
    <t>CCLM2231009</t>
  </si>
  <si>
    <t>REYES CRUZ XIMENA</t>
  </si>
  <si>
    <t>CCIO2231011</t>
  </si>
  <si>
    <t>EDGAR NICANDRO MAYA CRUZ</t>
  </si>
  <si>
    <t>CCLGT2231027</t>
  </si>
  <si>
    <t>GARCÍA ZAVALA SHEILAS NOEMI</t>
  </si>
  <si>
    <t>CCLM2231012</t>
  </si>
  <si>
    <t>RAFAEL IVÁN HERRERA CHIQUITO</t>
  </si>
  <si>
    <t>CCIP2231012</t>
  </si>
  <si>
    <t>VERAZAS LUNA ELSA JIMENA</t>
  </si>
  <si>
    <t>CCLPL2231009</t>
  </si>
  <si>
    <t>MORENO CHOG JOSHUA EMANUEL</t>
  </si>
  <si>
    <t>CCLA2231012</t>
  </si>
  <si>
    <t>LILIVET DEL CARMEN SOLANA CHIN</t>
  </si>
  <si>
    <t>CCLIC2231004</t>
  </si>
  <si>
    <t>VALERIA INES VICTORIA HERRERA PINTO</t>
  </si>
  <si>
    <t>CCLNT2231011</t>
  </si>
  <si>
    <t>JESÚS DANIEL PEREZ BELLO</t>
  </si>
  <si>
    <t>CCLM2231013</t>
  </si>
  <si>
    <t>MONTEJO SÁNCHEZ ANTONHY ALBERTO</t>
  </si>
  <si>
    <t>GARCIA MARTINEZ JUAN JOSE</t>
  </si>
  <si>
    <t>CCLS2231006</t>
  </si>
  <si>
    <t>CCLC2231007</t>
  </si>
  <si>
    <t>SAMUEL ARIAS HERNANDEZ</t>
  </si>
  <si>
    <t>CCLA2231013</t>
  </si>
  <si>
    <t>GIL GAMBOA JOSE MANUEL</t>
  </si>
  <si>
    <t>CCLA2231014</t>
  </si>
  <si>
    <t>LUIS ANGEL SALVADOR GARCIA</t>
  </si>
  <si>
    <t>CCLP2231010</t>
  </si>
  <si>
    <t>LANDY NOEMI DEL ROSARIO FIGUEROA GUTIÉRREZ</t>
  </si>
  <si>
    <t>CCLGT2231033</t>
  </si>
  <si>
    <t>DE LA CRUZ CHAN JESUS ARTURO</t>
  </si>
  <si>
    <t>CCIP2231013</t>
  </si>
  <si>
    <t>ZAVALA TUN LUIS ALEJANDRO</t>
  </si>
  <si>
    <t>CCLNT2231012</t>
  </si>
  <si>
    <t>PAULINA SILVA MEDELLIN</t>
  </si>
  <si>
    <t>CCLM2231014</t>
  </si>
  <si>
    <t>CCLM2231015</t>
  </si>
  <si>
    <t>ISIDORO SÁNCHEZ EDUARDO JOEL</t>
  </si>
  <si>
    <t>CCLGT2231034</t>
  </si>
  <si>
    <t>IBARRA CARDOSO EMMANUEL</t>
  </si>
  <si>
    <t>CCLA2231015</t>
  </si>
  <si>
    <t>ADRIANA ARACELY HERNÁNDEZ DORANTES</t>
  </si>
  <si>
    <t>CCLD2232002</t>
  </si>
  <si>
    <t>CCLPS2232002</t>
  </si>
  <si>
    <t>LOPEZ VALENCIA JONATHAN DAVID</t>
  </si>
  <si>
    <t>CCLPS2232003</t>
  </si>
  <si>
    <t>KELIN JOSELINE BORBONIO REYES</t>
  </si>
  <si>
    <t>CCLPS2232004</t>
  </si>
  <si>
    <t>DAFNE PATRICIA HURTADO MONTEJO</t>
  </si>
  <si>
    <t>CCLPS2232001</t>
  </si>
  <si>
    <t>SABINA MICHELLE SOTO VIRGILIO</t>
  </si>
  <si>
    <t>CCLC2232002</t>
  </si>
  <si>
    <t>ROBERTO JUSTINO JIMENEZ GOMEZ</t>
  </si>
  <si>
    <t>CCLS2232001</t>
  </si>
  <si>
    <t>JONATHAN DEL JESÚS DAMIAN LOPEZ</t>
  </si>
  <si>
    <t>CCLG2232001</t>
  </si>
  <si>
    <t>VALERIA ABRIL HERNÁNDEZ MARTÍNEZ</t>
  </si>
  <si>
    <t>CCLGT2232001</t>
  </si>
  <si>
    <t>CINTHIA DE JESUS CABRERA ESCOBAR</t>
  </si>
  <si>
    <t>CCLGT2232005</t>
  </si>
  <si>
    <t>KARLA DANIELA HERNÁNDEZ CUEVAS</t>
  </si>
  <si>
    <t>CCLGT2232002</t>
  </si>
  <si>
    <t>MAYRA GONGORA GUTIERREZ</t>
  </si>
  <si>
    <t>CCLM2232001</t>
  </si>
  <si>
    <t>ITZIA MARBELLA DE LOS SANTOS REYES</t>
  </si>
  <si>
    <t>CCLM2232002</t>
  </si>
  <si>
    <t>ANGELICA DEL ROCIO GARCIA CRUZ</t>
  </si>
  <si>
    <t>Concentrado de historiales académicos de la Licenciatura en Enfermeria</t>
  </si>
  <si>
    <t>SANTA ALICIA TOACHE LARA</t>
  </si>
  <si>
    <t>SELENE GUADALUPE MENDOZA HIDALGO</t>
  </si>
  <si>
    <t>ERIKA PAOLA GRAJALES ZILLI</t>
  </si>
  <si>
    <t>YARETNI LORENA DOMINGUEZ JIMENEZ</t>
  </si>
  <si>
    <t>ANIELKA ALEJANDRA GUILLERMO SÁNCHEZ</t>
  </si>
  <si>
    <t>ANA MARIA JUAREZ LEDEZMA</t>
  </si>
  <si>
    <t>Fundamentos de Enfermeria</t>
  </si>
  <si>
    <t>Microbiología y Parasitología</t>
  </si>
  <si>
    <t>Enfermería Familiar y Comunitaria</t>
  </si>
  <si>
    <t>Enfermería Materno Infantil</t>
  </si>
  <si>
    <t>Farmaciología</t>
  </si>
  <si>
    <t>Enfermería de la Mujer</t>
  </si>
  <si>
    <t>Enfermería del Niño y del Adolescente</t>
  </si>
  <si>
    <t>Bioestadística</t>
  </si>
  <si>
    <t>Bioética y Legislación en la Salud</t>
  </si>
  <si>
    <t>Enfermería Geriátrica</t>
  </si>
  <si>
    <t>Enfermería en Medicina Física y Rehabilitación</t>
  </si>
  <si>
    <t>Práctica de Enfermería Geriátrica</t>
  </si>
  <si>
    <t>Enfermería del Adulto</t>
  </si>
  <si>
    <t>Infectología e Inmunología</t>
  </si>
  <si>
    <t>Enfermería en Salud Laboral</t>
  </si>
  <si>
    <t>Salud Publica</t>
  </si>
  <si>
    <t>Práctica de Enfermería  Familiar y Comunitaria</t>
  </si>
  <si>
    <t>ÁREA PRGRADO</t>
  </si>
  <si>
    <t>Ética y Filosofía Universitaría</t>
  </si>
  <si>
    <t>Desarrollo de Habilidades del Pensamiento</t>
  </si>
  <si>
    <t xml:space="preserve">CCLGT2231029 </t>
  </si>
  <si>
    <t>HERNANDEZ MACXON PATRICIA</t>
  </si>
  <si>
    <t>CCLENF2232001</t>
  </si>
  <si>
    <t>CCLENF2232002</t>
  </si>
  <si>
    <t>CCLENF2232003</t>
  </si>
  <si>
    <t>CCLENF2232004</t>
  </si>
  <si>
    <t>CCLENF2232005</t>
  </si>
  <si>
    <t>CCLENF2232006</t>
  </si>
  <si>
    <t>CCLENF2232009</t>
  </si>
  <si>
    <t>VIDAL MORENO CAMILA</t>
  </si>
  <si>
    <t xml:space="preserve">CCLC2232001 </t>
  </si>
  <si>
    <t>ECHANOVE GOMEZ ARTURO</t>
  </si>
  <si>
    <t xml:space="preserve">CCLIC2232001 </t>
  </si>
  <si>
    <t>VAZQUEZ HIGUERO JOHAN</t>
  </si>
  <si>
    <t>AGUILAR CUERVO MILTON</t>
  </si>
  <si>
    <t xml:space="preserve">CCLGT2232003 </t>
  </si>
  <si>
    <t xml:space="preserve">CCLGT2232004 </t>
  </si>
  <si>
    <t>2023-2</t>
  </si>
  <si>
    <t>CCLC2232003</t>
  </si>
  <si>
    <t>ANGEL ROBERTO CANUL FELIX</t>
  </si>
  <si>
    <t>CCLIC2232002</t>
  </si>
  <si>
    <t>ZARATE VAZQUEZ ERNESTO</t>
  </si>
  <si>
    <t>FERNANDO ONTIVEROS VELAZQUEZ</t>
  </si>
  <si>
    <t>CCLC2232004</t>
  </si>
  <si>
    <t>PEREZ RODRIGUEZ LUIS ENRIQUE</t>
  </si>
  <si>
    <t>CCLM2232003</t>
  </si>
  <si>
    <t>MARCOS ENRIQUE RIOS POLANCO</t>
  </si>
  <si>
    <t>CCLC2232005</t>
  </si>
  <si>
    <t>JIMENEZ MORALES MANUEL AURELIO</t>
  </si>
  <si>
    <t>CCPLS2232005</t>
  </si>
  <si>
    <t>YADIRA VIANEY MAGAÑA ALEJANDRO</t>
  </si>
  <si>
    <t>CCLC2232006</t>
  </si>
  <si>
    <t>MARIA GUADALUPE GARCIA KU</t>
  </si>
  <si>
    <t>CCLT22232001</t>
  </si>
  <si>
    <t>LOPEZ ALMEDIA SUGEYLI</t>
  </si>
  <si>
    <t>CCLD2232003</t>
  </si>
  <si>
    <t>CCIP2232001</t>
  </si>
  <si>
    <t>IVÁN HERNÁNDEZ MACXON</t>
  </si>
  <si>
    <t>CCLGT2231032</t>
  </si>
  <si>
    <t>JOSE MANUEL CENTENO MENDOZA</t>
  </si>
  <si>
    <t>CCLA2232001</t>
  </si>
  <si>
    <t>JOAQUIN DE LA CRUZ BAÑAM</t>
  </si>
  <si>
    <t>5/EXT1</t>
  </si>
  <si>
    <t>FRANCO PEREZ JORGE ALEJANDRO</t>
  </si>
  <si>
    <t>MATUS BARRIENTOS HECTOR IVÁN</t>
  </si>
  <si>
    <t>CCIP2232002</t>
  </si>
  <si>
    <t>CCLM2232004</t>
  </si>
  <si>
    <t>CCIP2232003</t>
  </si>
  <si>
    <t>MIGUEL ÁNGEL SALAZAR SÁNCHEZ</t>
  </si>
  <si>
    <t>GOMEZ VALDEZ ANDRES</t>
  </si>
  <si>
    <t>GONZALEZ LOPEZ BRISEIDA DEL CARMEN</t>
  </si>
  <si>
    <t>CCLENF2232010</t>
  </si>
  <si>
    <t>CCLENF2232011</t>
  </si>
  <si>
    <t>CCLGT2232008</t>
  </si>
  <si>
    <t>CCLS2232002</t>
  </si>
  <si>
    <t>CORDOVA ANDRADE LUIS ALBERTO</t>
  </si>
  <si>
    <t>CCLM2232005</t>
  </si>
  <si>
    <t>CRUZ VAZQUEZ DULCE MARIA</t>
  </si>
  <si>
    <t>ZAPATA LÓPEZ VALERIA VIANEY</t>
  </si>
  <si>
    <t>HERRERA CHIQUITO RAFAEL IVAN</t>
  </si>
  <si>
    <t>MATEO CARRILLO ANAHI</t>
  </si>
  <si>
    <t>CCLNT2241001</t>
  </si>
  <si>
    <t>CCLNT2241002</t>
  </si>
  <si>
    <t>GONZÁLEZ SALAZAR ANA ELBA</t>
  </si>
  <si>
    <t>CCLNT2241003</t>
  </si>
  <si>
    <t>Gema Esmeralda Monfort Alvarez</t>
  </si>
  <si>
    <t>CCLNT2241005</t>
  </si>
  <si>
    <t>Aranza Saharai Salmoran Aguilar</t>
  </si>
  <si>
    <t>CCLNT2241004</t>
  </si>
  <si>
    <t>Josselyn Claudet Angulo Diaz</t>
  </si>
  <si>
    <t>CCLPL2241002</t>
  </si>
  <si>
    <t>Melanie Cecilia Ramos Lara</t>
  </si>
  <si>
    <t>CCLPL2241001</t>
  </si>
  <si>
    <t>Danna Leon Morales</t>
  </si>
  <si>
    <t>CCLPL2241003</t>
  </si>
  <si>
    <t>Gabriela Maria Zapata Aguilar</t>
  </si>
  <si>
    <t>CCLC2241002</t>
  </si>
  <si>
    <t>Alejandra del Jesus Cordero Lopez</t>
  </si>
  <si>
    <t>CCLC2241003</t>
  </si>
  <si>
    <t>MAGAÑA HEREDIA YOEL ADRIAN</t>
  </si>
  <si>
    <t>CCLC2241004</t>
  </si>
  <si>
    <t>GUILLERMO VELAZQUEZ EFREN LORENZO</t>
  </si>
  <si>
    <t>CCLC2241001</t>
  </si>
  <si>
    <t>ENCALADA AYALA YAEL DEL JESUS</t>
  </si>
  <si>
    <t>CCLA2241001</t>
  </si>
  <si>
    <t>FRIAS DE LA CRUZ YOLANDA SARAI</t>
  </si>
  <si>
    <t>CCLA2241002</t>
  </si>
  <si>
    <t>ROCHER GOMEZ GERARDO MISHAEL</t>
  </si>
  <si>
    <t>CCLA2241009</t>
  </si>
  <si>
    <t>CORRO MATEO JOSE ROBERTO</t>
  </si>
  <si>
    <t>CCLA2241006</t>
  </si>
  <si>
    <t>HERNÁNDEZ GARCÍA JARIS ITZEL</t>
  </si>
  <si>
    <t>CCLA2241007</t>
  </si>
  <si>
    <t>GUTIÉRREZ GOMEZ GRETEL ITZEL</t>
  </si>
  <si>
    <t>CCLA2241005</t>
  </si>
  <si>
    <t>RIOS GONZÁLEZ ALEXANDRA</t>
  </si>
  <si>
    <t>CCLA2241004</t>
  </si>
  <si>
    <t>MORALES MENDEZ LUIS NGEL</t>
  </si>
  <si>
    <t>CCLA2241012</t>
  </si>
  <si>
    <t>LLANOS ESTEBAN ERICK FABRICIO</t>
  </si>
  <si>
    <t>CCLA2241008</t>
  </si>
  <si>
    <t>DAMIAN CASTLLO KARLA GUADALUPE</t>
  </si>
  <si>
    <t>CCLA2241010</t>
  </si>
  <si>
    <t>PEREZ CHAPOY KARLA NATASHA</t>
  </si>
  <si>
    <t>CCIP2241004</t>
  </si>
  <si>
    <t>ESPINOSA ACOSTA EDUARDO</t>
  </si>
  <si>
    <t>CCIP2241001</t>
  </si>
  <si>
    <t>SEGURA AGUILAR ÁNGEL ANTONIO</t>
  </si>
  <si>
    <t>CCIP2241003</t>
  </si>
  <si>
    <t>LOPEZ NAVA MARIA FERNANDA</t>
  </si>
  <si>
    <t>CCIP2241005</t>
  </si>
  <si>
    <t>MARTINEZ ZAPATA DAVID AMILKAR</t>
  </si>
  <si>
    <t>CCIP2241006</t>
  </si>
  <si>
    <t>RODRIGUEZ BENITEZ NAYELI</t>
  </si>
  <si>
    <t>CCLG2241002</t>
  </si>
  <si>
    <t>RAMIREZ VELAZQUEZ CINTHIA GUADALUPE</t>
  </si>
  <si>
    <t>CCLG2241001</t>
  </si>
  <si>
    <t>ECHAVARRIA BALAN MARINA DEL CARMEN</t>
  </si>
  <si>
    <t>CCLG2241005</t>
  </si>
  <si>
    <t>GARCÍA CANO JAIRO</t>
  </si>
  <si>
    <t>CCLS2241001</t>
  </si>
  <si>
    <t>ROSADO YNURRETA ABELARDO MANUEL</t>
  </si>
  <si>
    <t>CCLS2241004</t>
  </si>
  <si>
    <t>RUIZ BELLO HAROLD GAEL</t>
  </si>
  <si>
    <t>CCLS2241002</t>
  </si>
  <si>
    <t>ARRREDONDO MAGAÑA KEVIN EDUARDO</t>
  </si>
  <si>
    <t>CCLS2241003</t>
  </si>
  <si>
    <t>OLAN LOPEZ CITLALI GUADALUPE</t>
  </si>
  <si>
    <t>CCLS2241005</t>
  </si>
  <si>
    <t>MORALES GOMEZ JOSE MIGUEL</t>
  </si>
  <si>
    <t>Jhersson Eduardo Solis Hernandez</t>
  </si>
  <si>
    <t>CCLA2241011</t>
  </si>
  <si>
    <t>Mariana Valentina Chi Ortiz</t>
  </si>
  <si>
    <t>CCLM2241001</t>
  </si>
  <si>
    <t>Shaila Sarahi de la Fuente Tamez</t>
  </si>
  <si>
    <t>CCLM2241002</t>
  </si>
  <si>
    <t>Janneth Martinez Arcos</t>
  </si>
  <si>
    <t>CCLM2241003</t>
  </si>
  <si>
    <t>Jonathan Cruz Moreno</t>
  </si>
  <si>
    <t>CCLM2241004</t>
  </si>
  <si>
    <t>Pablo Cruz Hernandez</t>
  </si>
  <si>
    <t>CCLM2241005</t>
  </si>
  <si>
    <t>Manuela del Rosario Orozco Leon</t>
  </si>
  <si>
    <t>CCLM2241006</t>
  </si>
  <si>
    <t>Karla Sofia Santander Romero</t>
  </si>
  <si>
    <t>CCLM2241007</t>
  </si>
  <si>
    <t>CCLM2241008</t>
  </si>
  <si>
    <t>Olga Abigail Cervantes Zuñiga</t>
  </si>
  <si>
    <t>Frida Valeria Campos Garcia</t>
  </si>
  <si>
    <t>CCLM2241009</t>
  </si>
  <si>
    <t>Xiomara Guadalupe Vera Lopez</t>
  </si>
  <si>
    <t>CCLM2241010</t>
  </si>
  <si>
    <t>Angel Ruben Vazquez Raga</t>
  </si>
  <si>
    <t>CCLM2241011</t>
  </si>
  <si>
    <t>Jazmin Perez Arias</t>
  </si>
  <si>
    <t>CCLM2241012</t>
  </si>
  <si>
    <t>CCLD2241001</t>
  </si>
  <si>
    <t>Alba Jimena Fernandez Reyes</t>
  </si>
  <si>
    <t>CCIP2241002</t>
  </si>
  <si>
    <t>Ivonne del Carmen Gallegos Cruz</t>
  </si>
  <si>
    <t>CCLPS2241001</t>
  </si>
  <si>
    <t>Viridiana Fernanda Broca Sanchez</t>
  </si>
  <si>
    <t>CCLPS2241002</t>
  </si>
  <si>
    <t>Tlalli Zacnite Talango Palacios</t>
  </si>
  <si>
    <t>CCLPS2241003</t>
  </si>
  <si>
    <t>Karol Aileen Granadillo Lopez</t>
  </si>
  <si>
    <t>CCLPS2241004</t>
  </si>
  <si>
    <t>Leydy Elizabeth Vasquez Arana</t>
  </si>
  <si>
    <t>CCLENF2241001</t>
  </si>
  <si>
    <t>Adriana Guadalupe Ramos Campos</t>
  </si>
  <si>
    <t>CCLENF2241002</t>
  </si>
  <si>
    <t>Beatriz Guadalupe Cruz Poot</t>
  </si>
  <si>
    <t>CCLENF2241003</t>
  </si>
  <si>
    <t>Nayeli Guadalupe de la Cruz Alvarado</t>
  </si>
  <si>
    <t>CCLENF2241004</t>
  </si>
  <si>
    <t>Daniela Gomez Cruz</t>
  </si>
  <si>
    <t>CCLENF2241005</t>
  </si>
  <si>
    <t>Litzy Noemi Gallardo Hernandez</t>
  </si>
  <si>
    <t>CCLENF2241006</t>
  </si>
  <si>
    <t>Josseline del Carmen Contreras Alaniz</t>
  </si>
  <si>
    <t>CCLENF2241008</t>
  </si>
  <si>
    <t>Ivana Alexandra Salias Piza</t>
  </si>
  <si>
    <t>CCLENF2241014</t>
  </si>
  <si>
    <t>Vianey de Jesus Ramirez Meneces</t>
  </si>
  <si>
    <t>CCLGT2241001</t>
  </si>
  <si>
    <t>Cristofer Alexander Chan Diaz</t>
  </si>
  <si>
    <t>CCLGT2241002</t>
  </si>
  <si>
    <t>Iris Abigail Jimenez Ocaña</t>
  </si>
  <si>
    <t>CCLGT2241004</t>
  </si>
  <si>
    <t>Gerardo Vidal de la Cruz</t>
  </si>
  <si>
    <t>CCLGT2241005</t>
  </si>
  <si>
    <t>Victoria del Rosario Ayala Avila</t>
  </si>
  <si>
    <t>CCLGT2241006</t>
  </si>
  <si>
    <t>Andrea Getsemani Perez Hernandez</t>
  </si>
  <si>
    <t>CCLGT2241007</t>
  </si>
  <si>
    <t>Emmanuel del Jesus Arguelles Vidal</t>
  </si>
  <si>
    <t>CCLGT2241009</t>
  </si>
  <si>
    <t>Rosario Anahi Samado Rodriguez</t>
  </si>
  <si>
    <t>CCLGT2241010</t>
  </si>
  <si>
    <t>Daira Selene Navarro Morales</t>
  </si>
  <si>
    <t>CCLGT2241011</t>
  </si>
  <si>
    <t>Sheila del Carmen Hernandez Solano</t>
  </si>
  <si>
    <t>CCLGT2241012</t>
  </si>
  <si>
    <t>Alfonso Jael Rosado Lopez</t>
  </si>
  <si>
    <t>CCLGT2241013</t>
  </si>
  <si>
    <t>Cristian Antonio Chan Perez</t>
  </si>
  <si>
    <t>CCLGT2241014</t>
  </si>
  <si>
    <t>Carmita del Socorro May Hernandez</t>
  </si>
  <si>
    <t>CCLGT2241015</t>
  </si>
  <si>
    <t>Karla Ximena Gomez Rodriguez</t>
  </si>
  <si>
    <t>CCLGT2241016</t>
  </si>
  <si>
    <t>Carolina de Jesus Gil Lara</t>
  </si>
  <si>
    <t>CCLGT2241018</t>
  </si>
  <si>
    <t>Kevin Farfan Perez</t>
  </si>
  <si>
    <t>CCLGT2241019</t>
  </si>
  <si>
    <t>Maria Guadalupe Zacarias Martinez</t>
  </si>
  <si>
    <t>CCLGT2241020</t>
  </si>
  <si>
    <t>Perla Gisela Pascual Ramirez</t>
  </si>
  <si>
    <t>CCLGT2241021</t>
  </si>
  <si>
    <t>Angel Yair Alamilla Trujillo</t>
  </si>
  <si>
    <t>CCLGT2241022</t>
  </si>
  <si>
    <t>Liliana Espinosa Rodriguez</t>
  </si>
  <si>
    <t>CCLGT2241023</t>
  </si>
  <si>
    <t>Heider Alejandro Gomez Valdivia</t>
  </si>
  <si>
    <t>CCLGT2241024</t>
  </si>
  <si>
    <t>Valeria de los Angeles Montenegro Lopez</t>
  </si>
  <si>
    <t>CCLGT2241025</t>
  </si>
  <si>
    <t>Kimberlyn Saure Palma</t>
  </si>
  <si>
    <t>CCLGT2241026</t>
  </si>
  <si>
    <t>Alexander Ivan Martinez de la Cruz</t>
  </si>
  <si>
    <t>CCLGT2241027</t>
  </si>
  <si>
    <t>Alisson Michell Lopez Segovia</t>
  </si>
  <si>
    <t>CCLGT2241029</t>
  </si>
  <si>
    <t>ALVAREZ BELLO DAVID JESUS</t>
  </si>
  <si>
    <t>2024-1</t>
  </si>
  <si>
    <t>CCLENF2241013</t>
  </si>
  <si>
    <t>CCLS2241006</t>
  </si>
  <si>
    <t>BARAHONA CARRERA LUIS ALBERTO</t>
  </si>
  <si>
    <t>CCLM2241013</t>
  </si>
  <si>
    <t>CCLENF2241016</t>
  </si>
  <si>
    <t>Eliseo Joel Burgos Ocaña</t>
  </si>
  <si>
    <t>CCLENF2241019</t>
  </si>
  <si>
    <t>Suzette Leticia Perez Reyes</t>
  </si>
  <si>
    <t>CCLNT2241006</t>
  </si>
  <si>
    <t>Cindy Michelle Cortaza Reyes</t>
  </si>
  <si>
    <t>CCLS2241007</t>
  </si>
  <si>
    <t>ZAMORA HERNANDEZ GABRIEL HUMBERTO</t>
  </si>
  <si>
    <t>CCLD2241003</t>
  </si>
  <si>
    <t>CCLENF2241018</t>
  </si>
  <si>
    <t>Luis Angel Vazquez Hernandez</t>
  </si>
  <si>
    <t>CCLENF2241015</t>
  </si>
  <si>
    <t>Daniel Alejandro Garcia Alvarez</t>
  </si>
  <si>
    <t>CCLENF2241021</t>
  </si>
  <si>
    <t>Lucely Calderon Magaña</t>
  </si>
  <si>
    <t>CCLENF2241022</t>
  </si>
  <si>
    <t>Kassandra Garcia Cruz</t>
  </si>
  <si>
    <t>CCLENF2241010</t>
  </si>
  <si>
    <t>Montserrat Perez Peralta</t>
  </si>
  <si>
    <t>CCLENF2241025</t>
  </si>
  <si>
    <t>Cristel Ariane Cruz Gomez</t>
  </si>
  <si>
    <t>CCLENF2241012</t>
  </si>
  <si>
    <t>Camila de los Angeles Perez Leon</t>
  </si>
  <si>
    <t>RUBI JANINA POTENCIANO DOMINGUEZ</t>
  </si>
  <si>
    <t>CCLG2241006</t>
  </si>
  <si>
    <t>TORRES RODRIGUEZ IEMANJA LBINDALE</t>
  </si>
  <si>
    <t>CCLIC2241001</t>
  </si>
  <si>
    <t>JAIME ADRIAN MATUZ TREJO</t>
  </si>
  <si>
    <t>ROSADO MUÑOZ ALAN ANDRES</t>
  </si>
  <si>
    <t>MORALES CARRILLO RODRIGO EFRAIN</t>
  </si>
  <si>
    <t>CCLIC2241004</t>
  </si>
  <si>
    <t>DURAN LLANAS DIEGO EMILIANO</t>
  </si>
  <si>
    <t>CCLIC2241003</t>
  </si>
  <si>
    <t>DIAZ FONSECA AMAIRANI DEL CARMEN</t>
  </si>
  <si>
    <t>CCLIC2241005</t>
  </si>
  <si>
    <t>CCLD2241004</t>
  </si>
  <si>
    <t>FERRER CASTELLANOS RAUL ANTONIO</t>
  </si>
  <si>
    <t>CCLPL2241007</t>
  </si>
  <si>
    <t>RAMOS CAMPOS ADRIANA GUADALUPE</t>
  </si>
  <si>
    <t>CCLPL2241004</t>
  </si>
  <si>
    <t>LOZANO LOPEZ LEYDI NORELY</t>
  </si>
  <si>
    <t>VERA FONOY MARIA LUISA</t>
  </si>
  <si>
    <t>CCLPL2241005</t>
  </si>
  <si>
    <t>CCIP2241007</t>
  </si>
  <si>
    <t>NOTARIO JIMENEZ MARCOS</t>
  </si>
  <si>
    <t>ACAL BALANDRANO EMMILY GISELLE</t>
  </si>
  <si>
    <t>CCLNT2241008</t>
  </si>
  <si>
    <t>RICO ALVAREZ EDGAR</t>
  </si>
  <si>
    <t>CCIP2241008</t>
  </si>
  <si>
    <t>Obed Abdiel Lopez Hernandez</t>
  </si>
  <si>
    <t>CCLGT2241037</t>
  </si>
  <si>
    <t>CCLG2241007</t>
  </si>
  <si>
    <t>CCLG2241003</t>
  </si>
  <si>
    <t>ZAVALA DE LOS SANTOS RICARDO</t>
  </si>
  <si>
    <t>HERNANDEZ JUAREZ ROMINA GUADALUPE</t>
  </si>
  <si>
    <t>CCLPS2241006</t>
  </si>
  <si>
    <t>CCPLP2241006</t>
  </si>
  <si>
    <t>GOMEZ VILLASANA GIUSSEPE ISMAEL</t>
  </si>
  <si>
    <t>ARIAS VAZQUEZ ALONDA</t>
  </si>
  <si>
    <t>CCLM2241015</t>
  </si>
  <si>
    <t>CCLGT2232035</t>
  </si>
  <si>
    <t>VAZQUEZ HERNANDEZ ZACARIAS</t>
  </si>
  <si>
    <t>VIDAL DE LA CONCHA YLEAN</t>
  </si>
  <si>
    <t>CCLTS2241002</t>
  </si>
  <si>
    <t>LOPEZ VALDEOLIVAR AXEL</t>
  </si>
  <si>
    <t>CCLIC2241007</t>
  </si>
  <si>
    <t>REYES CALDERON RODRIGO</t>
  </si>
  <si>
    <t>Mari Carmen Morales de la Cruz</t>
  </si>
  <si>
    <t>CCLM2241014</t>
  </si>
  <si>
    <t>JIMENEZ MONTELONGO DAVID ADRIAN</t>
  </si>
  <si>
    <t>GELY CRISTEL RAMIREZ MARTINEZ</t>
  </si>
  <si>
    <t>CCLA2241015</t>
  </si>
  <si>
    <t>CCLG2241010</t>
  </si>
  <si>
    <t>VERA MATIAS ANGELICA</t>
  </si>
  <si>
    <t>CCLG2241004</t>
  </si>
  <si>
    <t>MORENO DAMIAN NAYLA CAMILA</t>
  </si>
  <si>
    <t>CCLG2241008</t>
  </si>
  <si>
    <t>REYES RESENDIZ BRANDON JAFET</t>
  </si>
  <si>
    <t>CCLS2241010</t>
  </si>
  <si>
    <t>MIRANDA REYES GAEL ALBERTO</t>
  </si>
  <si>
    <t>CCLS2241008</t>
  </si>
  <si>
    <t>MARTINEZ BARRALES JESUS MARTINEZ</t>
  </si>
  <si>
    <t>CCLS2241009</t>
  </si>
  <si>
    <t>ALVAREZ VELAZQUEZ JESUS ALEJANDRO</t>
  </si>
  <si>
    <t>CLARO DOMINGEZ DIEGO AXEL</t>
  </si>
  <si>
    <t>PECH REBOLLEDO HATZIRI MONSERRAT</t>
  </si>
  <si>
    <t xml:space="preserve"> LANDERO SANTIAGO KARLA GRISELLE</t>
  </si>
  <si>
    <t>COLORADO HERNANDEZ MICHELLE CAROLINA</t>
  </si>
  <si>
    <t>MONCAYO MATEO PAULINA DEL CARMEN</t>
  </si>
  <si>
    <t>GARCIA HERNANDEZ KEVIN</t>
  </si>
  <si>
    <t>GARCÍA MARTÍNEZ VIRIDIANA MARISOL</t>
  </si>
  <si>
    <t>PALMA VARGAS EMMANUEL FABIAN</t>
  </si>
  <si>
    <t>LOZANO LOPEZ MARIANA YAMILET</t>
  </si>
  <si>
    <t>CCLPL2241010</t>
  </si>
  <si>
    <t>UTRERA RODRIGUEZ MARLENE</t>
  </si>
  <si>
    <t>CCLP2241008</t>
  </si>
  <si>
    <t>OTERO GONZALEZ JOSE FRANCISCO</t>
  </si>
  <si>
    <t>GARCIA GONZALEZ ITZAMARA LETICIA</t>
  </si>
  <si>
    <t>CCLPL2241011</t>
  </si>
  <si>
    <t>AVILA OLAN ELENA ELIZABETH</t>
  </si>
  <si>
    <t>CCLPL2241009</t>
  </si>
  <si>
    <t>CCLA2241013</t>
  </si>
  <si>
    <t>ESCALANTE CANO VLADIMIR ALONSO</t>
  </si>
  <si>
    <t>CCLA2241017</t>
  </si>
  <si>
    <t>SAENZ NAVARRETE MARIANA CAMILA</t>
  </si>
  <si>
    <t>CCLA2241016</t>
  </si>
  <si>
    <t>ZUÑIGA PEREZ ITZEL</t>
  </si>
  <si>
    <t>CCLA2241014</t>
  </si>
  <si>
    <t>CHAN AGUIRRE DIEGO ALEXIS</t>
  </si>
  <si>
    <t>CCLNT2241007</t>
  </si>
  <si>
    <t>TORRES LOPEZ JAQUELIN GUADALUPE</t>
  </si>
  <si>
    <t>CCLPS2241007</t>
  </si>
  <si>
    <t>LORENZO ARGUELLES JESUS ALEXANDER</t>
  </si>
  <si>
    <t>CCLPS2241005</t>
  </si>
  <si>
    <t>CCLIC2241006</t>
  </si>
  <si>
    <t>EUAN FERNANDEZ LUIZ MARIO</t>
  </si>
  <si>
    <t>CCLA2241018</t>
  </si>
  <si>
    <t>ORTIZ ADAM SERGIO HERNAN</t>
  </si>
  <si>
    <t>CCLD2241006</t>
  </si>
  <si>
    <t>CORTES CRUZ KENNETH ALFREDO</t>
  </si>
  <si>
    <t>GARCIA OLAN VIRIDIANA BETZAYDA</t>
  </si>
  <si>
    <t>CCLGT2241036</t>
  </si>
  <si>
    <t>FLORES GOMEZ ARIADNA MARGARITA</t>
  </si>
  <si>
    <t>CCLGT2241040</t>
  </si>
  <si>
    <t>AMEZCUA HERNANDEZ JACOBO MANUEL</t>
  </si>
  <si>
    <t>CCLGT2241028</t>
  </si>
  <si>
    <t>MORENO BULNES VALENTINA BELINDA</t>
  </si>
  <si>
    <t>CCLGT2241034</t>
  </si>
  <si>
    <t>MORALES ZAMUDIO YEREMI</t>
  </si>
  <si>
    <t>CCLGT2241032</t>
  </si>
  <si>
    <t>LOPEZ PEREZ YADIRA</t>
  </si>
  <si>
    <t>CCLGT2241033</t>
  </si>
  <si>
    <t>NAAL ESCALANTE JOSE YAMIR</t>
  </si>
  <si>
    <t>CCLGT2241031</t>
  </si>
  <si>
    <t>DE LA CRUZ DE LA CRUZ JOSSELINE DEL CARMEN</t>
  </si>
  <si>
    <t>Z</t>
  </si>
  <si>
    <t>Filosofiay epistemologia de enfermeria</t>
  </si>
  <si>
    <t>CCLENF2241020</t>
  </si>
  <si>
    <t>CCLENF2241030</t>
  </si>
  <si>
    <t>CHONG RUEDA CARMEN SOFIA</t>
  </si>
  <si>
    <t>CCLENF2241028</t>
  </si>
  <si>
    <t>PEREZ PEREZ JESUS ALBERTO</t>
  </si>
  <si>
    <t>CCLENF2241024</t>
  </si>
  <si>
    <t>CABELLO ARGFUMEDO HUGO</t>
  </si>
  <si>
    <t>CCLENF2241034</t>
  </si>
  <si>
    <t>SANDOVAL SANCHEZ ARLETH YANIRE</t>
  </si>
  <si>
    <t>CCLENF2241029</t>
  </si>
  <si>
    <t>REYES ZAVALA ANGIE DEL CARMEN</t>
  </si>
  <si>
    <t>CCLENF2241027</t>
  </si>
  <si>
    <t>OVANDO ROJAS XIMENA ESTEFANIA</t>
  </si>
  <si>
    <t>CCLENF2241035</t>
  </si>
  <si>
    <t>CCLENF2241037</t>
  </si>
  <si>
    <t>RIVERO GARCIA IAN EMILIANO</t>
  </si>
  <si>
    <t>CCLENF2241011</t>
  </si>
  <si>
    <t>PEREZ AGUILAR MANUEL ANTONIO</t>
  </si>
  <si>
    <t>CCLENF2241038</t>
  </si>
  <si>
    <t>MAGAÑA MOGUEL HATZIRI GUADALUPE</t>
  </si>
  <si>
    <t>CCLENF2241036</t>
  </si>
  <si>
    <t>CARO RUIZ DAFNE YESTZEL</t>
  </si>
  <si>
    <t>CCLENF2232007</t>
  </si>
  <si>
    <t>ROSADO PEREZ  MELANY</t>
  </si>
  <si>
    <t>GUILLERMO SANCHEZ ANIELKA ALEJANDRA</t>
  </si>
  <si>
    <t>CCLENF2241033</t>
  </si>
  <si>
    <t>CORDOVA QUINTAS ALEJANDRA</t>
  </si>
  <si>
    <t>KELLY JOHANA ARANDA ZAMORA</t>
  </si>
  <si>
    <t>VELAZQUEZ VIVEROS JENNIFER BRISALI</t>
  </si>
  <si>
    <t>CCLM2241017</t>
  </si>
  <si>
    <t>FERAT CASTRO DIEGO</t>
  </si>
  <si>
    <t>CCLG2241011</t>
  </si>
  <si>
    <t>RAMOS CORTES NIMBE BETSABE</t>
  </si>
  <si>
    <t>CCLG2241009</t>
  </si>
  <si>
    <t>Procesos de Atención de Enfermería</t>
  </si>
  <si>
    <t>Informática</t>
  </si>
  <si>
    <t>Práctica de Fundamentos de Enfermería</t>
  </si>
  <si>
    <t>Nutrición Clínica Hospitalaría</t>
  </si>
  <si>
    <t>Cuidados Paliativos y Tanatología</t>
  </si>
  <si>
    <t>Enfermería en Medicina Crítica</t>
  </si>
  <si>
    <t>Práctica en Enfermeria Materno Infantil</t>
  </si>
  <si>
    <t>Práctica en Enfermeria del Niño y el Adolescente</t>
  </si>
  <si>
    <t>Enfermería Perioperatoria</t>
  </si>
  <si>
    <t>Administración en Salud</t>
  </si>
  <si>
    <t>Patologías Quirúrgicas y Cuidados de Infermería</t>
  </si>
  <si>
    <t>Investigación en Salud</t>
  </si>
  <si>
    <t>Práctica de Enfermería del Adulto</t>
  </si>
  <si>
    <t>Enfermería en Salud Mental y Psiquiatría</t>
  </si>
  <si>
    <t>Desarrollo Emprendedor</t>
  </si>
  <si>
    <t>Práctica de Enfermería Perioperatoria</t>
  </si>
  <si>
    <t>Práctica de Enfermería en Salud Mental y Psiquiatría</t>
  </si>
  <si>
    <t>Seminario de Investigaci´n</t>
  </si>
  <si>
    <t>Enfermería en Atención Prehospitalaría y Desastres</t>
  </si>
  <si>
    <t>Enfermería Oncológica</t>
  </si>
  <si>
    <t>Calidad de la Atención y Seguridad del Paciente</t>
  </si>
  <si>
    <t>Gestión y Dirección en Servicios de Salud</t>
  </si>
  <si>
    <t>Docencia y Educación para la Salud</t>
  </si>
  <si>
    <t>Liderazgo</t>
  </si>
  <si>
    <t>Tecnicas de Negociación</t>
  </si>
  <si>
    <t>Expresión Oral y Escrita</t>
  </si>
  <si>
    <t>Intelegencia Emocional</t>
  </si>
  <si>
    <t>Responsabilidad Social y Desarrollo Sustentable</t>
  </si>
  <si>
    <t>LOPEZ NARVAEZ JIBRAN ALEXANDER</t>
  </si>
  <si>
    <t>CCLIC2241008</t>
  </si>
  <si>
    <t>CCLGT2241038</t>
  </si>
  <si>
    <t>CCLGT2241039</t>
  </si>
  <si>
    <t>LOPEZ SANCHEZ OREVES</t>
  </si>
  <si>
    <t>Concentrado de historiales académicos de la Licenciatura en Mercadotecnia</t>
  </si>
  <si>
    <t>Fundamentos  de Administración</t>
  </si>
  <si>
    <t>Contabilidad Básica</t>
  </si>
  <si>
    <t>Macroeconomía</t>
  </si>
  <si>
    <t>Fundamentos de Derecho</t>
  </si>
  <si>
    <t>Métodos de  Investigación</t>
  </si>
  <si>
    <t>Matemáticas Financieras</t>
  </si>
  <si>
    <t>Proceso Administrativo</t>
  </si>
  <si>
    <t>Sistemas de Contabilidad</t>
  </si>
  <si>
    <t xml:space="preserve">Microeconomía </t>
  </si>
  <si>
    <t xml:space="preserve">Derecho Mercantil </t>
  </si>
  <si>
    <t xml:space="preserve">Estadística </t>
  </si>
  <si>
    <t>Conducta Organizacional</t>
  </si>
  <si>
    <t xml:space="preserve">Sistemas Administrativos </t>
  </si>
  <si>
    <t xml:space="preserve">Estructura Socioeconómica de México </t>
  </si>
  <si>
    <t>Derecho Laboral</t>
  </si>
  <si>
    <t>Liderazgo y Trabajo en Equipo</t>
  </si>
  <si>
    <t xml:space="preserve">Administración de Personal </t>
  </si>
  <si>
    <t>Derecho Fiscal</t>
  </si>
  <si>
    <t>Investigación de Operaciones</t>
  </si>
  <si>
    <t>Marco Legal de la Mercadotecnia</t>
  </si>
  <si>
    <t>Finanzas en la Empresa</t>
  </si>
  <si>
    <t>Dirección de Mercadotecnia</t>
  </si>
  <si>
    <t>Mercadotecnia de Servicios</t>
  </si>
  <si>
    <t>Mercadotecnia  Social</t>
  </si>
  <si>
    <t>Comercio Exterior</t>
  </si>
  <si>
    <t>Promoción de Ventas</t>
  </si>
  <si>
    <t>Gerencia de Marca</t>
  </si>
  <si>
    <t>Mercadotecnia Directa</t>
  </si>
  <si>
    <t>Auditoria en Mercadotecnia</t>
  </si>
  <si>
    <t>Mercadotecnia Industrial</t>
  </si>
  <si>
    <t>Mercadotecnia Internacional</t>
  </si>
  <si>
    <t>Mercadotecnia y Ecología</t>
  </si>
  <si>
    <t>Seminario de Investigación de Mercados</t>
  </si>
  <si>
    <t>Publicidad</t>
  </si>
  <si>
    <t>Distribución y Logística</t>
  </si>
  <si>
    <t>Negocios Vía Electrónica</t>
  </si>
  <si>
    <t>Estrategias Comerciales</t>
  </si>
  <si>
    <t>Administración y Negocios Internacionales</t>
  </si>
  <si>
    <t>Ética en los Negocios</t>
  </si>
  <si>
    <t>Derecho Corporativo</t>
  </si>
  <si>
    <t>Desarrollo de Franquicias</t>
  </si>
  <si>
    <t>Administración de la Calidad</t>
  </si>
  <si>
    <t>Títulos y Operaciones de Crédito</t>
  </si>
  <si>
    <t>Comercialización de Proyectos</t>
  </si>
  <si>
    <t xml:space="preserve">Imagen Corporativa   </t>
  </si>
  <si>
    <t>Proyectos Multimedia</t>
  </si>
  <si>
    <t>Páginas Electrónicas</t>
  </si>
  <si>
    <t>Seminario de Recursos Humanos</t>
  </si>
  <si>
    <t>Administración de la Pequeña y Mediana Empresa</t>
  </si>
  <si>
    <t>Comunicación Estratégica</t>
  </si>
  <si>
    <t xml:space="preserve">Administración de la Tecnología de la  Información  </t>
  </si>
  <si>
    <t>Desarrollo Organizacional</t>
  </si>
  <si>
    <t>Análisis Financiero</t>
  </si>
  <si>
    <t>Fundamentos de Informática</t>
  </si>
  <si>
    <t>Aplicaciones Informáticas de Actualidad</t>
  </si>
  <si>
    <t xml:space="preserve">Técnicas de Negociación </t>
  </si>
  <si>
    <t xml:space="preserve">Sistemas de Comunicación Empresarial </t>
  </si>
  <si>
    <t>Emprendedores</t>
  </si>
  <si>
    <t xml:space="preserve">Seminario de Investigación </t>
  </si>
  <si>
    <t xml:space="preserve">Expresión Escrita </t>
  </si>
  <si>
    <t xml:space="preserve">Expresión Oral </t>
  </si>
  <si>
    <t xml:space="preserve">Administración del Tiempo </t>
  </si>
  <si>
    <t xml:space="preserve">Creatividad y Liderazgo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</si>
</sst>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Arial"/>
      <family val="2"/>
    </font>
    <font>
      <b/>
      <sz val="14"/>
      <color theme="1"/>
      <name val="Arial"/>
      <family val="2"/>
    </font>
    <font>
      <b/>
      <sz val="16"/>
      <color theme="1"/>
      <name val="Arial"/>
      <family val="2"/>
    </font>
    <font>
      <b/>
      <sz val="11"/>
      <color theme="1"/>
      <name val="Calibri"/>
      <family val="2"/>
      <scheme val="minor"/>
    </font>
    <font>
      <b/>
      <sz val="8"/>
      <color rgb="FFFF6600"/>
      <name val="Arial"/>
      <family val="2"/>
    </font>
    <font>
      <b/>
      <sz val="8"/>
      <color rgb="FF0000FF"/>
      <name val="Arial"/>
      <family val="2"/>
    </font>
    <font>
      <b/>
      <sz val="8"/>
      <color rgb="FF008000"/>
      <name val="Arial"/>
      <family val="2"/>
    </font>
    <font>
      <b/>
      <sz val="8"/>
      <color theme="1"/>
      <name val="Arial"/>
      <family val="2"/>
    </font>
    <font>
      <b/>
      <sz val="11"/>
      <color theme="1"/>
      <name val="Arial"/>
      <family val="2"/>
    </font>
    <font>
      <sz val="8"/>
      <color rgb="FF008000"/>
      <name val="Arial"/>
      <family val="2"/>
    </font>
    <font>
      <b/>
      <sz val="8"/>
      <name val="Arial"/>
      <family val="2"/>
    </font>
    <font>
      <sz val="11"/>
      <color theme="1"/>
      <name val="Arial"/>
      <family val="2"/>
    </font>
    <font>
      <b/>
      <sz val="11"/>
      <color rgb="FFFF6600"/>
      <name val="Arial"/>
      <family val="2"/>
    </font>
    <font>
      <b/>
      <sz val="11"/>
      <color rgb="FF0000FF"/>
      <name val="Arial"/>
      <family val="2"/>
    </font>
    <font>
      <b/>
      <sz val="11"/>
      <color rgb="FF008000"/>
      <name val="Arial"/>
      <family val="2"/>
    </font>
    <font>
      <sz val="8"/>
      <color theme="1"/>
      <name val="Arial"/>
      <family val="2"/>
    </font>
    <font>
      <sz val="10"/>
      <name val="Arial"/>
      <family val="2"/>
    </font>
    <font>
      <sz val="10"/>
      <color theme="1"/>
      <name val="Arial"/>
      <family val="2"/>
    </font>
    <font>
      <b/>
      <sz val="11"/>
      <name val="Arial"/>
      <family val="2"/>
    </font>
    <font>
      <sz val="11"/>
      <name val="Arial"/>
      <family val="2"/>
    </font>
    <font>
      <sz val="11"/>
      <color rgb="FF000000"/>
      <name val="Arial"/>
      <family val="2"/>
    </font>
    <font>
      <b/>
      <sz val="11"/>
      <color rgb="FF000000"/>
      <name val="Arial"/>
      <family val="2"/>
    </font>
    <font>
      <b/>
      <sz val="8"/>
      <color rgb="FF000000"/>
      <name val="Arial"/>
      <family val="2"/>
    </font>
    <font>
      <sz val="8"/>
      <color rgb="FF000000"/>
      <name val="Arial"/>
      <family val="2"/>
    </font>
    <font>
      <b/>
      <sz val="11"/>
      <color rgb="FFFF0000"/>
      <name val="Arial"/>
      <family val="2"/>
    </font>
    <font>
      <sz val="10"/>
      <color rgb="FF000000"/>
      <name val="Arial"/>
      <family val="2"/>
    </font>
    <font>
      <sz val="8"/>
      <name val="Arial"/>
      <family val="2"/>
    </font>
    <font>
      <sz val="8"/>
      <color rgb="FFFF0000"/>
      <name val="Arial"/>
      <family val="2"/>
    </font>
    <font>
      <sz val="11"/>
      <color rgb="FFFF0000"/>
      <name val="Arial"/>
      <family val="2"/>
    </font>
    <font>
      <sz val="8"/>
      <color rgb="FFFF6600"/>
      <name val="Arial"/>
      <family val="2"/>
    </font>
    <font>
      <b/>
      <sz val="10"/>
      <color theme="1"/>
      <name val="Arial"/>
      <family val="2"/>
    </font>
    <font>
      <sz val="11"/>
      <name val="Calibri"/>
      <family val="2"/>
      <scheme val="minor"/>
    </font>
    <font>
      <sz val="9"/>
      <color theme="1"/>
      <name val="Arial"/>
      <family val="2"/>
    </font>
    <font>
      <sz val="9"/>
      <name val="Arial"/>
      <family val="2"/>
    </font>
    <font>
      <sz val="12"/>
      <name val="Arial"/>
      <family val="2"/>
    </font>
    <font>
      <sz val="12"/>
      <color rgb="FFFF6600"/>
      <name val="Arial"/>
      <family val="2"/>
    </font>
    <font>
      <sz val="12"/>
      <color rgb="FF0000FF"/>
      <name val="Arial"/>
      <family val="2"/>
    </font>
    <font>
      <sz val="12"/>
      <color rgb="FF008000"/>
      <name val="Arial"/>
      <family val="2"/>
    </font>
    <font>
      <b/>
      <sz val="12"/>
      <color rgb="FFFF6600"/>
      <name val="Arial"/>
      <family val="2"/>
    </font>
    <font>
      <b/>
      <sz val="9"/>
      <color indexed="81"/>
      <name val="Tahoma"/>
      <charset val="1"/>
    </font>
    <font>
      <sz val="9"/>
      <color indexed="81"/>
      <name val="Tahoma"/>
      <family val="2"/>
    </font>
    <font>
      <b/>
      <sz val="9"/>
      <color indexed="81"/>
      <name val="Tahoma"/>
      <family val="2"/>
    </font>
    <font>
      <sz val="9"/>
      <color indexed="81"/>
      <name val="Tahoma"/>
      <charset val="1"/>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00FF00"/>
        <bgColor indexed="64"/>
      </patternFill>
    </fill>
    <fill>
      <patternFill patternType="solid">
        <fgColor rgb="FFFFC000"/>
        <bgColor indexed="64"/>
      </patternFill>
    </fill>
  </fills>
  <borders count="78">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thin">
        <color auto="1"/>
      </left>
      <right style="thin">
        <color auto="1"/>
      </right>
      <top/>
      <bottom/>
      <diagonal/>
    </border>
    <border>
      <left style="medium">
        <color indexed="64"/>
      </left>
      <right/>
      <top/>
      <bottom style="medium">
        <color indexed="64"/>
      </bottom>
      <diagonal/>
    </border>
    <border>
      <left/>
      <right/>
      <top/>
      <bottom style="medium">
        <color indexed="64"/>
      </bottom>
      <diagonal/>
    </border>
    <border>
      <left style="thin">
        <color auto="1"/>
      </left>
      <right/>
      <top/>
      <bottom style="thin">
        <color auto="1"/>
      </bottom>
      <diagonal/>
    </border>
    <border>
      <left/>
      <right style="medium">
        <color indexed="64"/>
      </right>
      <top/>
      <bottom style="medium">
        <color indexed="64"/>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theme="1"/>
      </left>
      <right style="thin">
        <color theme="1"/>
      </right>
      <top style="thin">
        <color theme="1"/>
      </top>
      <bottom style="thin">
        <color theme="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theme="1"/>
      </bottom>
      <diagonal/>
    </border>
    <border>
      <left/>
      <right style="thin">
        <color auto="1"/>
      </right>
      <top/>
      <bottom/>
      <diagonal/>
    </border>
    <border>
      <left/>
      <right style="medium">
        <color auto="1"/>
      </right>
      <top/>
      <bottom/>
      <diagonal/>
    </border>
    <border>
      <left/>
      <right style="thin">
        <color auto="1"/>
      </right>
      <top/>
      <bottom style="medium">
        <color auto="1"/>
      </bottom>
      <diagonal/>
    </border>
    <border>
      <left/>
      <right/>
      <top/>
      <bottom style="thin">
        <color auto="1"/>
      </bottom>
      <diagonal/>
    </border>
    <border>
      <left/>
      <right/>
      <top style="thin">
        <color auto="1"/>
      </top>
      <bottom/>
      <diagonal/>
    </border>
    <border>
      <left style="thin">
        <color auto="1"/>
      </left>
      <right/>
      <top style="medium">
        <color auto="1"/>
      </top>
      <bottom/>
      <diagonal/>
    </border>
    <border>
      <left style="thin">
        <color theme="1"/>
      </left>
      <right/>
      <top style="thin">
        <color theme="1"/>
      </top>
      <bottom style="thin">
        <color theme="1"/>
      </bottom>
      <diagonal/>
    </border>
    <border>
      <left style="thin">
        <color auto="1"/>
      </left>
      <right style="medium">
        <color auto="1"/>
      </right>
      <top/>
      <bottom/>
      <diagonal/>
    </border>
    <border>
      <left/>
      <right/>
      <top/>
      <bottom style="thin">
        <color theme="1"/>
      </bottom>
      <diagonal/>
    </border>
    <border>
      <left style="thin">
        <color auto="1"/>
      </left>
      <right/>
      <top/>
      <bottom/>
      <diagonal/>
    </border>
    <border>
      <left style="thin">
        <color auto="1"/>
      </left>
      <right/>
      <top/>
      <bottom style="thin">
        <color theme="1"/>
      </bottom>
      <diagonal/>
    </border>
    <border>
      <left style="medium">
        <color auto="1"/>
      </left>
      <right/>
      <top/>
      <bottom/>
      <diagonal/>
    </border>
    <border>
      <left/>
      <right style="thin">
        <color auto="1"/>
      </right>
      <top style="thin">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thin">
        <color theme="1"/>
      </left>
      <right style="thin">
        <color theme="1"/>
      </right>
      <top/>
      <bottom style="thin">
        <color theme="1"/>
      </bottom>
      <diagonal/>
    </border>
    <border>
      <left style="thin">
        <color theme="1"/>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diagonal/>
    </border>
    <border>
      <left style="medium">
        <color auto="1"/>
      </left>
      <right/>
      <top style="thin">
        <color auto="1"/>
      </top>
      <bottom style="medium">
        <color auto="1"/>
      </bottom>
      <diagonal/>
    </border>
    <border>
      <left style="thick">
        <color auto="1"/>
      </left>
      <right/>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top/>
      <bottom style="thin">
        <color auto="1"/>
      </bottom>
      <diagonal/>
    </border>
    <border>
      <left style="thick">
        <color auto="1"/>
      </left>
      <right style="thin">
        <color auto="1"/>
      </right>
      <top/>
      <bottom style="thin">
        <color auto="1"/>
      </bottom>
      <diagonal/>
    </border>
    <border>
      <left style="thick">
        <color auto="1"/>
      </left>
      <right style="thin">
        <color auto="1"/>
      </right>
      <top/>
      <bottom style="medium">
        <color auto="1"/>
      </bottom>
      <diagonal/>
    </border>
  </borders>
  <cellStyleXfs count="1">
    <xf numFmtId="0" fontId="0" fillId="0" borderId="0"/>
  </cellStyleXfs>
  <cellXfs count="1050">
    <xf numFmtId="0" fontId="0" fillId="0" borderId="0" xfId="0"/>
    <xf numFmtId="0" fontId="1" fillId="0" borderId="0" xfId="0" applyFont="1" applyAlignment="1">
      <alignment horizontal="center"/>
    </xf>
    <xf numFmtId="0" fontId="2" fillId="0" borderId="0" xfId="0" applyFont="1" applyAlignment="1">
      <alignment vertical="center"/>
    </xf>
    <xf numFmtId="0" fontId="3" fillId="0" borderId="0" xfId="0" applyFont="1"/>
    <xf numFmtId="0" fontId="3" fillId="0" borderId="0" xfId="0" applyFont="1"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center" vertical="center" wrapText="1"/>
    </xf>
    <xf numFmtId="0" fontId="8" fillId="2" borderId="2"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1" xfId="0" applyFont="1" applyFill="1" applyBorder="1" applyAlignment="1">
      <alignment vertical="center" wrapText="1"/>
    </xf>
    <xf numFmtId="0" fontId="7" fillId="2" borderId="1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15" xfId="0" applyFont="1" applyFill="1" applyBorder="1" applyAlignment="1">
      <alignment vertical="center" wrapText="1"/>
    </xf>
    <xf numFmtId="0" fontId="11" fillId="2" borderId="2"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36"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44"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2" fillId="0" borderId="0" xfId="0" applyFont="1"/>
    <xf numFmtId="0" fontId="12" fillId="0" borderId="0" xfId="0" applyFont="1" applyAlignment="1">
      <alignment horizontal="center"/>
    </xf>
    <xf numFmtId="0" fontId="16" fillId="0" borderId="0" xfId="0" applyFont="1" applyAlignment="1">
      <alignment wrapText="1"/>
    </xf>
    <xf numFmtId="0" fontId="12" fillId="0" borderId="1" xfId="0" applyFont="1" applyBorder="1" applyAlignment="1">
      <alignment horizontal="center" vertical="center"/>
    </xf>
    <xf numFmtId="0" fontId="12" fillId="0" borderId="22" xfId="0" applyFont="1" applyBorder="1" applyAlignment="1">
      <alignment horizontal="center"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23"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24" xfId="0" applyFont="1" applyBorder="1" applyAlignment="1">
      <alignment horizontal="center" vertical="center"/>
    </xf>
    <xf numFmtId="0" fontId="12" fillId="0" borderId="0" xfId="0" applyFont="1" applyAlignment="1">
      <alignment horizontal="center" vertical="center"/>
    </xf>
    <xf numFmtId="0" fontId="12" fillId="0" borderId="7" xfId="0" applyFont="1" applyBorder="1"/>
    <xf numFmtId="0" fontId="12" fillId="0" borderId="21" xfId="0" applyFont="1" applyBorder="1"/>
    <xf numFmtId="0" fontId="12" fillId="0" borderId="8" xfId="0" applyFont="1" applyBorder="1"/>
    <xf numFmtId="0" fontId="9" fillId="0" borderId="6"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9" xfId="0" applyFont="1" applyBorder="1" applyAlignment="1">
      <alignment horizontal="center" vertical="center"/>
    </xf>
    <xf numFmtId="0" fontId="9" fillId="0" borderId="17" xfId="0" applyFont="1" applyBorder="1" applyAlignment="1">
      <alignment horizontal="center" vertical="center"/>
    </xf>
    <xf numFmtId="0" fontId="9" fillId="0" borderId="6" xfId="0" applyFont="1" applyBorder="1" applyAlignment="1">
      <alignment horizontal="center" vertical="center"/>
    </xf>
    <xf numFmtId="0" fontId="9" fillId="0" borderId="18" xfId="0" applyFont="1" applyBorder="1" applyAlignment="1">
      <alignment horizontal="center" vertical="center"/>
    </xf>
    <xf numFmtId="0" fontId="9" fillId="0" borderId="25" xfId="0" applyFont="1" applyBorder="1" applyAlignment="1">
      <alignment horizontal="center" vertical="center"/>
    </xf>
    <xf numFmtId="0" fontId="12" fillId="0" borderId="9" xfId="0" applyFont="1" applyBorder="1"/>
    <xf numFmtId="0" fontId="12" fillId="0" borderId="4" xfId="0" applyFont="1" applyBorder="1"/>
    <xf numFmtId="0" fontId="12" fillId="0" borderId="5" xfId="0" applyFont="1" applyBorder="1"/>
    <xf numFmtId="0" fontId="12" fillId="0" borderId="30" xfId="0" applyFont="1" applyBorder="1" applyAlignment="1">
      <alignment horizontal="center" vertical="center"/>
    </xf>
    <xf numFmtId="0" fontId="12" fillId="0" borderId="31" xfId="0" applyFont="1" applyBorder="1" applyAlignment="1">
      <alignment horizontal="left"/>
    </xf>
    <xf numFmtId="0" fontId="12" fillId="0" borderId="32" xfId="0" applyFont="1" applyBorder="1" applyAlignment="1">
      <alignment horizontal="left"/>
    </xf>
    <xf numFmtId="0" fontId="12" fillId="0" borderId="9" xfId="0" applyFont="1" applyBorder="1" applyAlignment="1">
      <alignment horizontal="center" vertical="center"/>
    </xf>
    <xf numFmtId="0" fontId="17" fillId="0" borderId="45" xfId="0" applyFont="1" applyBorder="1" applyAlignment="1">
      <alignment horizontal="center"/>
    </xf>
    <xf numFmtId="0" fontId="17" fillId="0" borderId="1" xfId="0" applyFont="1" applyBorder="1"/>
    <xf numFmtId="0" fontId="17" fillId="0" borderId="1" xfId="0" applyFont="1" applyBorder="1" applyAlignment="1">
      <alignment horizontal="center"/>
    </xf>
    <xf numFmtId="0" fontId="12" fillId="0" borderId="0" xfId="0" applyFont="1" applyAlignment="1">
      <alignment horizontal="left" wrapText="1"/>
    </xf>
    <xf numFmtId="0" fontId="12" fillId="0" borderId="50" xfId="0" applyFont="1" applyBorder="1"/>
    <xf numFmtId="0" fontId="9" fillId="0" borderId="51" xfId="0" applyFont="1" applyBorder="1" applyAlignment="1">
      <alignment horizontal="center" vertical="center" wrapText="1"/>
    </xf>
    <xf numFmtId="14" fontId="17" fillId="0" borderId="1" xfId="0" applyNumberFormat="1" applyFont="1" applyBorder="1" applyAlignment="1">
      <alignment horizontal="center"/>
    </xf>
    <xf numFmtId="0" fontId="17" fillId="0" borderId="1" xfId="0" applyFont="1" applyBorder="1" applyAlignment="1">
      <alignment horizontal="center" vertical="center"/>
    </xf>
    <xf numFmtId="0" fontId="18" fillId="0" borderId="45" xfId="0" applyFont="1" applyBorder="1" applyAlignment="1">
      <alignment horizontal="center"/>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12" fillId="0" borderId="36" xfId="0" applyFont="1" applyBorder="1" applyAlignment="1">
      <alignment horizontal="center" vertical="center"/>
    </xf>
    <xf numFmtId="0" fontId="11" fillId="0" borderId="3" xfId="0" applyFont="1" applyBorder="1" applyAlignment="1">
      <alignment horizontal="center" vertical="center" wrapText="1"/>
    </xf>
    <xf numFmtId="0" fontId="19" fillId="0" borderId="39" xfId="0" applyFont="1" applyBorder="1" applyAlignment="1">
      <alignment horizontal="center" vertical="center"/>
    </xf>
    <xf numFmtId="0" fontId="11" fillId="0" borderId="1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0" xfId="0" applyFont="1" applyAlignment="1">
      <alignment horizontal="center" vertical="center" wrapText="1"/>
    </xf>
    <xf numFmtId="0" fontId="21" fillId="0" borderId="0" xfId="0" applyFont="1"/>
    <xf numFmtId="0" fontId="22" fillId="5" borderId="1" xfId="0" applyFont="1" applyFill="1" applyBorder="1" applyAlignment="1">
      <alignment horizontal="center" vertical="center"/>
    </xf>
    <xf numFmtId="0" fontId="22" fillId="5" borderId="2" xfId="0" applyFont="1" applyFill="1" applyBorder="1" applyAlignment="1">
      <alignment horizontal="center" vertical="center"/>
    </xf>
    <xf numFmtId="0" fontId="5" fillId="5" borderId="1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23" fillId="5" borderId="1" xfId="0" applyFont="1" applyFill="1" applyBorder="1" applyAlignment="1">
      <alignment vertical="center" wrapText="1"/>
    </xf>
    <xf numFmtId="0" fontId="23" fillId="5" borderId="15" xfId="0" applyFont="1" applyFill="1" applyBorder="1" applyAlignment="1">
      <alignment vertical="center" wrapText="1"/>
    </xf>
    <xf numFmtId="0" fontId="11" fillId="5" borderId="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3" fillId="5" borderId="15"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16" xfId="0" applyFont="1" applyFill="1" applyBorder="1" applyAlignment="1">
      <alignment horizontal="center" vertical="center" wrapText="1"/>
    </xf>
    <xf numFmtId="0" fontId="23" fillId="5" borderId="0" xfId="0" applyFont="1" applyFill="1" applyAlignment="1">
      <alignment horizontal="center" vertical="center" wrapText="1"/>
    </xf>
    <xf numFmtId="0" fontId="24" fillId="0" borderId="0" xfId="0" applyFont="1" applyAlignment="1">
      <alignment wrapText="1"/>
    </xf>
    <xf numFmtId="0" fontId="22" fillId="5" borderId="23" xfId="0" applyFont="1" applyFill="1" applyBorder="1" applyAlignment="1">
      <alignment horizontal="center" vertical="center"/>
    </xf>
    <xf numFmtId="0" fontId="22" fillId="5" borderId="22" xfId="0" applyFont="1" applyFill="1" applyBorder="1" applyAlignment="1">
      <alignment horizontal="center" vertical="center"/>
    </xf>
    <xf numFmtId="0" fontId="5" fillId="5" borderId="38" xfId="0" applyFont="1" applyFill="1" applyBorder="1" applyAlignment="1">
      <alignment horizontal="center" vertical="center" wrapText="1"/>
    </xf>
    <xf numFmtId="0" fontId="5" fillId="5" borderId="36"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21" fillId="0" borderId="23" xfId="0" applyFont="1" applyBorder="1" applyAlignment="1">
      <alignment horizontal="center" vertical="center"/>
    </xf>
    <xf numFmtId="0" fontId="21" fillId="0" borderId="22"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26" xfId="0" applyFont="1" applyBorder="1" applyAlignment="1">
      <alignment horizontal="center" vertical="center"/>
    </xf>
    <xf numFmtId="0" fontId="21" fillId="0" borderId="27" xfId="0" applyFont="1" applyBorder="1" applyAlignment="1">
      <alignment horizontal="center" vertical="center"/>
    </xf>
    <xf numFmtId="0" fontId="21" fillId="0" borderId="36" xfId="0" applyFont="1" applyBorder="1" applyAlignment="1">
      <alignment horizontal="center" vertical="center"/>
    </xf>
    <xf numFmtId="0" fontId="21" fillId="0" borderId="15" xfId="0" applyFont="1" applyBorder="1" applyAlignment="1">
      <alignment horizontal="center" vertical="center"/>
    </xf>
    <xf numFmtId="0" fontId="21" fillId="0" borderId="3" xfId="0" applyFont="1" applyBorder="1" applyAlignment="1">
      <alignment horizontal="center" vertical="center"/>
    </xf>
    <xf numFmtId="0" fontId="21" fillId="0" borderId="2" xfId="0" applyFont="1" applyBorder="1" applyAlignment="1">
      <alignment horizontal="center" vertical="center"/>
    </xf>
    <xf numFmtId="0" fontId="21" fillId="0" borderId="16" xfId="0" applyFont="1" applyBorder="1" applyAlignment="1">
      <alignment horizontal="center" vertical="center"/>
    </xf>
    <xf numFmtId="0" fontId="21" fillId="0" borderId="24" xfId="0" applyFont="1" applyBorder="1" applyAlignment="1">
      <alignment horizontal="center" vertical="center"/>
    </xf>
    <xf numFmtId="0" fontId="21" fillId="0" borderId="0" xfId="0" applyFont="1" applyAlignment="1">
      <alignment horizontal="center" vertical="center"/>
    </xf>
    <xf numFmtId="0" fontId="21" fillId="0" borderId="7" xfId="0" applyFont="1" applyBorder="1"/>
    <xf numFmtId="0" fontId="22" fillId="0" borderId="6" xfId="0" applyFont="1" applyBorder="1" applyAlignment="1">
      <alignment horizontal="center" vertical="center" wrapText="1"/>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9" xfId="0" applyFont="1" applyBorder="1" applyAlignment="1">
      <alignment horizontal="center" vertical="center"/>
    </xf>
    <xf numFmtId="0" fontId="22" fillId="0" borderId="17" xfId="0" applyFont="1" applyBorder="1" applyAlignment="1">
      <alignment horizontal="center" vertical="center"/>
    </xf>
    <xf numFmtId="0" fontId="22" fillId="0" borderId="6" xfId="0" applyFont="1" applyBorder="1" applyAlignment="1">
      <alignment horizontal="center" vertical="center"/>
    </xf>
    <xf numFmtId="0" fontId="22" fillId="0" borderId="18" xfId="0" applyFont="1" applyBorder="1" applyAlignment="1">
      <alignment horizontal="center" vertical="center"/>
    </xf>
    <xf numFmtId="0" fontId="22" fillId="0" borderId="25" xfId="0" applyFont="1" applyBorder="1" applyAlignment="1">
      <alignment horizontal="center" vertical="center"/>
    </xf>
    <xf numFmtId="0" fontId="21" fillId="0" borderId="9" xfId="0" applyFont="1" applyBorder="1"/>
    <xf numFmtId="0" fontId="21" fillId="0" borderId="4" xfId="0" applyFont="1" applyBorder="1"/>
    <xf numFmtId="0" fontId="21" fillId="0" borderId="5" xfId="0" applyFont="1" applyBorder="1"/>
    <xf numFmtId="0" fontId="21" fillId="0" borderId="30" xfId="0" applyFont="1" applyBorder="1" applyAlignment="1">
      <alignment horizontal="center" vertical="center"/>
    </xf>
    <xf numFmtId="0" fontId="21" fillId="0" borderId="31" xfId="0" applyFont="1" applyBorder="1" applyAlignment="1">
      <alignment horizontal="left"/>
    </xf>
    <xf numFmtId="0" fontId="21" fillId="0" borderId="32" xfId="0" applyFont="1" applyBorder="1" applyAlignment="1">
      <alignment horizontal="left"/>
    </xf>
    <xf numFmtId="0" fontId="21" fillId="0" borderId="9" xfId="0" applyFont="1" applyBorder="1" applyAlignment="1">
      <alignment horizontal="center" vertical="center"/>
    </xf>
    <xf numFmtId="1" fontId="12" fillId="0" borderId="26" xfId="0" applyNumberFormat="1" applyFont="1" applyBorder="1" applyAlignment="1">
      <alignment horizontal="center" vertical="center"/>
    </xf>
    <xf numFmtId="1" fontId="12" fillId="0" borderId="22" xfId="0" applyNumberFormat="1" applyFont="1" applyBorder="1" applyAlignment="1">
      <alignment horizontal="center" vertical="center"/>
    </xf>
    <xf numFmtId="1" fontId="12" fillId="0" borderId="1" xfId="0" applyNumberFormat="1" applyFont="1" applyBorder="1" applyAlignment="1">
      <alignment horizontal="center" vertical="center"/>
    </xf>
    <xf numFmtId="0" fontId="26" fillId="0" borderId="23" xfId="0" applyFont="1" applyBorder="1" applyAlignment="1">
      <alignment horizontal="center" vertical="center"/>
    </xf>
    <xf numFmtId="0" fontId="26" fillId="0" borderId="22" xfId="0" applyFont="1" applyBorder="1" applyAlignment="1">
      <alignment horizontal="center" vertical="center"/>
    </xf>
    <xf numFmtId="0" fontId="20" fillId="0" borderId="38" xfId="0" applyFont="1" applyBorder="1" applyAlignment="1">
      <alignment horizontal="center" vertical="center" wrapText="1"/>
    </xf>
    <xf numFmtId="0" fontId="20" fillId="0" borderId="36" xfId="0" applyFont="1" applyBorder="1" applyAlignment="1">
      <alignment horizontal="center" vertical="center" wrapText="1"/>
    </xf>
    <xf numFmtId="0" fontId="14"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16" fillId="2" borderId="1"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left" vertical="center"/>
    </xf>
    <xf numFmtId="0" fontId="17" fillId="0" borderId="1" xfId="0" applyFont="1" applyBorder="1" applyAlignment="1">
      <alignment horizontal="left" vertical="center"/>
    </xf>
    <xf numFmtId="0" fontId="29" fillId="0" borderId="1" xfId="0" applyFont="1" applyBorder="1" applyAlignment="1">
      <alignment horizontal="center" vertical="center" wrapText="1"/>
    </xf>
    <xf numFmtId="0" fontId="20" fillId="0" borderId="52" xfId="0" applyFont="1" applyBorder="1" applyAlignment="1">
      <alignment horizontal="center" vertical="center" wrapText="1"/>
    </xf>
    <xf numFmtId="0" fontId="21" fillId="0" borderId="53" xfId="0" applyFont="1" applyBorder="1" applyAlignment="1">
      <alignment horizontal="left"/>
    </xf>
    <xf numFmtId="0" fontId="12" fillId="0" borderId="53" xfId="0" applyFont="1" applyBorder="1" applyAlignment="1">
      <alignment horizontal="left"/>
    </xf>
    <xf numFmtId="0" fontId="17" fillId="0" borderId="55" xfId="0" applyFont="1" applyBorder="1"/>
    <xf numFmtId="0" fontId="12" fillId="0" borderId="39" xfId="0" applyFont="1" applyBorder="1" applyAlignment="1">
      <alignment horizontal="center" vertical="center"/>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38" xfId="0" applyFont="1" applyBorder="1" applyAlignment="1">
      <alignment horizontal="center" vertical="center"/>
    </xf>
    <xf numFmtId="0" fontId="18" fillId="0" borderId="1" xfId="0" applyFont="1" applyBorder="1" applyAlignment="1">
      <alignment horizontal="center"/>
    </xf>
    <xf numFmtId="0" fontId="18" fillId="0" borderId="55" xfId="0" applyFont="1" applyBorder="1"/>
    <xf numFmtId="0" fontId="17" fillId="0" borderId="22" xfId="0" applyFont="1" applyBorder="1" applyAlignment="1">
      <alignment horizontal="center"/>
    </xf>
    <xf numFmtId="0" fontId="17" fillId="0" borderId="22" xfId="0" applyFont="1" applyBorder="1"/>
    <xf numFmtId="0" fontId="20" fillId="0" borderId="23" xfId="0" applyFont="1" applyBorder="1" applyAlignment="1">
      <alignment horizontal="center" vertical="center" wrapText="1"/>
    </xf>
    <xf numFmtId="0" fontId="20" fillId="0" borderId="39" xfId="0" applyFont="1" applyBorder="1" applyAlignment="1">
      <alignment horizontal="center" vertical="center"/>
    </xf>
    <xf numFmtId="0" fontId="20" fillId="0" borderId="22" xfId="0" applyFont="1" applyBorder="1" applyAlignment="1">
      <alignment horizontal="center" vertical="center"/>
    </xf>
    <xf numFmtId="0" fontId="20" fillId="0" borderId="22" xfId="0" applyFont="1" applyBorder="1" applyAlignment="1">
      <alignment horizontal="left" vertical="center"/>
    </xf>
    <xf numFmtId="0" fontId="20" fillId="0" borderId="36" xfId="0" applyFont="1" applyBorder="1" applyAlignment="1">
      <alignment horizontal="center" vertical="center"/>
    </xf>
    <xf numFmtId="0" fontId="27" fillId="0" borderId="52" xfId="0" applyFont="1" applyBorder="1" applyAlignment="1">
      <alignment horizontal="center" vertical="center" wrapText="1"/>
    </xf>
    <xf numFmtId="0" fontId="27" fillId="0" borderId="36" xfId="0" applyFont="1" applyBorder="1" applyAlignment="1">
      <alignment horizontal="center" vertical="center" wrapText="1"/>
    </xf>
    <xf numFmtId="0" fontId="28" fillId="0" borderId="36"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24" xfId="0" applyFont="1" applyBorder="1" applyAlignment="1">
      <alignment horizontal="center" vertical="center" wrapText="1"/>
    </xf>
    <xf numFmtId="0" fontId="25" fillId="0" borderId="1" xfId="0" applyFont="1" applyBorder="1" applyAlignment="1">
      <alignment horizontal="center" vertical="center"/>
    </xf>
    <xf numFmtId="0" fontId="5" fillId="2" borderId="2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7" fillId="0" borderId="57" xfId="0" applyFont="1" applyBorder="1" applyAlignment="1">
      <alignment horizontal="center"/>
    </xf>
    <xf numFmtId="0" fontId="17" fillId="0" borderId="57" xfId="0" applyFont="1" applyBorder="1"/>
    <xf numFmtId="1" fontId="12" fillId="0" borderId="52" xfId="0" applyNumberFormat="1" applyFont="1" applyBorder="1" applyAlignment="1">
      <alignment horizontal="center" vertical="center"/>
    </xf>
    <xf numFmtId="1" fontId="12" fillId="0" borderId="38" xfId="0" applyNumberFormat="1" applyFont="1" applyBorder="1" applyAlignment="1">
      <alignment horizontal="center" vertical="center"/>
    </xf>
    <xf numFmtId="0" fontId="17" fillId="0" borderId="22" xfId="0" applyFont="1" applyBorder="1" applyAlignment="1">
      <alignment horizontal="center" vertical="center"/>
    </xf>
    <xf numFmtId="0" fontId="20" fillId="0" borderId="15" xfId="0" applyFont="1" applyBorder="1" applyAlignment="1">
      <alignment horizontal="center" vertical="center" wrapText="1"/>
    </xf>
    <xf numFmtId="0" fontId="17" fillId="0" borderId="45" xfId="0" applyFont="1" applyBorder="1" applyAlignment="1">
      <alignment horizontal="center" vertical="center"/>
    </xf>
    <xf numFmtId="0" fontId="5" fillId="2" borderId="60" xfId="0" applyFont="1" applyFill="1" applyBorder="1" applyAlignment="1">
      <alignment horizontal="center" vertical="center" wrapText="1"/>
    </xf>
    <xf numFmtId="0" fontId="5" fillId="2" borderId="58" xfId="0" applyFont="1" applyFill="1" applyBorder="1" applyAlignment="1">
      <alignment horizontal="center" vertical="center" wrapText="1"/>
    </xf>
    <xf numFmtId="0" fontId="5" fillId="2" borderId="56"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6" fillId="2" borderId="46" xfId="0" applyFont="1" applyFill="1" applyBorder="1" applyAlignment="1">
      <alignment horizontal="center" vertical="center" wrapText="1"/>
    </xf>
    <xf numFmtId="0" fontId="7" fillId="2" borderId="61"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11" fillId="2" borderId="30" xfId="0" applyFont="1" applyFill="1" applyBorder="1" applyAlignment="1">
      <alignment horizontal="center" vertical="center" wrapText="1"/>
    </xf>
    <xf numFmtId="0" fontId="8" fillId="2" borderId="47" xfId="0" applyFont="1" applyFill="1" applyBorder="1" applyAlignment="1">
      <alignment vertical="center" wrapText="1"/>
    </xf>
    <xf numFmtId="0" fontId="8" fillId="2" borderId="31" xfId="0" applyFont="1" applyFill="1" applyBorder="1" applyAlignment="1">
      <alignment vertical="center" wrapText="1"/>
    </xf>
    <xf numFmtId="0" fontId="11" fillId="2" borderId="46"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2" borderId="47" xfId="0" applyFont="1" applyFill="1" applyBorder="1" applyAlignment="1">
      <alignment horizontal="center" vertical="center" wrapText="1"/>
    </xf>
    <xf numFmtId="0" fontId="8" fillId="2" borderId="31" xfId="0" applyFont="1" applyFill="1" applyBorder="1" applyAlignment="1">
      <alignment horizontal="center" vertical="center" wrapText="1"/>
    </xf>
    <xf numFmtId="0" fontId="8" fillId="2" borderId="46"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20" fillId="8" borderId="38" xfId="0" applyFont="1" applyFill="1" applyBorder="1" applyAlignment="1">
      <alignment horizontal="center" vertical="center" wrapText="1"/>
    </xf>
    <xf numFmtId="0" fontId="9" fillId="0" borderId="62" xfId="0" applyFont="1" applyBorder="1" applyAlignment="1">
      <alignment horizontal="center" vertical="center"/>
    </xf>
    <xf numFmtId="0" fontId="9" fillId="0" borderId="63" xfId="0" applyFont="1" applyBorder="1" applyAlignment="1">
      <alignment horizontal="center" vertical="center"/>
    </xf>
    <xf numFmtId="0" fontId="9" fillId="0" borderId="64" xfId="0" applyFont="1" applyBorder="1" applyAlignment="1">
      <alignment horizontal="center" vertical="center"/>
    </xf>
    <xf numFmtId="0" fontId="19" fillId="0" borderId="36" xfId="0" applyFont="1" applyBorder="1" applyAlignment="1">
      <alignment horizontal="center" vertical="center" wrapText="1"/>
    </xf>
    <xf numFmtId="0" fontId="21" fillId="0" borderId="52" xfId="0" applyFont="1" applyBorder="1" applyAlignment="1">
      <alignment horizontal="center" vertical="center"/>
    </xf>
    <xf numFmtId="0" fontId="20" fillId="7" borderId="1" xfId="0" applyFont="1" applyFill="1" applyBorder="1" applyAlignment="1">
      <alignment horizontal="center" vertical="center" wrapText="1"/>
    </xf>
    <xf numFmtId="0" fontId="12" fillId="0" borderId="52" xfId="0" applyFont="1" applyBorder="1" applyAlignment="1">
      <alignment horizontal="center" vertical="center"/>
    </xf>
    <xf numFmtId="0" fontId="12" fillId="0" borderId="47" xfId="0" applyFont="1" applyBorder="1" applyAlignment="1">
      <alignment horizontal="center" vertical="center" wrapText="1"/>
    </xf>
    <xf numFmtId="0" fontId="12" fillId="0" borderId="61" xfId="0" applyFont="1" applyBorder="1" applyAlignment="1">
      <alignment horizontal="center" vertical="center"/>
    </xf>
    <xf numFmtId="0" fontId="12" fillId="0" borderId="53" xfId="0" applyFont="1" applyBorder="1" applyAlignment="1">
      <alignment horizontal="center" vertical="center"/>
    </xf>
    <xf numFmtId="0" fontId="12" fillId="0" borderId="47" xfId="0" applyFont="1" applyBorder="1" applyAlignment="1">
      <alignment horizontal="center" vertical="center"/>
    </xf>
    <xf numFmtId="0" fontId="12" fillId="0" borderId="31" xfId="0" applyFont="1" applyBorder="1" applyAlignment="1">
      <alignment horizontal="center" vertical="center"/>
    </xf>
    <xf numFmtId="0" fontId="12" fillId="0" borderId="46" xfId="0" applyFont="1" applyBorder="1" applyAlignment="1">
      <alignment horizontal="center" vertical="center"/>
    </xf>
    <xf numFmtId="0" fontId="12" fillId="0" borderId="32" xfId="0" applyFont="1" applyBorder="1" applyAlignment="1">
      <alignment horizontal="center" vertical="center"/>
    </xf>
    <xf numFmtId="0" fontId="17" fillId="0" borderId="61" xfId="0" applyFont="1" applyBorder="1"/>
    <xf numFmtId="0" fontId="17" fillId="0" borderId="61" xfId="0" applyFont="1" applyBorder="1" applyAlignment="1">
      <alignment horizontal="center"/>
    </xf>
    <xf numFmtId="0" fontId="12" fillId="0" borderId="31" xfId="0" applyFont="1" applyBorder="1" applyAlignment="1">
      <alignment horizontal="center" vertical="center" wrapText="1"/>
    </xf>
    <xf numFmtId="0" fontId="27" fillId="8"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2" fillId="8" borderId="22" xfId="0" applyFont="1" applyFill="1" applyBorder="1" applyAlignment="1">
      <alignment horizontal="center" vertical="center"/>
    </xf>
    <xf numFmtId="0" fontId="27" fillId="8" borderId="36"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1" fillId="0" borderId="47" xfId="0" applyFont="1" applyBorder="1" applyAlignment="1">
      <alignment horizontal="center" vertical="center" wrapText="1"/>
    </xf>
    <xf numFmtId="0" fontId="21" fillId="0" borderId="61" xfId="0" applyFont="1" applyBorder="1" applyAlignment="1">
      <alignment horizontal="center" vertical="center"/>
    </xf>
    <xf numFmtId="0" fontId="21" fillId="0" borderId="53" xfId="0" applyFont="1" applyBorder="1" applyAlignment="1">
      <alignment horizontal="center" vertical="center"/>
    </xf>
    <xf numFmtId="0" fontId="21" fillId="0" borderId="47" xfId="0" applyFont="1" applyBorder="1" applyAlignment="1">
      <alignment horizontal="center" vertical="center"/>
    </xf>
    <xf numFmtId="0" fontId="21" fillId="0" borderId="31" xfId="0" applyFont="1" applyBorder="1" applyAlignment="1">
      <alignment horizontal="center" vertical="center"/>
    </xf>
    <xf numFmtId="0" fontId="21" fillId="0" borderId="46" xfId="0" applyFont="1" applyBorder="1" applyAlignment="1">
      <alignment horizontal="center" vertical="center"/>
    </xf>
    <xf numFmtId="0" fontId="21" fillId="0" borderId="32" xfId="0" applyFont="1" applyBorder="1" applyAlignment="1">
      <alignment horizontal="center" vertical="center"/>
    </xf>
    <xf numFmtId="0" fontId="21" fillId="8" borderId="22" xfId="0" applyFont="1" applyFill="1" applyBorder="1" applyAlignment="1">
      <alignment horizontal="center" vertical="center"/>
    </xf>
    <xf numFmtId="0" fontId="12" fillId="8" borderId="61" xfId="0" applyFont="1" applyFill="1" applyBorder="1" applyAlignment="1">
      <alignment horizontal="center" vertical="center"/>
    </xf>
    <xf numFmtId="0" fontId="21" fillId="8" borderId="36" xfId="0" applyFont="1" applyFill="1" applyBorder="1" applyAlignment="1">
      <alignment horizontal="center" vertical="center"/>
    </xf>
    <xf numFmtId="0" fontId="21" fillId="8" borderId="26" xfId="0" applyFont="1" applyFill="1" applyBorder="1" applyAlignment="1">
      <alignment horizontal="center" vertical="center"/>
    </xf>
    <xf numFmtId="0" fontId="12" fillId="8" borderId="38" xfId="0" applyFont="1" applyFill="1" applyBorder="1" applyAlignment="1">
      <alignment horizontal="center" vertical="center"/>
    </xf>
    <xf numFmtId="0" fontId="20" fillId="8" borderId="61" xfId="0" applyFont="1" applyFill="1" applyBorder="1" applyAlignment="1">
      <alignment horizontal="center" vertical="center" wrapText="1"/>
    </xf>
    <xf numFmtId="0" fontId="20" fillId="0" borderId="61" xfId="0" applyFont="1" applyBorder="1" applyAlignment="1">
      <alignment horizontal="center" vertical="center" wrapText="1"/>
    </xf>
    <xf numFmtId="0" fontId="21" fillId="8" borderId="1" xfId="0" applyFont="1" applyFill="1" applyBorder="1" applyAlignment="1">
      <alignment horizontal="center" vertical="center"/>
    </xf>
    <xf numFmtId="0" fontId="20" fillId="0" borderId="61" xfId="0" applyFont="1" applyBorder="1" applyAlignment="1">
      <alignment horizontal="center" vertical="center"/>
    </xf>
    <xf numFmtId="0" fontId="12" fillId="0" borderId="60" xfId="0" applyFont="1" applyBorder="1"/>
    <xf numFmtId="0" fontId="9" fillId="0" borderId="35" xfId="0" applyFont="1" applyBorder="1" applyAlignment="1">
      <alignment horizontal="center" vertical="center" wrapText="1"/>
    </xf>
    <xf numFmtId="0" fontId="21" fillId="0" borderId="31" xfId="0" applyFont="1" applyBorder="1" applyAlignment="1">
      <alignment horizontal="center" vertical="center" wrapText="1"/>
    </xf>
    <xf numFmtId="0" fontId="21" fillId="8" borderId="61" xfId="0" applyFont="1" applyFill="1" applyBorder="1" applyAlignment="1">
      <alignment horizontal="center" vertical="center"/>
    </xf>
    <xf numFmtId="0" fontId="9" fillId="0" borderId="65" xfId="0" applyFont="1" applyBorder="1" applyAlignment="1">
      <alignment horizontal="center" vertical="center"/>
    </xf>
    <xf numFmtId="0" fontId="21" fillId="8" borderId="27" xfId="0" applyFont="1" applyFill="1" applyBorder="1" applyAlignment="1">
      <alignment horizontal="center" vertical="center"/>
    </xf>
    <xf numFmtId="0" fontId="26" fillId="0" borderId="1" xfId="0" applyFont="1" applyBorder="1" applyAlignment="1">
      <alignment horizontal="center" vertical="center"/>
    </xf>
    <xf numFmtId="0" fontId="26" fillId="0" borderId="61" xfId="0" applyFont="1" applyBorder="1" applyAlignment="1">
      <alignment horizontal="left" vertical="center"/>
    </xf>
    <xf numFmtId="0" fontId="26" fillId="7" borderId="61" xfId="0" applyFont="1" applyFill="1" applyBorder="1" applyAlignment="1">
      <alignment horizontal="left" vertical="center"/>
    </xf>
    <xf numFmtId="0" fontId="17" fillId="0" borderId="61" xfId="0" applyFont="1" applyBorder="1" applyAlignment="1">
      <alignment horizontal="left" vertical="top"/>
    </xf>
    <xf numFmtId="0" fontId="26" fillId="0" borderId="61" xfId="0" applyFont="1" applyBorder="1" applyAlignment="1">
      <alignment horizontal="center" vertical="center"/>
    </xf>
    <xf numFmtId="0" fontId="26" fillId="7" borderId="61" xfId="0" applyFont="1" applyFill="1" applyBorder="1" applyAlignment="1">
      <alignment horizontal="center" vertical="center"/>
    </xf>
    <xf numFmtId="0" fontId="22" fillId="0" borderId="31" xfId="0" applyFont="1" applyBorder="1" applyAlignment="1">
      <alignment horizontal="center" vertical="center"/>
    </xf>
    <xf numFmtId="0" fontId="21" fillId="0" borderId="38" xfId="0" applyFont="1" applyBorder="1" applyAlignment="1">
      <alignment horizontal="center" vertical="center"/>
    </xf>
    <xf numFmtId="0" fontId="21" fillId="8" borderId="38" xfId="0" applyFont="1" applyFill="1" applyBorder="1" applyAlignment="1">
      <alignment horizontal="center" vertical="center"/>
    </xf>
    <xf numFmtId="0" fontId="20" fillId="0" borderId="26"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7" xfId="0" applyFont="1" applyBorder="1" applyAlignment="1">
      <alignment horizontal="center" vertical="center" wrapText="1"/>
    </xf>
    <xf numFmtId="0" fontId="9"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25" fillId="6" borderId="1" xfId="0" applyFont="1" applyFill="1" applyBorder="1" applyAlignment="1">
      <alignment horizontal="center" vertical="center"/>
    </xf>
    <xf numFmtId="0" fontId="25" fillId="8" borderId="1" xfId="0" applyFont="1" applyFill="1" applyBorder="1" applyAlignment="1">
      <alignment horizontal="center" vertical="center"/>
    </xf>
    <xf numFmtId="0" fontId="19" fillId="0" borderId="1" xfId="0" applyFont="1" applyBorder="1" applyAlignment="1">
      <alignment horizontal="center" vertical="center" wrapText="1"/>
    </xf>
    <xf numFmtId="0" fontId="14" fillId="0" borderId="61" xfId="0" applyFont="1" applyBorder="1" applyAlignment="1">
      <alignment horizontal="center" vertical="center" wrapText="1"/>
    </xf>
    <xf numFmtId="0" fontId="19" fillId="0" borderId="61" xfId="0" applyFont="1" applyBorder="1" applyAlignment="1">
      <alignment horizontal="center" vertical="center" wrapText="1"/>
    </xf>
    <xf numFmtId="0" fontId="20" fillId="7" borderId="61" xfId="0" applyFont="1" applyFill="1" applyBorder="1" applyAlignment="1">
      <alignment horizontal="center" vertical="center" wrapText="1"/>
    </xf>
    <xf numFmtId="0" fontId="15" fillId="0" borderId="61" xfId="0" applyFont="1" applyBorder="1" applyAlignment="1">
      <alignment horizontal="center" vertical="center" wrapText="1"/>
    </xf>
    <xf numFmtId="0" fontId="20" fillId="8" borderId="1" xfId="0" applyFont="1" applyFill="1" applyBorder="1" applyAlignment="1">
      <alignment horizontal="center" vertical="center"/>
    </xf>
    <xf numFmtId="0" fontId="20" fillId="0" borderId="53" xfId="0" applyFont="1" applyBorder="1" applyAlignment="1">
      <alignment horizontal="center" vertical="center" wrapText="1"/>
    </xf>
    <xf numFmtId="0" fontId="20" fillId="8" borderId="53" xfId="0" applyFont="1" applyFill="1" applyBorder="1" applyAlignment="1">
      <alignment horizontal="center" vertical="center" wrapText="1"/>
    </xf>
    <xf numFmtId="0" fontId="9" fillId="0" borderId="53" xfId="0" applyFont="1" applyBorder="1" applyAlignment="1">
      <alignment horizontal="center" vertical="center" wrapText="1"/>
    </xf>
    <xf numFmtId="0" fontId="23" fillId="5" borderId="61" xfId="0" applyFont="1" applyFill="1" applyBorder="1" applyAlignment="1">
      <alignment horizontal="center" vertical="center" wrapText="1"/>
    </xf>
    <xf numFmtId="0" fontId="23" fillId="5" borderId="47" xfId="0" applyFont="1" applyFill="1" applyBorder="1" applyAlignment="1">
      <alignment horizontal="center" vertical="center" wrapText="1"/>
    </xf>
    <xf numFmtId="0" fontId="23" fillId="5" borderId="31" xfId="0" applyFont="1" applyFill="1" applyBorder="1" applyAlignment="1">
      <alignment horizontal="center" vertical="center" wrapText="1"/>
    </xf>
    <xf numFmtId="0" fontId="23" fillId="5" borderId="46" xfId="0" applyFont="1" applyFill="1" applyBorder="1" applyAlignment="1">
      <alignment horizontal="center" vertical="center" wrapText="1"/>
    </xf>
    <xf numFmtId="0" fontId="23" fillId="5" borderId="30"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53" xfId="0" applyFont="1" applyFill="1" applyBorder="1" applyAlignment="1">
      <alignment horizontal="center" vertical="center" wrapText="1"/>
    </xf>
    <xf numFmtId="0" fontId="20" fillId="0" borderId="38" xfId="0" applyFont="1" applyBorder="1" applyAlignment="1">
      <alignment horizontal="center" vertical="center"/>
    </xf>
    <xf numFmtId="0" fontId="21" fillId="0" borderId="50" xfId="0" applyFont="1" applyBorder="1"/>
    <xf numFmtId="1" fontId="12" fillId="0" borderId="3" xfId="0" applyNumberFormat="1" applyFont="1" applyBorder="1" applyAlignment="1">
      <alignment horizontal="center" vertical="center"/>
    </xf>
    <xf numFmtId="1" fontId="12" fillId="0" borderId="36" xfId="0" applyNumberFormat="1" applyFont="1" applyBorder="1" applyAlignment="1">
      <alignment horizontal="center" vertical="center"/>
    </xf>
    <xf numFmtId="1" fontId="12" fillId="0" borderId="27" xfId="0" applyNumberFormat="1" applyFont="1" applyBorder="1" applyAlignment="1">
      <alignment horizontal="center" vertical="center"/>
    </xf>
    <xf numFmtId="1" fontId="12" fillId="0" borderId="2" xfId="0" applyNumberFormat="1" applyFont="1" applyBorder="1" applyAlignment="1">
      <alignment horizontal="center" vertical="center"/>
    </xf>
    <xf numFmtId="1" fontId="12" fillId="0" borderId="15" xfId="0" applyNumberFormat="1" applyFont="1" applyBorder="1" applyAlignment="1">
      <alignment horizontal="center" vertical="center"/>
    </xf>
    <xf numFmtId="0" fontId="17" fillId="0" borderId="22" xfId="0" applyFont="1" applyBorder="1" applyAlignment="1">
      <alignment horizontal="left" vertical="center"/>
    </xf>
    <xf numFmtId="0" fontId="27" fillId="0" borderId="38"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16" xfId="0" applyFont="1" applyBorder="1" applyAlignment="1">
      <alignment horizontal="center" vertical="center" wrapText="1"/>
    </xf>
    <xf numFmtId="0" fontId="11" fillId="0" borderId="24" xfId="0" applyFont="1" applyBorder="1" applyAlignment="1">
      <alignment horizontal="center" vertical="center" wrapText="1"/>
    </xf>
    <xf numFmtId="0" fontId="17" fillId="0" borderId="61" xfId="0" applyFont="1" applyBorder="1" applyAlignment="1">
      <alignment horizontal="left" vertical="center"/>
    </xf>
    <xf numFmtId="0" fontId="17" fillId="0" borderId="61" xfId="0" applyFont="1" applyBorder="1" applyAlignment="1">
      <alignment horizontal="center" vertical="center"/>
    </xf>
    <xf numFmtId="0" fontId="20" fillId="0" borderId="47" xfId="0" applyFont="1" applyBorder="1" applyAlignment="1">
      <alignment horizontal="center" vertical="center"/>
    </xf>
    <xf numFmtId="0" fontId="20" fillId="0" borderId="31" xfId="0" applyFont="1" applyBorder="1" applyAlignment="1">
      <alignment horizontal="center" vertical="center"/>
    </xf>
    <xf numFmtId="0" fontId="20" fillId="0" borderId="60" xfId="0" applyFont="1" applyBorder="1" applyAlignment="1">
      <alignment horizontal="center" vertical="center" wrapText="1"/>
    </xf>
    <xf numFmtId="0" fontId="29" fillId="0" borderId="61" xfId="0" applyFont="1" applyBorder="1" applyAlignment="1">
      <alignment horizontal="center" vertical="center" wrapText="1"/>
    </xf>
    <xf numFmtId="0" fontId="16" fillId="2" borderId="61" xfId="0" applyFont="1" applyFill="1" applyBorder="1" applyAlignment="1">
      <alignment horizontal="center" vertical="center" wrapText="1"/>
    </xf>
    <xf numFmtId="0" fontId="27" fillId="0" borderId="61" xfId="0" applyFont="1" applyBorder="1" applyAlignment="1">
      <alignment horizontal="center" vertical="center" wrapText="1"/>
    </xf>
    <xf numFmtId="0" fontId="16" fillId="2" borderId="47" xfId="0" applyFont="1" applyFill="1" applyBorder="1" applyAlignment="1">
      <alignment horizontal="center" vertical="center" wrapText="1"/>
    </xf>
    <xf numFmtId="0" fontId="27" fillId="0" borderId="47" xfId="0" applyFont="1" applyBorder="1" applyAlignment="1">
      <alignment horizontal="center" vertical="center" wrapText="1"/>
    </xf>
    <xf numFmtId="0" fontId="16" fillId="2" borderId="31" xfId="0" applyFont="1" applyFill="1" applyBorder="1" applyAlignment="1">
      <alignment horizontal="center" vertical="center" wrapText="1"/>
    </xf>
    <xf numFmtId="0" fontId="27" fillId="0" borderId="31" xfId="0" applyFont="1" applyBorder="1" applyAlignment="1">
      <alignment horizontal="center" vertical="center" wrapText="1"/>
    </xf>
    <xf numFmtId="0" fontId="16" fillId="2" borderId="53" xfId="0" applyFont="1" applyFill="1" applyBorder="1" applyAlignment="1">
      <alignment horizontal="center" vertical="center" wrapText="1"/>
    </xf>
    <xf numFmtId="0" fontId="27" fillId="0" borderId="53"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0" xfId="0" applyFont="1" applyBorder="1" applyAlignment="1">
      <alignment horizontal="center" vertical="center" wrapText="1"/>
    </xf>
    <xf numFmtId="0" fontId="8" fillId="2" borderId="53" xfId="0" applyFont="1" applyFill="1" applyBorder="1" applyAlignment="1">
      <alignment horizontal="center" vertical="center" wrapText="1"/>
    </xf>
    <xf numFmtId="0" fontId="11" fillId="0" borderId="53"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46" xfId="0" applyFont="1" applyBorder="1" applyAlignment="1">
      <alignment horizontal="center" vertical="center" wrapText="1"/>
    </xf>
    <xf numFmtId="0" fontId="17" fillId="0" borderId="23" xfId="0" applyFont="1" applyBorder="1"/>
    <xf numFmtId="0" fontId="12" fillId="0" borderId="36" xfId="0" applyFont="1" applyBorder="1" applyAlignment="1">
      <alignment horizontal="center" vertical="center" wrapText="1"/>
    </xf>
    <xf numFmtId="0" fontId="20" fillId="0" borderId="2"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46" xfId="0" applyFont="1" applyBorder="1" applyAlignment="1">
      <alignment horizontal="center" vertical="center" wrapText="1"/>
    </xf>
    <xf numFmtId="0" fontId="27" fillId="0" borderId="32" xfId="0" applyFont="1" applyBorder="1" applyAlignment="1">
      <alignment horizontal="center" vertical="center" wrapText="1"/>
    </xf>
    <xf numFmtId="0" fontId="25" fillId="8"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25" fillId="0" borderId="22" xfId="0" applyFont="1" applyBorder="1" applyAlignment="1">
      <alignment horizontal="center" vertical="center"/>
    </xf>
    <xf numFmtId="0" fontId="8" fillId="2" borderId="24" xfId="0" applyFont="1" applyFill="1" applyBorder="1" applyAlignment="1">
      <alignment horizontal="center" vertical="center" wrapText="1"/>
    </xf>
    <xf numFmtId="0" fontId="20" fillId="0" borderId="47" xfId="0" applyFont="1" applyBorder="1" applyAlignment="1">
      <alignment horizontal="center" vertical="center" wrapText="1"/>
    </xf>
    <xf numFmtId="0" fontId="9" fillId="0" borderId="36" xfId="0" applyFont="1" applyBorder="1" applyAlignment="1">
      <alignment horizontal="center" vertical="center"/>
    </xf>
    <xf numFmtId="0" fontId="5" fillId="0" borderId="36" xfId="0" applyFont="1" applyBorder="1" applyAlignment="1">
      <alignment horizontal="center" vertical="center" wrapText="1"/>
    </xf>
    <xf numFmtId="0" fontId="5" fillId="0" borderId="52" xfId="0" applyFont="1" applyBorder="1" applyAlignment="1">
      <alignment horizontal="center" vertical="center" wrapText="1"/>
    </xf>
    <xf numFmtId="0" fontId="6" fillId="0" borderId="23" xfId="0" applyFont="1" applyBorder="1" applyAlignment="1">
      <alignment horizontal="center" vertical="center" wrapText="1"/>
    </xf>
    <xf numFmtId="0" fontId="7" fillId="0" borderId="23" xfId="0" applyFont="1" applyBorder="1" applyAlignment="1">
      <alignment horizontal="center" vertical="center" wrapText="1"/>
    </xf>
    <xf numFmtId="0" fontId="8" fillId="0" borderId="15" xfId="0" applyFont="1" applyBorder="1" applyAlignment="1">
      <alignment vertical="center" wrapText="1"/>
    </xf>
    <xf numFmtId="0" fontId="8" fillId="0" borderId="2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2"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22" xfId="0" applyFont="1" applyBorder="1" applyAlignment="1">
      <alignment horizontal="left" vertical="center"/>
    </xf>
    <xf numFmtId="0" fontId="18" fillId="0" borderId="22" xfId="0" applyFont="1" applyBorder="1" applyAlignment="1">
      <alignment horizontal="center" vertical="center"/>
    </xf>
    <xf numFmtId="0" fontId="30" fillId="0" borderId="36"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0" xfId="0" applyFont="1" applyAlignment="1">
      <alignment horizontal="center" vertical="center" wrapText="1"/>
    </xf>
    <xf numFmtId="0" fontId="16" fillId="0" borderId="2" xfId="0" applyFont="1" applyBorder="1" applyAlignment="1">
      <alignment horizontal="center" vertical="center" wrapText="1"/>
    </xf>
    <xf numFmtId="0" fontId="17" fillId="0" borderId="66" xfId="0" applyFont="1" applyBorder="1" applyAlignment="1">
      <alignment horizontal="center" vertical="center"/>
    </xf>
    <xf numFmtId="0" fontId="17" fillId="0" borderId="66" xfId="0" applyFont="1" applyBorder="1" applyAlignment="1">
      <alignment horizontal="center"/>
    </xf>
    <xf numFmtId="0" fontId="17" fillId="0" borderId="67" xfId="0" applyFont="1" applyBorder="1"/>
    <xf numFmtId="0" fontId="12" fillId="0" borderId="44" xfId="0" applyFont="1" applyBorder="1" applyAlignment="1">
      <alignment horizontal="center" vertical="center"/>
    </xf>
    <xf numFmtId="0" fontId="16" fillId="0" borderId="1" xfId="0" applyFont="1" applyBorder="1" applyAlignment="1">
      <alignment wrapText="1"/>
    </xf>
    <xf numFmtId="0" fontId="18" fillId="0" borderId="22" xfId="0" applyFont="1" applyBorder="1" applyAlignment="1">
      <alignment horizontal="center"/>
    </xf>
    <xf numFmtId="0" fontId="18" fillId="0" borderId="66" xfId="0" applyFont="1" applyBorder="1" applyAlignment="1">
      <alignment horizontal="center"/>
    </xf>
    <xf numFmtId="0" fontId="18" fillId="0" borderId="67" xfId="0" applyFont="1" applyBorder="1"/>
    <xf numFmtId="0" fontId="18" fillId="0" borderId="52"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1" xfId="0" applyFont="1" applyBorder="1" applyAlignment="1">
      <alignment horizontal="center" vertical="center" wrapText="1"/>
    </xf>
    <xf numFmtId="0" fontId="26" fillId="0" borderId="1" xfId="0" applyFont="1" applyBorder="1" applyAlignment="1">
      <alignment horizontal="left" vertical="center"/>
    </xf>
    <xf numFmtId="0" fontId="22" fillId="0" borderId="2" xfId="0" applyFont="1" applyBorder="1" applyAlignment="1">
      <alignment horizontal="center" vertical="center"/>
    </xf>
    <xf numFmtId="0" fontId="13" fillId="0" borderId="22"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36" xfId="0" applyFont="1" applyBorder="1" applyAlignment="1">
      <alignment horizontal="center" vertical="center" wrapText="1"/>
    </xf>
    <xf numFmtId="0" fontId="14" fillId="0" borderId="23" xfId="0" applyFont="1" applyBorder="1" applyAlignment="1">
      <alignment horizontal="center" vertical="center" wrapText="1"/>
    </xf>
    <xf numFmtId="0" fontId="15" fillId="0" borderId="1" xfId="0" applyFont="1" applyBorder="1" applyAlignment="1">
      <alignment horizontal="center" vertical="center" wrapText="1"/>
    </xf>
    <xf numFmtId="0" fontId="23" fillId="5" borderId="24" xfId="0" applyFont="1" applyFill="1" applyBorder="1" applyAlignment="1">
      <alignment horizontal="center" vertical="center" wrapText="1"/>
    </xf>
    <xf numFmtId="0" fontId="9" fillId="0" borderId="37" xfId="0" applyFont="1" applyBorder="1" applyAlignment="1">
      <alignment horizontal="center" vertical="center"/>
    </xf>
    <xf numFmtId="0" fontId="9" fillId="0" borderId="35" xfId="0" applyFont="1" applyBorder="1" applyAlignment="1">
      <alignment horizontal="center" vertical="center"/>
    </xf>
    <xf numFmtId="0" fontId="12" fillId="0" borderId="64" xfId="0" applyFont="1" applyBorder="1"/>
    <xf numFmtId="0" fontId="12" fillId="0" borderId="62" xfId="0" applyFont="1" applyBorder="1"/>
    <xf numFmtId="0" fontId="12" fillId="0" borderId="63" xfId="0" applyFont="1" applyBorder="1"/>
    <xf numFmtId="1" fontId="12" fillId="0" borderId="23" xfId="0" applyNumberFormat="1" applyFont="1" applyBorder="1" applyAlignment="1">
      <alignment horizontal="center" vertical="center"/>
    </xf>
    <xf numFmtId="0" fontId="17" fillId="0" borderId="47" xfId="0" applyFont="1" applyBorder="1" applyAlignment="1">
      <alignment horizontal="center" vertical="center"/>
    </xf>
    <xf numFmtId="0" fontId="17" fillId="0" borderId="47" xfId="0" applyFont="1" applyBorder="1" applyAlignment="1">
      <alignment horizontal="center"/>
    </xf>
    <xf numFmtId="0" fontId="17" fillId="0" borderId="47" xfId="0" applyFont="1" applyBorder="1"/>
    <xf numFmtId="0" fontId="20" fillId="8" borderId="47" xfId="0" applyFont="1" applyFill="1" applyBorder="1" applyAlignment="1">
      <alignment horizontal="center" vertical="center" wrapText="1"/>
    </xf>
    <xf numFmtId="0" fontId="5" fillId="2" borderId="52" xfId="0" applyFont="1" applyFill="1" applyBorder="1" applyAlignment="1">
      <alignment horizontal="center" vertical="center" wrapText="1"/>
    </xf>
    <xf numFmtId="0" fontId="20" fillId="0" borderId="0" xfId="0" applyFont="1" applyAlignment="1">
      <alignment horizontal="center" vertical="center" wrapText="1"/>
    </xf>
    <xf numFmtId="0" fontId="20" fillId="8" borderId="60" xfId="0" applyFont="1" applyFill="1" applyBorder="1" applyAlignment="1">
      <alignment horizontal="center" vertical="center" wrapText="1"/>
    </xf>
    <xf numFmtId="1" fontId="26" fillId="0" borderId="23" xfId="0" applyNumberFormat="1" applyFont="1" applyBorder="1" applyAlignment="1">
      <alignment horizontal="center" vertical="center"/>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6" fillId="2" borderId="61" xfId="0" applyFont="1" applyFill="1" applyBorder="1" applyAlignment="1">
      <alignment horizontal="center" vertical="center" wrapText="1"/>
    </xf>
    <xf numFmtId="1" fontId="12" fillId="0" borderId="39" xfId="0" applyNumberFormat="1" applyFont="1" applyBorder="1" applyAlignment="1">
      <alignment horizontal="center" vertical="center"/>
    </xf>
    <xf numFmtId="0" fontId="13" fillId="2" borderId="21" xfId="0" applyFont="1" applyFill="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2" fillId="0" borderId="22" xfId="0" applyFont="1" applyBorder="1" applyAlignment="1">
      <alignment horizontal="left" vertical="center"/>
    </xf>
    <xf numFmtId="0" fontId="16" fillId="0" borderId="22" xfId="0" applyFont="1" applyBorder="1" applyAlignment="1">
      <alignment wrapText="1"/>
    </xf>
    <xf numFmtId="0" fontId="27" fillId="0" borderId="1" xfId="0" applyFont="1" applyBorder="1" applyAlignment="1">
      <alignment vertical="center" wrapText="1"/>
    </xf>
    <xf numFmtId="0" fontId="27" fillId="0" borderId="1" xfId="0" applyFont="1" applyBorder="1" applyAlignment="1">
      <alignment wrapText="1"/>
    </xf>
    <xf numFmtId="0" fontId="27" fillId="0" borderId="22"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52" xfId="0" applyFont="1" applyBorder="1" applyAlignment="1">
      <alignment horizontal="center" vertical="center" wrapText="1"/>
    </xf>
    <xf numFmtId="0" fontId="5" fillId="2" borderId="0" xfId="0" applyFont="1" applyFill="1" applyAlignment="1">
      <alignment horizontal="center" vertical="center" wrapText="1"/>
    </xf>
    <xf numFmtId="0" fontId="5" fillId="2" borderId="1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6" fillId="2" borderId="52"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52" xfId="0" applyFont="1" applyBorder="1" applyAlignment="1">
      <alignment horizontal="center" vertical="center" wrapText="1"/>
    </xf>
    <xf numFmtId="0" fontId="14" fillId="0" borderId="0" xfId="0" applyFont="1" applyAlignment="1">
      <alignment horizontal="center" vertical="center" wrapText="1"/>
    </xf>
    <xf numFmtId="0" fontId="18" fillId="0" borderId="39" xfId="0" applyFont="1" applyBorder="1" applyAlignment="1">
      <alignment horizontal="center" vertical="center"/>
    </xf>
    <xf numFmtId="0" fontId="18" fillId="0" borderId="33" xfId="0" applyFont="1" applyBorder="1" applyAlignment="1">
      <alignment horizontal="center" vertical="center"/>
    </xf>
    <xf numFmtId="0" fontId="18" fillId="0" borderId="58" xfId="0" applyFont="1" applyBorder="1" applyAlignment="1">
      <alignment horizontal="left" vertical="center"/>
    </xf>
    <xf numFmtId="0" fontId="18" fillId="0" borderId="1" xfId="0" applyFont="1" applyBorder="1" applyAlignment="1">
      <alignment horizontal="center" vertical="center"/>
    </xf>
    <xf numFmtId="0" fontId="18" fillId="0" borderId="36" xfId="0" applyFont="1" applyBorder="1" applyAlignment="1">
      <alignment horizontal="center" vertical="center"/>
    </xf>
    <xf numFmtId="0" fontId="18" fillId="0" borderId="0" xfId="0" applyFont="1" applyAlignment="1">
      <alignment horizontal="center" vertical="center" wrapText="1"/>
    </xf>
    <xf numFmtId="0" fontId="18" fillId="0" borderId="58"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47" xfId="0" applyFont="1" applyBorder="1" applyAlignment="1">
      <alignment vertical="center" wrapText="1"/>
    </xf>
    <xf numFmtId="0" fontId="18" fillId="0" borderId="31" xfId="0" applyFont="1" applyBorder="1" applyAlignment="1">
      <alignment vertical="center" wrapText="1"/>
    </xf>
    <xf numFmtId="0" fontId="18" fillId="0" borderId="53" xfId="0" applyFont="1" applyBorder="1" applyAlignment="1">
      <alignment horizontal="center" vertical="center" wrapText="1"/>
    </xf>
    <xf numFmtId="0" fontId="18" fillId="0" borderId="0" xfId="0" applyFont="1" applyAlignment="1">
      <alignment wrapText="1"/>
    </xf>
    <xf numFmtId="0" fontId="12" fillId="0" borderId="23"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12" fillId="0" borderId="0" xfId="0" applyFont="1" applyAlignment="1">
      <alignment wrapText="1"/>
    </xf>
    <xf numFmtId="0" fontId="31" fillId="0" borderId="36" xfId="0" applyFont="1" applyBorder="1" applyAlignment="1">
      <alignment horizontal="center" vertical="center"/>
    </xf>
    <xf numFmtId="0" fontId="31" fillId="0" borderId="36" xfId="0" applyFont="1" applyBorder="1" applyAlignment="1">
      <alignment horizontal="center" vertical="center" wrapText="1"/>
    </xf>
    <xf numFmtId="0" fontId="31" fillId="0" borderId="52" xfId="0" applyFont="1" applyBorder="1" applyAlignment="1">
      <alignment horizontal="center" vertical="center" wrapText="1"/>
    </xf>
    <xf numFmtId="0" fontId="31" fillId="0" borderId="23" xfId="0" applyFont="1" applyBorder="1" applyAlignment="1">
      <alignment horizontal="center" vertical="center" wrapText="1"/>
    </xf>
    <xf numFmtId="0" fontId="18" fillId="0" borderId="23" xfId="0" applyFont="1" applyBorder="1" applyAlignment="1">
      <alignment horizontal="center" vertical="center"/>
    </xf>
    <xf numFmtId="0" fontId="31" fillId="0" borderId="15" xfId="0" applyFont="1" applyBorder="1" applyAlignment="1">
      <alignment vertical="center" wrapText="1"/>
    </xf>
    <xf numFmtId="0" fontId="31" fillId="0" borderId="15"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16"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0" xfId="0" applyFont="1" applyAlignment="1">
      <alignment horizontal="center" vertical="center" wrapText="1"/>
    </xf>
    <xf numFmtId="0" fontId="31" fillId="0" borderId="2"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1" xfId="0" applyFont="1" applyBorder="1" applyAlignment="1">
      <alignment vertical="center" wrapText="1"/>
    </xf>
    <xf numFmtId="0" fontId="12" fillId="0" borderId="15" xfId="0" applyFont="1" applyBorder="1" applyAlignment="1">
      <alignment vertical="center" wrapText="1"/>
    </xf>
    <xf numFmtId="0" fontId="12" fillId="0" borderId="16"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0" xfId="0" applyFont="1" applyAlignment="1">
      <alignment horizontal="center" vertical="center" wrapText="1"/>
    </xf>
    <xf numFmtId="0" fontId="12" fillId="0" borderId="1" xfId="0" applyFont="1" applyBorder="1" applyAlignment="1">
      <alignment horizontal="left" vertical="center"/>
    </xf>
    <xf numFmtId="0" fontId="18" fillId="0" borderId="1" xfId="0" applyFont="1" applyBorder="1" applyAlignment="1">
      <alignment horizontal="left" vertical="center"/>
    </xf>
    <xf numFmtId="0" fontId="12" fillId="8" borderId="47" xfId="0" applyFont="1" applyFill="1" applyBorder="1" applyAlignment="1">
      <alignment horizontal="center" vertical="center"/>
    </xf>
    <xf numFmtId="1" fontId="12" fillId="0" borderId="47" xfId="0" applyNumberFormat="1" applyFont="1" applyBorder="1" applyAlignment="1">
      <alignment horizontal="center" vertical="center"/>
    </xf>
    <xf numFmtId="0" fontId="9" fillId="0" borderId="22" xfId="0" applyFont="1" applyBorder="1" applyAlignment="1">
      <alignment horizontal="center" vertical="center" wrapText="1"/>
    </xf>
    <xf numFmtId="0" fontId="12" fillId="8" borderId="52" xfId="0" applyFont="1" applyFill="1" applyBorder="1" applyAlignment="1">
      <alignment horizontal="center" vertical="center"/>
    </xf>
    <xf numFmtId="0" fontId="5" fillId="2" borderId="46" xfId="0" applyFont="1" applyFill="1" applyBorder="1" applyAlignment="1">
      <alignment horizontal="center" vertical="center" wrapText="1"/>
    </xf>
    <xf numFmtId="0" fontId="6" fillId="2" borderId="31"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46" xfId="0" applyFont="1" applyFill="1" applyBorder="1" applyAlignment="1">
      <alignment horizontal="center" vertical="center" wrapText="1"/>
    </xf>
    <xf numFmtId="0" fontId="5" fillId="0" borderId="26" xfId="0" applyFont="1" applyBorder="1" applyAlignment="1">
      <alignment horizontal="center" vertical="center" wrapText="1"/>
    </xf>
    <xf numFmtId="0" fontId="11" fillId="0" borderId="52"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36" xfId="0" applyFont="1" applyBorder="1" applyAlignment="1">
      <alignment horizontal="center" vertical="center" wrapText="1"/>
    </xf>
    <xf numFmtId="0" fontId="12" fillId="0" borderId="49" xfId="0" applyFont="1" applyBorder="1" applyAlignment="1">
      <alignment horizontal="center" vertical="center"/>
    </xf>
    <xf numFmtId="0" fontId="12" fillId="0" borderId="33" xfId="0" applyFont="1" applyBorder="1" applyAlignment="1">
      <alignment horizontal="center" vertical="center"/>
    </xf>
    <xf numFmtId="0" fontId="12" fillId="0" borderId="58" xfId="0" applyFont="1" applyBorder="1" applyAlignment="1">
      <alignment horizontal="center" vertical="center"/>
    </xf>
    <xf numFmtId="0" fontId="0" fillId="0" borderId="0" xfId="0" applyAlignment="1">
      <alignment horizontal="center"/>
    </xf>
    <xf numFmtId="0" fontId="28" fillId="0" borderId="52"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39" xfId="0" applyFont="1" applyBorder="1" applyAlignment="1">
      <alignment horizontal="center" vertical="center" wrapText="1"/>
    </xf>
    <xf numFmtId="0" fontId="19" fillId="0" borderId="1" xfId="0" applyFont="1" applyBorder="1" applyAlignment="1">
      <alignment horizontal="center" vertical="center"/>
    </xf>
    <xf numFmtId="0" fontId="27" fillId="0" borderId="0" xfId="0" applyFont="1" applyAlignment="1">
      <alignment wrapText="1"/>
    </xf>
    <xf numFmtId="0" fontId="19" fillId="0" borderId="36" xfId="0" applyFont="1" applyBorder="1" applyAlignment="1">
      <alignment horizontal="center" vertical="center"/>
    </xf>
    <xf numFmtId="0" fontId="11" fillId="0" borderId="22" xfId="0" applyFont="1" applyBorder="1" applyAlignment="1">
      <alignment horizontal="center" vertical="center" wrapText="1"/>
    </xf>
    <xf numFmtId="0" fontId="27" fillId="0" borderId="39" xfId="0" applyFont="1" applyBorder="1" applyAlignment="1">
      <alignment horizontal="center" vertical="center" wrapText="1"/>
    </xf>
    <xf numFmtId="0" fontId="14" fillId="5" borderId="11" xfId="0" applyFont="1" applyFill="1" applyBorder="1" applyAlignment="1">
      <alignment horizontal="center" vertical="center"/>
    </xf>
    <xf numFmtId="0" fontId="15" fillId="5" borderId="11" xfId="0" applyFont="1" applyFill="1" applyBorder="1" applyAlignment="1">
      <alignment horizontal="center" vertical="center"/>
    </xf>
    <xf numFmtId="0" fontId="22" fillId="0" borderId="71" xfId="0" applyFont="1" applyBorder="1" applyAlignment="1">
      <alignment horizontal="center" vertical="center"/>
    </xf>
    <xf numFmtId="0" fontId="11" fillId="5" borderId="23" xfId="0" applyFont="1" applyFill="1" applyBorder="1" applyAlignment="1">
      <alignment horizontal="center" vertical="center" wrapText="1"/>
    </xf>
    <xf numFmtId="0" fontId="22" fillId="0" borderId="1" xfId="0" applyFont="1" applyBorder="1" applyAlignment="1">
      <alignment horizontal="center" vertical="center"/>
    </xf>
    <xf numFmtId="0" fontId="21" fillId="0" borderId="15" xfId="0" applyFont="1" applyBorder="1" applyAlignment="1">
      <alignment horizontal="center" vertical="center" wrapText="1"/>
    </xf>
    <xf numFmtId="0" fontId="22" fillId="0" borderId="15" xfId="0" applyFont="1" applyBorder="1" applyAlignment="1">
      <alignment horizontal="center" vertical="center"/>
    </xf>
    <xf numFmtId="0" fontId="12" fillId="8" borderId="49" xfId="0" applyFont="1" applyFill="1" applyBorder="1" applyAlignment="1">
      <alignment horizontal="center" vertical="center"/>
    </xf>
    <xf numFmtId="0" fontId="32" fillId="0" borderId="1" xfId="0" applyFont="1" applyBorder="1"/>
    <xf numFmtId="0" fontId="0" fillId="0" borderId="1" xfId="0" applyBorder="1"/>
    <xf numFmtId="0" fontId="9" fillId="0" borderId="1" xfId="0" applyFont="1" applyBorder="1" applyAlignment="1">
      <alignment horizontal="center" vertical="center"/>
    </xf>
    <xf numFmtId="0" fontId="5" fillId="0" borderId="1" xfId="0" applyFont="1" applyBorder="1" applyAlignment="1">
      <alignment horizontal="center" vertical="center" wrapText="1"/>
    </xf>
    <xf numFmtId="0" fontId="5" fillId="2" borderId="39"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8" fillId="8" borderId="1" xfId="0" applyFont="1" applyFill="1" applyBorder="1" applyAlignment="1">
      <alignment horizontal="center" vertical="center" wrapText="1"/>
    </xf>
    <xf numFmtId="0" fontId="14" fillId="8" borderId="61" xfId="0" applyFont="1" applyFill="1" applyBorder="1" applyAlignment="1">
      <alignment horizontal="center" vertical="center" wrapText="1"/>
    </xf>
    <xf numFmtId="0" fontId="12" fillId="8" borderId="26" xfId="0" applyFont="1" applyFill="1" applyBorder="1" applyAlignment="1">
      <alignment horizontal="center" vertical="center"/>
    </xf>
    <xf numFmtId="0" fontId="20" fillId="8" borderId="52" xfId="0" applyFont="1" applyFill="1" applyBorder="1" applyAlignment="1">
      <alignment horizontal="center" vertical="center" wrapText="1"/>
    </xf>
    <xf numFmtId="0" fontId="20" fillId="8" borderId="26" xfId="0" applyFont="1" applyFill="1" applyBorder="1" applyAlignment="1">
      <alignment horizontal="center" vertical="center" wrapText="1"/>
    </xf>
    <xf numFmtId="0" fontId="13" fillId="2" borderId="41" xfId="0" applyFont="1" applyFill="1" applyBorder="1" applyAlignment="1">
      <alignment horizontal="center" vertical="center"/>
    </xf>
    <xf numFmtId="0" fontId="18" fillId="0" borderId="0" xfId="0" applyFont="1" applyAlignment="1">
      <alignment horizontal="center" vertical="center"/>
    </xf>
    <xf numFmtId="0" fontId="17" fillId="0" borderId="47" xfId="0" applyFont="1" applyBorder="1" applyAlignment="1">
      <alignment horizontal="center" wrapText="1"/>
    </xf>
    <xf numFmtId="0" fontId="17" fillId="0" borderId="22" xfId="0" applyFont="1" applyBorder="1" applyAlignment="1">
      <alignment wrapText="1"/>
    </xf>
    <xf numFmtId="0" fontId="5" fillId="0" borderId="15" xfId="0" applyFont="1" applyBorder="1" applyAlignment="1">
      <alignment horizontal="center" vertical="center" wrapText="1"/>
    </xf>
    <xf numFmtId="0" fontId="33" fillId="6" borderId="1" xfId="0" applyFont="1" applyFill="1" applyBorder="1" applyAlignment="1">
      <alignment horizontal="left" vertical="center" wrapText="1"/>
    </xf>
    <xf numFmtId="0" fontId="20" fillId="8" borderId="36" xfId="0" applyFont="1" applyFill="1" applyBorder="1" applyAlignment="1">
      <alignment horizontal="center" vertical="center" wrapText="1"/>
    </xf>
    <xf numFmtId="0" fontId="14" fillId="2" borderId="41" xfId="0" applyFont="1" applyFill="1" applyBorder="1" applyAlignment="1">
      <alignment horizontal="center" vertical="center"/>
    </xf>
    <xf numFmtId="0" fontId="15" fillId="2" borderId="21" xfId="0" applyFont="1" applyFill="1" applyBorder="1" applyAlignment="1">
      <alignment horizontal="center" vertical="center"/>
    </xf>
    <xf numFmtId="0" fontId="21" fillId="8" borderId="52" xfId="0" applyFont="1" applyFill="1" applyBorder="1" applyAlignment="1">
      <alignment horizontal="center" vertical="center"/>
    </xf>
    <xf numFmtId="0" fontId="13" fillId="8" borderId="52"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20" fillId="8" borderId="22"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6" fillId="7" borderId="22" xfId="0" applyFont="1" applyFill="1" applyBorder="1" applyAlignment="1">
      <alignment horizontal="center" vertical="center"/>
    </xf>
    <xf numFmtId="0" fontId="16" fillId="2" borderId="23"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24" xfId="0" applyFont="1" applyFill="1" applyBorder="1" applyAlignment="1">
      <alignment horizontal="center" vertical="center" wrapText="1"/>
    </xf>
    <xf numFmtId="0" fontId="9" fillId="0" borderId="22" xfId="0" applyFont="1" applyBorder="1" applyAlignment="1">
      <alignment horizontal="center" vertical="center"/>
    </xf>
    <xf numFmtId="0" fontId="0" fillId="0" borderId="22" xfId="0" applyBorder="1"/>
    <xf numFmtId="0" fontId="33" fillId="0" borderId="1" xfId="0" applyFont="1" applyBorder="1" applyAlignment="1">
      <alignment horizontal="left" vertical="center" wrapText="1"/>
    </xf>
    <xf numFmtId="0" fontId="5" fillId="0" borderId="22" xfId="0" applyFont="1" applyBorder="1" applyAlignment="1">
      <alignment horizontal="center" vertical="center" wrapText="1"/>
    </xf>
    <xf numFmtId="0" fontId="11" fillId="0" borderId="36" xfId="0" applyFont="1" applyBorder="1" applyAlignment="1">
      <alignment horizontal="center" vertical="center" wrapText="1"/>
    </xf>
    <xf numFmtId="0" fontId="8" fillId="0" borderId="52" xfId="0" applyFont="1" applyBorder="1" applyAlignment="1">
      <alignment horizontal="center" vertical="center" wrapText="1"/>
    </xf>
    <xf numFmtId="0" fontId="27" fillId="8" borderId="15"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9"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6" fillId="7" borderId="1" xfId="0" applyFont="1" applyFill="1" applyBorder="1" applyAlignment="1">
      <alignment wrapText="1"/>
    </xf>
    <xf numFmtId="0" fontId="9" fillId="7" borderId="22" xfId="0" applyFont="1" applyFill="1" applyBorder="1" applyAlignment="1">
      <alignment horizontal="center" vertical="center"/>
    </xf>
    <xf numFmtId="0" fontId="8" fillId="7" borderId="22" xfId="0" applyFont="1" applyFill="1" applyBorder="1" applyAlignment="1">
      <alignment horizontal="center" vertical="center" wrapText="1"/>
    </xf>
    <xf numFmtId="0" fontId="16" fillId="7" borderId="22" xfId="0" applyFont="1" applyFill="1" applyBorder="1" applyAlignment="1">
      <alignment wrapText="1"/>
    </xf>
    <xf numFmtId="0" fontId="18" fillId="0" borderId="66" xfId="0" applyFont="1" applyBorder="1" applyAlignment="1">
      <alignment horizontal="left"/>
    </xf>
    <xf numFmtId="0" fontId="18" fillId="0" borderId="67" xfId="0" applyFont="1" applyBorder="1" applyAlignment="1">
      <alignment horizontal="center"/>
    </xf>
    <xf numFmtId="0" fontId="12" fillId="6" borderId="47" xfId="0" applyFont="1" applyFill="1" applyBorder="1" applyAlignment="1">
      <alignment horizontal="center" vertical="center"/>
    </xf>
    <xf numFmtId="0" fontId="12" fillId="6" borderId="49" xfId="0" applyFont="1" applyFill="1" applyBorder="1" applyAlignment="1">
      <alignment horizontal="center" vertical="center"/>
    </xf>
    <xf numFmtId="0" fontId="17" fillId="6" borderId="47" xfId="0" applyFont="1" applyFill="1" applyBorder="1" applyAlignment="1">
      <alignment horizontal="center" vertical="center"/>
    </xf>
    <xf numFmtId="0" fontId="12" fillId="6" borderId="47"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0" xfId="0" applyFont="1" applyFill="1" applyAlignment="1">
      <alignment horizontal="center" vertical="center"/>
    </xf>
    <xf numFmtId="0" fontId="17" fillId="6" borderId="1" xfId="0" applyFont="1" applyFill="1" applyBorder="1" applyAlignment="1">
      <alignment horizontal="center"/>
    </xf>
    <xf numFmtId="0" fontId="17" fillId="6" borderId="1" xfId="0" applyFont="1" applyFill="1" applyBorder="1"/>
    <xf numFmtId="0" fontId="12" fillId="6" borderId="53" xfId="0" applyFont="1" applyFill="1" applyBorder="1" applyAlignment="1">
      <alignment horizontal="center" vertical="center"/>
    </xf>
    <xf numFmtId="0" fontId="12" fillId="6" borderId="61" xfId="0" applyFont="1" applyFill="1" applyBorder="1" applyAlignment="1">
      <alignment horizontal="center" vertical="center"/>
    </xf>
    <xf numFmtId="0" fontId="17" fillId="0" borderId="39" xfId="0" applyFont="1" applyBorder="1" applyAlignment="1">
      <alignment horizontal="center" vertical="center"/>
    </xf>
    <xf numFmtId="0" fontId="34" fillId="0" borderId="1" xfId="0" applyFont="1" applyBorder="1" applyAlignment="1">
      <alignment horizontal="left" vertical="center" wrapText="1"/>
    </xf>
    <xf numFmtId="0" fontId="17" fillId="0" borderId="36" xfId="0" applyFont="1" applyBorder="1" applyAlignment="1">
      <alignment horizontal="center" vertical="center"/>
    </xf>
    <xf numFmtId="0" fontId="17" fillId="0" borderId="61" xfId="0" applyFont="1" applyBorder="1" applyAlignment="1">
      <alignment horizontal="center" vertical="center" wrapText="1"/>
    </xf>
    <xf numFmtId="0" fontId="17" fillId="0" borderId="47" xfId="0" applyFont="1" applyBorder="1" applyAlignment="1">
      <alignment horizontal="center" vertical="center" wrapText="1"/>
    </xf>
    <xf numFmtId="0" fontId="17" fillId="0" borderId="31"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wrapText="1"/>
    </xf>
    <xf numFmtId="0" fontId="23" fillId="0" borderId="47"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0" xfId="0" applyFont="1" applyAlignment="1">
      <alignment horizontal="center" vertical="center" wrapText="1"/>
    </xf>
    <xf numFmtId="0" fontId="18" fillId="0" borderId="1" xfId="0" applyFont="1" applyBorder="1" applyAlignment="1">
      <alignment horizontal="left" vertical="center" wrapText="1"/>
    </xf>
    <xf numFmtId="0" fontId="8" fillId="0" borderId="27"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44" xfId="0" applyFont="1" applyBorder="1" applyAlignment="1">
      <alignment horizontal="center" vertical="center" wrapText="1"/>
    </xf>
    <xf numFmtId="0" fontId="20" fillId="0" borderId="0" xfId="0" applyFont="1" applyAlignment="1">
      <alignment horizontal="center" vertical="center"/>
    </xf>
    <xf numFmtId="0" fontId="20" fillId="6" borderId="1" xfId="0" applyFont="1" applyFill="1" applyBorder="1" applyAlignment="1">
      <alignment horizontal="center" vertical="center"/>
    </xf>
    <xf numFmtId="0" fontId="3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47" xfId="0" applyFont="1" applyBorder="1" applyAlignment="1">
      <alignment horizontal="center" vertical="center"/>
    </xf>
    <xf numFmtId="0" fontId="1" fillId="8"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1"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35" fillId="0" borderId="38" xfId="0" applyFont="1" applyBorder="1" applyAlignment="1">
      <alignment horizontal="center" vertical="center" wrapText="1"/>
    </xf>
    <xf numFmtId="0" fontId="1" fillId="0" borderId="39" xfId="0" applyFont="1" applyBorder="1" applyAlignment="1">
      <alignment horizontal="center" vertical="center"/>
    </xf>
    <xf numFmtId="0" fontId="1" fillId="0" borderId="36" xfId="0" applyFont="1" applyBorder="1" applyAlignment="1">
      <alignment horizontal="center" vertical="center"/>
    </xf>
    <xf numFmtId="0" fontId="1" fillId="0" borderId="27" xfId="0" applyFont="1" applyBorder="1" applyAlignment="1">
      <alignment horizontal="center" vertical="center"/>
    </xf>
    <xf numFmtId="0" fontId="35" fillId="0" borderId="52" xfId="0" applyFont="1" applyBorder="1" applyAlignment="1">
      <alignment horizontal="center" vertical="center" wrapText="1"/>
    </xf>
    <xf numFmtId="0" fontId="1" fillId="0" borderId="52" xfId="0" applyFont="1" applyBorder="1" applyAlignment="1">
      <alignment horizontal="center" vertical="center"/>
    </xf>
    <xf numFmtId="0" fontId="1" fillId="0" borderId="3" xfId="0" applyFont="1" applyBorder="1" applyAlignment="1">
      <alignment horizontal="center" vertical="center"/>
    </xf>
    <xf numFmtId="0" fontId="1" fillId="0" borderId="23" xfId="0" applyFont="1" applyBorder="1" applyAlignment="1">
      <alignment horizontal="center" vertical="center"/>
    </xf>
    <xf numFmtId="0" fontId="35" fillId="0" borderId="36" xfId="0" applyFont="1" applyBorder="1" applyAlignment="1">
      <alignment horizontal="center" vertical="center" wrapText="1"/>
    </xf>
    <xf numFmtId="0" fontId="35" fillId="0" borderId="22" xfId="0" applyFont="1" applyBorder="1" applyAlignment="1">
      <alignment horizontal="center" vertical="center" wrapText="1"/>
    </xf>
    <xf numFmtId="0" fontId="36" fillId="0" borderId="52" xfId="0" applyFont="1" applyBorder="1" applyAlignment="1">
      <alignment horizontal="center" vertical="center" wrapText="1"/>
    </xf>
    <xf numFmtId="0" fontId="35" fillId="0" borderId="39"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15" xfId="0" applyFont="1" applyBorder="1" applyAlignment="1">
      <alignment horizontal="center" vertical="center" wrapText="1"/>
    </xf>
    <xf numFmtId="0" fontId="1" fillId="0" borderId="38" xfId="0" applyFont="1" applyBorder="1" applyAlignment="1">
      <alignment horizontal="center" vertical="center"/>
    </xf>
    <xf numFmtId="0" fontId="36" fillId="0" borderId="26" xfId="0" applyFont="1" applyBorder="1" applyAlignment="1">
      <alignment horizontal="center" vertical="center" wrapText="1"/>
    </xf>
    <xf numFmtId="0" fontId="1" fillId="0" borderId="15" xfId="0" applyFont="1" applyBorder="1" applyAlignment="1">
      <alignment horizontal="center" vertical="center"/>
    </xf>
    <xf numFmtId="0" fontId="36" fillId="0" borderId="36"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2" xfId="0" applyFont="1" applyBorder="1" applyAlignment="1">
      <alignment horizontal="center" vertical="center"/>
    </xf>
    <xf numFmtId="0" fontId="35" fillId="0" borderId="1" xfId="0" applyFont="1" applyBorder="1" applyAlignment="1">
      <alignment horizontal="center" vertical="center"/>
    </xf>
    <xf numFmtId="0" fontId="35" fillId="0" borderId="36" xfId="0" applyFont="1" applyBorder="1" applyAlignment="1">
      <alignment horizontal="center" vertical="center"/>
    </xf>
    <xf numFmtId="0" fontId="35" fillId="0" borderId="38" xfId="0" applyFont="1" applyBorder="1" applyAlignment="1">
      <alignment horizontal="center" vertical="center"/>
    </xf>
    <xf numFmtId="0" fontId="35" fillId="0" borderId="52" xfId="0" applyFont="1" applyBorder="1" applyAlignment="1">
      <alignment horizontal="center" vertical="center"/>
    </xf>
    <xf numFmtId="0" fontId="35" fillId="0" borderId="39" xfId="0" applyFont="1" applyBorder="1" applyAlignment="1">
      <alignment horizontal="center" vertical="center"/>
    </xf>
    <xf numFmtId="0" fontId="35" fillId="0" borderId="23" xfId="0" applyFont="1" applyBorder="1" applyAlignment="1">
      <alignment horizontal="center" vertical="center"/>
    </xf>
    <xf numFmtId="0" fontId="35" fillId="0" borderId="24" xfId="0" applyFont="1" applyBorder="1" applyAlignment="1">
      <alignment horizontal="center" vertical="center"/>
    </xf>
    <xf numFmtId="0" fontId="35" fillId="0" borderId="15" xfId="0" applyFont="1" applyBorder="1" applyAlignment="1">
      <alignment horizontal="center" vertical="center"/>
    </xf>
    <xf numFmtId="0" fontId="35" fillId="0" borderId="47" xfId="0" applyFont="1" applyBorder="1" applyAlignment="1">
      <alignment horizontal="center" vertical="center"/>
    </xf>
    <xf numFmtId="0" fontId="35" fillId="0" borderId="0" xfId="0" applyFont="1" applyAlignment="1">
      <alignment horizontal="center" vertical="center"/>
    </xf>
    <xf numFmtId="0" fontId="35" fillId="0" borderId="0" xfId="0" applyFont="1" applyAlignment="1">
      <alignment horizontal="center" vertical="center" wrapText="1"/>
    </xf>
    <xf numFmtId="0" fontId="35" fillId="0" borderId="26" xfId="0" applyFont="1" applyBorder="1" applyAlignment="1">
      <alignment horizontal="center" vertical="center"/>
    </xf>
    <xf numFmtId="0" fontId="35" fillId="0" borderId="27" xfId="0" applyFont="1" applyBorder="1" applyAlignment="1">
      <alignment horizontal="center" vertical="center"/>
    </xf>
    <xf numFmtId="0" fontId="35" fillId="0" borderId="3" xfId="0" applyFont="1" applyBorder="1" applyAlignment="1">
      <alignment horizontal="center" vertical="center"/>
    </xf>
    <xf numFmtId="0" fontId="35" fillId="0" borderId="2" xfId="0" applyFont="1" applyBorder="1" applyAlignment="1">
      <alignment horizontal="center" vertical="center"/>
    </xf>
    <xf numFmtId="0" fontId="35" fillId="8" borderId="1" xfId="0" applyFont="1" applyFill="1" applyBorder="1" applyAlignment="1">
      <alignment horizontal="center" vertical="center"/>
    </xf>
    <xf numFmtId="0" fontId="35" fillId="6" borderId="52" xfId="0" applyFont="1" applyFill="1" applyBorder="1" applyAlignment="1">
      <alignment horizontal="center" vertical="center" wrapText="1"/>
    </xf>
    <xf numFmtId="0" fontId="35" fillId="6" borderId="1" xfId="0" applyFont="1" applyFill="1" applyBorder="1" applyAlignment="1">
      <alignment horizontal="center" vertical="center"/>
    </xf>
    <xf numFmtId="0" fontId="26" fillId="0" borderId="1" xfId="0" applyFont="1" applyBorder="1"/>
    <xf numFmtId="0" fontId="35" fillId="0" borderId="3" xfId="0" applyFont="1" applyBorder="1" applyAlignment="1">
      <alignment horizontal="center" vertical="center" wrapText="1"/>
    </xf>
    <xf numFmtId="0" fontId="18" fillId="0" borderId="1" xfId="0" applyFont="1" applyBorder="1"/>
    <xf numFmtId="0" fontId="17" fillId="0" borderId="1" xfId="0" applyFont="1" applyBorder="1" applyAlignment="1">
      <alignment wrapText="1"/>
    </xf>
    <xf numFmtId="0" fontId="35" fillId="0" borderId="47" xfId="0" applyFont="1" applyBorder="1" applyAlignment="1">
      <alignment horizontal="center" vertical="center" wrapText="1"/>
    </xf>
    <xf numFmtId="0" fontId="35" fillId="0" borderId="31" xfId="0" applyFont="1" applyBorder="1" applyAlignment="1">
      <alignment horizontal="center" vertical="center"/>
    </xf>
    <xf numFmtId="0" fontId="9" fillId="0" borderId="49" xfId="0" applyFont="1" applyBorder="1" applyAlignment="1">
      <alignment horizontal="center" vertical="center"/>
    </xf>
    <xf numFmtId="0" fontId="9" fillId="0" borderId="33" xfId="0" applyFont="1" applyBorder="1" applyAlignment="1">
      <alignment horizontal="center" vertical="center"/>
    </xf>
    <xf numFmtId="0" fontId="8" fillId="0" borderId="61"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53" xfId="0" applyFont="1" applyBorder="1" applyAlignment="1">
      <alignment horizontal="center" vertical="center" wrapText="1"/>
    </xf>
    <xf numFmtId="0" fontId="35" fillId="6" borderId="1" xfId="0" applyFont="1" applyFill="1" applyBorder="1" applyAlignment="1">
      <alignment horizontal="center" vertical="center" wrapText="1"/>
    </xf>
    <xf numFmtId="0" fontId="5" fillId="0" borderId="23" xfId="0" applyFont="1" applyBorder="1" applyAlignment="1">
      <alignment horizontal="center" vertical="center" wrapText="1"/>
    </xf>
    <xf numFmtId="0" fontId="7" fillId="0" borderId="22" xfId="0" applyFont="1" applyBorder="1" applyAlignment="1">
      <alignment horizontal="center" vertical="center" wrapText="1"/>
    </xf>
    <xf numFmtId="0" fontId="21" fillId="0" borderId="60" xfId="0" applyFont="1" applyBorder="1"/>
    <xf numFmtId="0" fontId="12" fillId="0" borderId="72" xfId="0" applyFont="1" applyBorder="1"/>
    <xf numFmtId="0" fontId="8" fillId="2" borderId="73" xfId="0" applyFont="1" applyFill="1" applyBorder="1" applyAlignment="1">
      <alignment horizontal="center" vertical="center" wrapText="1"/>
    </xf>
    <xf numFmtId="0" fontId="8" fillId="2" borderId="74" xfId="0" applyFont="1" applyFill="1" applyBorder="1" applyAlignment="1">
      <alignment horizontal="center" vertical="center" wrapText="1"/>
    </xf>
    <xf numFmtId="0" fontId="18" fillId="0" borderId="74" xfId="0" applyFont="1" applyBorder="1" applyAlignment="1">
      <alignment horizontal="center" vertical="center" wrapText="1"/>
    </xf>
    <xf numFmtId="0" fontId="17" fillId="0" borderId="74" xfId="0" applyFont="1" applyBorder="1" applyAlignment="1">
      <alignment horizontal="center" vertical="center" wrapText="1"/>
    </xf>
    <xf numFmtId="0" fontId="12" fillId="0" borderId="73" xfId="0" applyFont="1" applyBorder="1" applyAlignment="1">
      <alignment horizontal="center" vertical="center"/>
    </xf>
    <xf numFmtId="0" fontId="27" fillId="0" borderId="73" xfId="0" applyFont="1" applyBorder="1" applyAlignment="1">
      <alignment horizontal="center" vertical="center" wrapText="1"/>
    </xf>
    <xf numFmtId="1" fontId="12" fillId="0" borderId="75" xfId="0" applyNumberFormat="1" applyFont="1" applyBorder="1" applyAlignment="1">
      <alignment horizontal="center" vertical="center"/>
    </xf>
    <xf numFmtId="0" fontId="12" fillId="0" borderId="76" xfId="0" applyFont="1" applyBorder="1" applyAlignment="1">
      <alignment horizontal="center" vertical="center"/>
    </xf>
    <xf numFmtId="0" fontId="12" fillId="0" borderId="74" xfId="0" applyFont="1" applyBorder="1" applyAlignment="1">
      <alignment horizontal="center" vertical="center"/>
    </xf>
    <xf numFmtId="0" fontId="9" fillId="0" borderId="77" xfId="0" applyFont="1" applyBorder="1" applyAlignment="1">
      <alignment horizontal="center" vertical="center"/>
    </xf>
    <xf numFmtId="0" fontId="27" fillId="0" borderId="26" xfId="0" applyFont="1" applyBorder="1" applyAlignment="1">
      <alignment horizontal="center" vertical="center" wrapText="1"/>
    </xf>
    <xf numFmtId="0" fontId="8" fillId="7" borderId="26"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16" fillId="0" borderId="26" xfId="0" applyFont="1" applyBorder="1" applyAlignment="1">
      <alignment horizontal="center" vertical="center" wrapText="1"/>
    </xf>
    <xf numFmtId="0" fontId="16" fillId="2" borderId="30" xfId="0" applyFont="1" applyFill="1" applyBorder="1" applyAlignment="1">
      <alignment horizontal="center" vertical="center" wrapText="1"/>
    </xf>
    <xf numFmtId="0" fontId="18" fillId="0" borderId="3" xfId="0" applyFont="1" applyBorder="1" applyAlignment="1">
      <alignment horizontal="center" vertical="center" wrapText="1"/>
    </xf>
    <xf numFmtId="0" fontId="8" fillId="0" borderId="30" xfId="0" applyFont="1" applyBorder="1" applyAlignment="1">
      <alignment horizontal="center" vertical="center" wrapText="1"/>
    </xf>
    <xf numFmtId="0" fontId="12" fillId="6" borderId="30" xfId="0" applyFont="1" applyFill="1" applyBorder="1" applyAlignment="1">
      <alignment horizontal="center" vertical="center"/>
    </xf>
    <xf numFmtId="0" fontId="16" fillId="2" borderId="3" xfId="0" applyFont="1" applyFill="1" applyBorder="1" applyAlignment="1">
      <alignment horizontal="center" vertical="center" wrapText="1"/>
    </xf>
    <xf numFmtId="0" fontId="26" fillId="0" borderId="22" xfId="0" applyFont="1" applyBorder="1"/>
    <xf numFmtId="0" fontId="5" fillId="0" borderId="39" xfId="0" applyFont="1" applyBorder="1" applyAlignment="1">
      <alignment horizontal="center" vertical="center" wrapText="1"/>
    </xf>
    <xf numFmtId="0" fontId="6" fillId="0" borderId="39" xfId="0" applyFont="1" applyBorder="1" applyAlignment="1">
      <alignment horizontal="center" vertical="center" wrapText="1"/>
    </xf>
    <xf numFmtId="0" fontId="17" fillId="0" borderId="22" xfId="0" applyFont="1" applyBorder="1" applyAlignment="1">
      <alignment horizontal="left"/>
    </xf>
    <xf numFmtId="0" fontId="39" fillId="0" borderId="52" xfId="0" applyFont="1" applyBorder="1" applyAlignment="1">
      <alignment horizontal="center" vertical="center" wrapText="1"/>
    </xf>
    <xf numFmtId="0" fontId="26" fillId="0" borderId="22" xfId="0" applyFont="1" applyBorder="1" applyAlignment="1">
      <alignment horizontal="center"/>
    </xf>
    <xf numFmtId="0" fontId="1" fillId="6" borderId="36" xfId="0" applyFont="1" applyFill="1" applyBorder="1" applyAlignment="1">
      <alignment horizontal="center" vertical="center"/>
    </xf>
    <xf numFmtId="0" fontId="35" fillId="8" borderId="1" xfId="0" applyFont="1" applyFill="1" applyBorder="1" applyAlignment="1">
      <alignment horizontal="center" vertical="center" wrapText="1"/>
    </xf>
    <xf numFmtId="0" fontId="35" fillId="6" borderId="52" xfId="0" applyFont="1" applyFill="1" applyBorder="1" applyAlignment="1">
      <alignment horizontal="center" vertical="center"/>
    </xf>
    <xf numFmtId="0" fontId="7" fillId="0" borderId="15" xfId="0" applyFont="1" applyBorder="1" applyAlignment="1">
      <alignment horizontal="center" vertical="center" wrapText="1"/>
    </xf>
    <xf numFmtId="0" fontId="35" fillId="0" borderId="1" xfId="0" applyFont="1" applyBorder="1" applyAlignment="1">
      <alignment horizontal="center" wrapText="1"/>
    </xf>
    <xf numFmtId="0" fontId="17" fillId="0" borderId="47" xfId="0" applyFont="1" applyBorder="1" applyAlignment="1">
      <alignment wrapText="1"/>
    </xf>
    <xf numFmtId="0" fontId="9" fillId="0" borderId="39" xfId="0" applyFont="1" applyBorder="1" applyAlignment="1">
      <alignment horizontal="center" vertical="center"/>
    </xf>
    <xf numFmtId="0" fontId="9" fillId="0" borderId="47" xfId="0" applyFont="1" applyBorder="1" applyAlignment="1">
      <alignment horizontal="center" vertical="center"/>
    </xf>
    <xf numFmtId="0" fontId="6" fillId="0" borderId="52" xfId="0" applyFont="1" applyBorder="1" applyAlignment="1">
      <alignment horizontal="center" vertical="center" wrapText="1"/>
    </xf>
    <xf numFmtId="0" fontId="7" fillId="0" borderId="52" xfId="0" applyFont="1" applyBorder="1" applyAlignment="1">
      <alignment horizontal="center" vertical="center" wrapText="1"/>
    </xf>
    <xf numFmtId="0" fontId="20" fillId="0" borderId="49" xfId="0" applyFont="1" applyBorder="1" applyAlignment="1">
      <alignment horizontal="center" vertical="center"/>
    </xf>
    <xf numFmtId="0" fontId="35" fillId="6" borderId="22" xfId="0" applyFont="1" applyFill="1" applyBorder="1" applyAlignment="1">
      <alignment horizontal="center" vertical="center" wrapText="1"/>
    </xf>
    <xf numFmtId="0" fontId="35" fillId="7" borderId="1" xfId="0" applyFont="1" applyFill="1" applyBorder="1" applyAlignment="1">
      <alignment horizontal="center" vertical="center" wrapText="1"/>
    </xf>
    <xf numFmtId="0" fontId="35" fillId="7" borderId="47" xfId="0" applyFont="1" applyFill="1" applyBorder="1" applyAlignment="1">
      <alignment horizontal="center" vertical="center"/>
    </xf>
    <xf numFmtId="0" fontId="35" fillId="8" borderId="47" xfId="0" applyFont="1" applyFill="1" applyBorder="1" applyAlignment="1">
      <alignment horizontal="center" vertical="center"/>
    </xf>
    <xf numFmtId="0" fontId="12" fillId="7" borderId="0" xfId="0" applyFont="1" applyFill="1" applyAlignment="1">
      <alignment horizontal="center" vertical="center"/>
    </xf>
    <xf numFmtId="16" fontId="35" fillId="0" borderId="1" xfId="0" applyNumberFormat="1" applyFont="1" applyBorder="1" applyAlignment="1">
      <alignment horizontal="center" vertical="center"/>
    </xf>
    <xf numFmtId="0" fontId="35" fillId="9" borderId="1" xfId="0" applyFont="1" applyFill="1" applyBorder="1" applyAlignment="1">
      <alignment horizontal="center" vertical="center"/>
    </xf>
    <xf numFmtId="16" fontId="12" fillId="0" borderId="1" xfId="0" applyNumberFormat="1" applyFont="1" applyBorder="1" applyAlignment="1">
      <alignment horizontal="center" vertical="center"/>
    </xf>
    <xf numFmtId="0" fontId="20" fillId="8" borderId="0" xfId="0" applyFont="1" applyFill="1" applyAlignment="1">
      <alignment horizontal="center" vertical="center" wrapText="1"/>
    </xf>
    <xf numFmtId="0" fontId="20" fillId="7" borderId="0" xfId="0" applyFont="1" applyFill="1" applyAlignment="1">
      <alignment horizontal="center" vertical="center" wrapText="1"/>
    </xf>
    <xf numFmtId="0" fontId="12" fillId="7" borderId="1" xfId="0" applyFont="1" applyFill="1" applyBorder="1" applyAlignment="1">
      <alignment horizontal="center" vertical="center"/>
    </xf>
    <xf numFmtId="0" fontId="20" fillId="9" borderId="0" xfId="0" applyFont="1" applyFill="1" applyAlignment="1">
      <alignment horizontal="center" vertical="center" wrapText="1"/>
    </xf>
    <xf numFmtId="0" fontId="12" fillId="7" borderId="47" xfId="0" applyFont="1" applyFill="1" applyBorder="1" applyAlignment="1">
      <alignment horizontal="center" vertical="center"/>
    </xf>
    <xf numFmtId="0" fontId="20" fillId="7" borderId="31" xfId="0" applyFont="1" applyFill="1" applyBorder="1" applyAlignment="1">
      <alignment horizontal="center" vertical="center" wrapText="1"/>
    </xf>
    <xf numFmtId="0" fontId="27" fillId="0" borderId="0" xfId="0" applyFont="1" applyAlignment="1">
      <alignment horizontal="center" vertical="center" wrapText="1"/>
    </xf>
    <xf numFmtId="0" fontId="17" fillId="0" borderId="33" xfId="0" applyFont="1" applyBorder="1" applyAlignment="1">
      <alignment horizontal="center"/>
    </xf>
    <xf numFmtId="0" fontId="35" fillId="7" borderId="47" xfId="0" applyFont="1" applyFill="1" applyBorder="1" applyAlignment="1">
      <alignment horizontal="center" vertical="center" wrapText="1"/>
    </xf>
    <xf numFmtId="0" fontId="20"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17" fillId="7" borderId="1" xfId="0" applyFont="1" applyFill="1" applyBorder="1"/>
    <xf numFmtId="0" fontId="12" fillId="7" borderId="1" xfId="0" applyFont="1" applyFill="1" applyBorder="1" applyAlignment="1">
      <alignment horizontal="center" vertical="center" wrapText="1"/>
    </xf>
    <xf numFmtId="0" fontId="35" fillId="7" borderId="52" xfId="0" applyFont="1" applyFill="1" applyBorder="1" applyAlignment="1">
      <alignment horizontal="center" vertical="center" wrapText="1"/>
    </xf>
    <xf numFmtId="0" fontId="35" fillId="7" borderId="52" xfId="0" applyFont="1" applyFill="1" applyBorder="1" applyAlignment="1">
      <alignment horizontal="center" vertical="center"/>
    </xf>
    <xf numFmtId="0" fontId="35" fillId="7" borderId="0" xfId="0" applyFont="1" applyFill="1" applyAlignment="1">
      <alignment horizontal="center" vertical="center"/>
    </xf>
    <xf numFmtId="0" fontId="35" fillId="7" borderId="1" xfId="0" applyFont="1" applyFill="1" applyBorder="1" applyAlignment="1">
      <alignment horizontal="center" vertical="center"/>
    </xf>
    <xf numFmtId="0" fontId="12" fillId="7" borderId="52" xfId="0" applyFont="1" applyFill="1" applyBorder="1" applyAlignment="1">
      <alignment horizontal="center" vertical="center"/>
    </xf>
    <xf numFmtId="0" fontId="35" fillId="7" borderId="1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2" xfId="0" applyFont="1" applyFill="1" applyBorder="1" applyAlignment="1">
      <alignment horizontal="center" vertical="center"/>
    </xf>
    <xf numFmtId="0" fontId="16" fillId="7" borderId="0" xfId="0" applyFont="1" applyFill="1" applyAlignment="1">
      <alignment wrapText="1"/>
    </xf>
    <xf numFmtId="0" fontId="34" fillId="10" borderId="1" xfId="0" applyFont="1" applyFill="1" applyBorder="1" applyAlignment="1">
      <alignment horizontal="left" vertical="center" wrapText="1"/>
    </xf>
    <xf numFmtId="0" fontId="18" fillId="0" borderId="47" xfId="0" applyFont="1" applyBorder="1"/>
    <xf numFmtId="0" fontId="17" fillId="11" borderId="1" xfId="0" applyFont="1" applyFill="1" applyBorder="1" applyAlignment="1">
      <alignment horizontal="center"/>
    </xf>
    <xf numFmtId="0" fontId="17" fillId="11" borderId="1" xfId="0" applyFont="1" applyFill="1" applyBorder="1"/>
    <xf numFmtId="0" fontId="17" fillId="11" borderId="1" xfId="0" applyFont="1" applyFill="1" applyBorder="1" applyAlignment="1">
      <alignment horizontal="center" vertical="center"/>
    </xf>
    <xf numFmtId="0" fontId="12" fillId="11" borderId="1" xfId="0" applyFont="1" applyFill="1" applyBorder="1" applyAlignment="1">
      <alignment horizontal="center" vertical="center" wrapText="1"/>
    </xf>
    <xf numFmtId="0" fontId="17" fillId="0" borderId="0" xfId="0" applyFont="1" applyAlignment="1">
      <alignment horizontal="center"/>
    </xf>
    <xf numFmtId="0" fontId="35" fillId="8" borderId="47" xfId="0" applyFont="1" applyFill="1" applyBorder="1" applyAlignment="1">
      <alignment horizontal="center" vertical="center" wrapText="1"/>
    </xf>
    <xf numFmtId="0" fontId="21" fillId="11" borderId="47" xfId="0" applyFont="1" applyFill="1" applyBorder="1" applyAlignment="1">
      <alignment horizontal="center" vertical="center"/>
    </xf>
    <xf numFmtId="0" fontId="32" fillId="11" borderId="1" xfId="0" applyFont="1" applyFill="1" applyBorder="1"/>
    <xf numFmtId="0" fontId="12" fillId="11" borderId="47" xfId="0" applyFont="1" applyFill="1" applyBorder="1" applyAlignment="1">
      <alignment horizontal="center" vertical="center" wrapText="1"/>
    </xf>
    <xf numFmtId="0" fontId="17" fillId="0" borderId="0" xfId="0" applyFont="1" applyAlignment="1">
      <alignment horizontal="center" vertical="center"/>
    </xf>
    <xf numFmtId="0" fontId="27" fillId="6" borderId="61" xfId="0" applyFont="1" applyFill="1" applyBorder="1" applyAlignment="1">
      <alignment horizontal="center" vertical="center" wrapText="1"/>
    </xf>
    <xf numFmtId="0" fontId="27" fillId="8" borderId="61" xfId="0" applyFont="1" applyFill="1" applyBorder="1" applyAlignment="1">
      <alignment horizontal="center" vertical="center" wrapText="1"/>
    </xf>
    <xf numFmtId="0" fontId="28" fillId="0" borderId="61" xfId="0" applyFont="1" applyBorder="1" applyAlignment="1">
      <alignment horizontal="center" vertical="center" wrapText="1"/>
    </xf>
    <xf numFmtId="0" fontId="28" fillId="6" borderId="61" xfId="0" applyFont="1" applyFill="1" applyBorder="1" applyAlignment="1">
      <alignment horizontal="center" vertical="center" wrapText="1"/>
    </xf>
    <xf numFmtId="0" fontId="18" fillId="0" borderId="61" xfId="0" applyFont="1" applyBorder="1" applyAlignment="1">
      <alignment horizontal="center" vertical="center"/>
    </xf>
    <xf numFmtId="0" fontId="17" fillId="0" borderId="15" xfId="0" applyFont="1" applyBorder="1" applyAlignment="1">
      <alignment horizontal="center" vertical="center"/>
    </xf>
    <xf numFmtId="0" fontId="17" fillId="0" borderId="23" xfId="0" applyFont="1" applyBorder="1" applyAlignment="1">
      <alignment horizontal="left" vertical="center"/>
    </xf>
    <xf numFmtId="0" fontId="12" fillId="0" borderId="61" xfId="0" applyFont="1" applyBorder="1" applyAlignment="1">
      <alignment horizontal="center" vertical="center" wrapText="1"/>
    </xf>
    <xf numFmtId="0" fontId="26" fillId="0" borderId="0" xfId="0" applyFont="1" applyAlignment="1">
      <alignment horizontal="center" vertical="center"/>
    </xf>
    <xf numFmtId="0" fontId="20" fillId="6" borderId="61" xfId="0" applyFont="1" applyFill="1" applyBorder="1" applyAlignment="1">
      <alignment horizontal="center" vertical="center" wrapText="1"/>
    </xf>
    <xf numFmtId="0" fontId="20" fillId="6" borderId="61" xfId="0" applyFont="1" applyFill="1" applyBorder="1" applyAlignment="1">
      <alignment horizontal="center" vertical="center"/>
    </xf>
    <xf numFmtId="0" fontId="17" fillId="7" borderId="22" xfId="0" applyFont="1" applyFill="1" applyBorder="1"/>
    <xf numFmtId="0" fontId="20" fillId="11" borderId="1" xfId="0" applyFont="1" applyFill="1" applyBorder="1" applyAlignment="1">
      <alignment horizontal="center" vertical="center"/>
    </xf>
    <xf numFmtId="0" fontId="17" fillId="11" borderId="22" xfId="0" applyFont="1" applyFill="1" applyBorder="1" applyAlignment="1">
      <alignment horizontal="center" vertical="center"/>
    </xf>
    <xf numFmtId="0" fontId="20" fillId="11" borderId="22" xfId="0" applyFont="1" applyFill="1" applyBorder="1" applyAlignment="1">
      <alignment horizontal="center" vertical="center" wrapText="1"/>
    </xf>
    <xf numFmtId="0" fontId="19" fillId="11" borderId="1" xfId="0" applyFont="1" applyFill="1" applyBorder="1" applyAlignment="1">
      <alignment horizontal="center" vertical="center"/>
    </xf>
    <xf numFmtId="0" fontId="35" fillId="11" borderId="1" xfId="0" applyFont="1" applyFill="1" applyBorder="1" applyAlignment="1">
      <alignment horizontal="center" vertical="center" wrapText="1"/>
    </xf>
    <xf numFmtId="0" fontId="35" fillId="11" borderId="36" xfId="0" applyFont="1" applyFill="1" applyBorder="1" applyAlignment="1">
      <alignment horizontal="center" vertical="center" wrapText="1"/>
    </xf>
    <xf numFmtId="0" fontId="27" fillId="11" borderId="52" xfId="0" applyFont="1" applyFill="1" applyBorder="1" applyAlignment="1">
      <alignment horizontal="center" vertical="center" wrapText="1"/>
    </xf>
    <xf numFmtId="0" fontId="35" fillId="11" borderId="52"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1"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1" borderId="47" xfId="0" applyFont="1" applyFill="1" applyBorder="1" applyAlignment="1">
      <alignment horizontal="center" vertical="center" wrapText="1"/>
    </xf>
    <xf numFmtId="0" fontId="11" fillId="11" borderId="0" xfId="0" applyFont="1" applyFill="1" applyAlignment="1">
      <alignment horizontal="center" vertical="center" wrapText="1"/>
    </xf>
    <xf numFmtId="0" fontId="11" fillId="11" borderId="30" xfId="0" applyFont="1" applyFill="1" applyBorder="1" applyAlignment="1">
      <alignment horizontal="center" vertical="center" wrapText="1"/>
    </xf>
    <xf numFmtId="0" fontId="11" fillId="11" borderId="31" xfId="0" applyFont="1" applyFill="1" applyBorder="1" applyAlignment="1">
      <alignment horizontal="center" vertical="center" wrapText="1"/>
    </xf>
    <xf numFmtId="0" fontId="11" fillId="11" borderId="46" xfId="0" applyFont="1" applyFill="1" applyBorder="1" applyAlignment="1">
      <alignment horizontal="center" vertical="center" wrapText="1"/>
    </xf>
    <xf numFmtId="0" fontId="27" fillId="11" borderId="0" xfId="0" applyFont="1" applyFill="1" applyAlignment="1">
      <alignment wrapText="1"/>
    </xf>
    <xf numFmtId="0" fontId="0" fillId="11" borderId="1" xfId="0" applyFill="1" applyBorder="1"/>
    <xf numFmtId="0" fontId="1" fillId="11" borderId="22" xfId="0" applyFont="1" applyFill="1" applyBorder="1" applyAlignment="1">
      <alignment horizontal="center" vertical="center"/>
    </xf>
    <xf numFmtId="0" fontId="1" fillId="11" borderId="36" xfId="0" applyFont="1" applyFill="1" applyBorder="1" applyAlignment="1">
      <alignment horizontal="center" vertical="center"/>
    </xf>
    <xf numFmtId="0" fontId="36" fillId="11" borderId="26" xfId="0" applyFont="1" applyFill="1" applyBorder="1" applyAlignment="1">
      <alignment horizontal="center" vertical="center" wrapText="1"/>
    </xf>
    <xf numFmtId="0" fontId="35" fillId="11" borderId="15" xfId="0" applyFont="1" applyFill="1" applyBorder="1" applyAlignment="1">
      <alignment horizontal="center" vertical="center" wrapText="1"/>
    </xf>
    <xf numFmtId="0" fontId="12" fillId="11" borderId="26" xfId="0" applyFont="1" applyFill="1" applyBorder="1" applyAlignment="1">
      <alignment horizontal="center" vertical="center"/>
    </xf>
    <xf numFmtId="0" fontId="12" fillId="11" borderId="1" xfId="0" applyFont="1" applyFill="1" applyBorder="1" applyAlignment="1">
      <alignment horizontal="center" vertical="center"/>
    </xf>
    <xf numFmtId="0" fontId="17" fillId="11" borderId="22" xfId="0" applyFont="1" applyFill="1" applyBorder="1" applyAlignment="1">
      <alignment horizontal="center"/>
    </xf>
    <xf numFmtId="0" fontId="17" fillId="11" borderId="22" xfId="0" applyFont="1" applyFill="1" applyBorder="1"/>
    <xf numFmtId="0" fontId="1" fillId="11" borderId="52" xfId="0" applyFont="1" applyFill="1" applyBorder="1" applyAlignment="1">
      <alignment horizontal="center" vertical="center"/>
    </xf>
    <xf numFmtId="0" fontId="35" fillId="11" borderId="22" xfId="0" applyFont="1" applyFill="1" applyBorder="1" applyAlignment="1">
      <alignment horizontal="center" vertical="center" wrapText="1"/>
    </xf>
    <xf numFmtId="0" fontId="36" fillId="11" borderId="36" xfId="0" applyFont="1" applyFill="1" applyBorder="1" applyAlignment="1">
      <alignment horizontal="center" vertical="center" wrapText="1"/>
    </xf>
    <xf numFmtId="0" fontId="35" fillId="11" borderId="23" xfId="0" applyFont="1" applyFill="1" applyBorder="1" applyAlignment="1">
      <alignment horizontal="center" vertical="center" wrapText="1"/>
    </xf>
    <xf numFmtId="0" fontId="19" fillId="11" borderId="36" xfId="0" applyFont="1" applyFill="1" applyBorder="1" applyAlignment="1">
      <alignment horizontal="center" vertical="center"/>
    </xf>
    <xf numFmtId="0" fontId="35" fillId="11" borderId="39" xfId="0" applyFont="1" applyFill="1" applyBorder="1" applyAlignment="1">
      <alignment horizontal="center" vertical="center" wrapText="1"/>
    </xf>
    <xf numFmtId="0" fontId="27" fillId="11" borderId="26"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1" borderId="36" xfId="0" applyFont="1" applyFill="1" applyBorder="1" applyAlignment="1">
      <alignment horizontal="center" vertical="center" wrapText="1"/>
    </xf>
    <xf numFmtId="0" fontId="27" fillId="11" borderId="39"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52"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2" fillId="11" borderId="27" xfId="0" applyFont="1" applyFill="1" applyBorder="1" applyAlignment="1">
      <alignment horizontal="center" vertical="center" wrapText="1"/>
    </xf>
    <xf numFmtId="0" fontId="1" fillId="11" borderId="38" xfId="0" applyFont="1" applyFill="1" applyBorder="1" applyAlignment="1">
      <alignment horizontal="center" vertical="center"/>
    </xf>
    <xf numFmtId="0" fontId="35" fillId="11" borderId="38" xfId="0" applyFont="1" applyFill="1" applyBorder="1" applyAlignment="1">
      <alignment horizontal="center" vertical="center" wrapText="1"/>
    </xf>
    <xf numFmtId="0" fontId="1" fillId="11" borderId="27"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23" xfId="0" applyFont="1" applyFill="1" applyBorder="1" applyAlignment="1">
      <alignment horizontal="center" vertical="center"/>
    </xf>
    <xf numFmtId="0" fontId="1" fillId="11" borderId="39" xfId="0" applyFont="1" applyFill="1" applyBorder="1" applyAlignment="1">
      <alignment horizontal="center" vertical="center"/>
    </xf>
    <xf numFmtId="0" fontId="1" fillId="11" borderId="15"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15"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6" xfId="0" applyFont="1" applyFill="1" applyBorder="1" applyAlignment="1">
      <alignment horizontal="center" vertical="center"/>
    </xf>
    <xf numFmtId="0" fontId="12" fillId="11" borderId="0" xfId="0" applyFont="1" applyFill="1" applyAlignment="1">
      <alignment horizontal="center" vertical="center"/>
    </xf>
    <xf numFmtId="0" fontId="16" fillId="11" borderId="0" xfId="0" applyFont="1" applyFill="1" applyAlignment="1">
      <alignment wrapText="1"/>
    </xf>
    <xf numFmtId="0" fontId="12" fillId="11" borderId="22" xfId="0" applyFont="1" applyFill="1" applyBorder="1" applyAlignment="1">
      <alignment horizontal="center" vertical="center"/>
    </xf>
    <xf numFmtId="0" fontId="12" fillId="11" borderId="36" xfId="0" applyFont="1" applyFill="1" applyBorder="1" applyAlignment="1">
      <alignment horizontal="center" vertical="center"/>
    </xf>
    <xf numFmtId="0" fontId="12" fillId="11" borderId="27" xfId="0" applyFont="1" applyFill="1" applyBorder="1" applyAlignment="1">
      <alignment horizontal="center" vertical="center"/>
    </xf>
    <xf numFmtId="0" fontId="12" fillId="11" borderId="44" xfId="0" applyFont="1" applyFill="1" applyBorder="1" applyAlignment="1">
      <alignment horizontal="center" vertical="center"/>
    </xf>
    <xf numFmtId="0" fontId="9" fillId="11" borderId="27" xfId="0" applyFont="1" applyFill="1" applyBorder="1" applyAlignment="1">
      <alignment horizontal="center" vertical="center"/>
    </xf>
    <xf numFmtId="0" fontId="36" fillId="11" borderId="38" xfId="0" applyFont="1" applyFill="1" applyBorder="1" applyAlignment="1">
      <alignment horizontal="center" vertical="center" wrapText="1"/>
    </xf>
    <xf numFmtId="0" fontId="36" fillId="11" borderId="52" xfId="0" applyFont="1" applyFill="1" applyBorder="1" applyAlignment="1">
      <alignment horizontal="center" vertical="center" wrapText="1"/>
    </xf>
    <xf numFmtId="0" fontId="36" fillId="11" borderId="27" xfId="0" applyFont="1" applyFill="1" applyBorder="1" applyAlignment="1">
      <alignment horizontal="center" vertical="center" wrapText="1"/>
    </xf>
    <xf numFmtId="0" fontId="37" fillId="11" borderId="1" xfId="0" applyFont="1" applyFill="1" applyBorder="1" applyAlignment="1">
      <alignment horizontal="center" vertical="center" wrapText="1"/>
    </xf>
    <xf numFmtId="0" fontId="37" fillId="11" borderId="39" xfId="0" applyFont="1" applyFill="1" applyBorder="1" applyAlignment="1">
      <alignment horizontal="center" vertical="center" wrapText="1"/>
    </xf>
    <xf numFmtId="0" fontId="37" fillId="11" borderId="22" xfId="0" applyFont="1" applyFill="1" applyBorder="1" applyAlignment="1">
      <alignment horizontal="center" vertical="center" wrapText="1"/>
    </xf>
    <xf numFmtId="0" fontId="37" fillId="11" borderId="36"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2" xfId="0" applyFont="1" applyFill="1" applyBorder="1" applyAlignment="1">
      <alignment horizontal="center" vertical="center" wrapText="1"/>
    </xf>
    <xf numFmtId="0" fontId="8" fillId="11" borderId="3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4" xfId="0" applyFont="1" applyFill="1" applyBorder="1" applyAlignment="1">
      <alignment horizontal="center" vertical="center" wrapText="1"/>
    </xf>
    <xf numFmtId="0" fontId="8" fillId="11" borderId="0" xfId="0" applyFont="1" applyFill="1" applyAlignment="1">
      <alignment horizontal="center" vertical="center" wrapText="1"/>
    </xf>
    <xf numFmtId="0" fontId="36" fillId="11" borderId="3" xfId="0" applyFont="1" applyFill="1" applyBorder="1" applyAlignment="1">
      <alignment horizontal="center" vertical="center" wrapText="1"/>
    </xf>
    <xf numFmtId="0" fontId="36" fillId="11" borderId="2" xfId="0" applyFont="1" applyFill="1" applyBorder="1" applyAlignment="1">
      <alignment horizontal="center" vertical="center" wrapText="1"/>
    </xf>
    <xf numFmtId="0" fontId="37" fillId="11" borderId="24" xfId="0" applyFont="1" applyFill="1" applyBorder="1" applyAlignment="1">
      <alignment horizontal="center" vertical="center" wrapText="1"/>
    </xf>
    <xf numFmtId="0" fontId="37" fillId="11" borderId="23" xfId="0" applyFont="1" applyFill="1" applyBorder="1" applyAlignment="1">
      <alignment horizontal="center" vertical="center" wrapText="1"/>
    </xf>
    <xf numFmtId="0" fontId="1" fillId="11" borderId="24" xfId="0" applyFont="1" applyFill="1" applyBorder="1" applyAlignment="1">
      <alignment horizontal="center" vertical="center"/>
    </xf>
    <xf numFmtId="0" fontId="37" fillId="11" borderId="15" xfId="0" applyFont="1" applyFill="1" applyBorder="1" applyAlignment="1">
      <alignment horizontal="center" vertical="center" wrapText="1"/>
    </xf>
    <xf numFmtId="0" fontId="38" fillId="11" borderId="1"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1" borderId="15"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35" fillId="11" borderId="2" xfId="0" applyFont="1" applyFill="1" applyBorder="1" applyAlignment="1">
      <alignment horizontal="center" vertical="center" wrapText="1"/>
    </xf>
    <xf numFmtId="0" fontId="17" fillId="10" borderId="47" xfId="0" applyFont="1" applyFill="1" applyBorder="1"/>
    <xf numFmtId="0" fontId="17" fillId="12" borderId="47" xfId="0" applyFont="1" applyFill="1" applyBorder="1"/>
    <xf numFmtId="0" fontId="17" fillId="11" borderId="47" xfId="0" applyFont="1" applyFill="1" applyBorder="1" applyAlignment="1">
      <alignment horizontal="center"/>
    </xf>
    <xf numFmtId="0" fontId="17" fillId="11" borderId="47" xfId="0" applyFont="1" applyFill="1" applyBorder="1"/>
    <xf numFmtId="0" fontId="17" fillId="11" borderId="47" xfId="0" applyFont="1" applyFill="1" applyBorder="1" applyAlignment="1">
      <alignment horizontal="center" vertical="center"/>
    </xf>
    <xf numFmtId="0" fontId="17" fillId="12" borderId="22" xfId="0" applyFont="1" applyFill="1" applyBorder="1"/>
    <xf numFmtId="0" fontId="12" fillId="7" borderId="22" xfId="0" applyFont="1" applyFill="1" applyBorder="1" applyAlignment="1">
      <alignment horizontal="center" vertical="center"/>
    </xf>
    <xf numFmtId="0" fontId="5" fillId="7" borderId="1" xfId="0" applyFont="1" applyFill="1" applyBorder="1" applyAlignment="1">
      <alignment horizontal="center" vertical="center" wrapText="1"/>
    </xf>
    <xf numFmtId="0" fontId="17" fillId="7" borderId="22" xfId="0" applyFont="1" applyFill="1" applyBorder="1" applyAlignment="1">
      <alignment horizontal="center" vertical="center"/>
    </xf>
    <xf numFmtId="0" fontId="6"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2" fillId="7" borderId="26" xfId="0" applyFont="1" applyFill="1" applyBorder="1" applyAlignment="1">
      <alignment horizontal="center" vertical="center"/>
    </xf>
    <xf numFmtId="0" fontId="18" fillId="7" borderId="22" xfId="0" applyFont="1" applyFill="1" applyBorder="1"/>
    <xf numFmtId="0" fontId="12" fillId="12" borderId="1" xfId="0" applyFont="1" applyFill="1" applyBorder="1" applyAlignment="1">
      <alignment horizontal="left" vertical="center"/>
    </xf>
    <xf numFmtId="0" fontId="12" fillId="7" borderId="1" xfId="0" applyFont="1" applyFill="1" applyBorder="1" applyAlignment="1">
      <alignment horizontal="left" vertical="center"/>
    </xf>
    <xf numFmtId="0" fontId="12" fillId="10" borderId="1" xfId="0" applyFont="1" applyFill="1" applyBorder="1" applyAlignment="1">
      <alignment horizontal="left" vertical="center"/>
    </xf>
    <xf numFmtId="0" fontId="12" fillId="12" borderId="39" xfId="0" applyFont="1" applyFill="1" applyBorder="1" applyAlignment="1">
      <alignment horizontal="center" vertical="center"/>
    </xf>
    <xf numFmtId="0" fontId="12" fillId="12" borderId="22" xfId="0" applyFont="1" applyFill="1" applyBorder="1" applyAlignment="1">
      <alignment horizontal="center" vertical="center"/>
    </xf>
    <xf numFmtId="0" fontId="17" fillId="12" borderId="22" xfId="0" applyFont="1" applyFill="1" applyBorder="1" applyAlignment="1">
      <alignment horizontal="center"/>
    </xf>
    <xf numFmtId="0" fontId="17" fillId="12" borderId="22" xfId="0" applyFont="1" applyFill="1" applyBorder="1" applyAlignment="1">
      <alignment horizontal="center" vertical="center"/>
    </xf>
    <xf numFmtId="0" fontId="12" fillId="12" borderId="22" xfId="0" applyFont="1" applyFill="1" applyBorder="1" applyAlignment="1">
      <alignment horizontal="center" vertical="center" wrapText="1"/>
    </xf>
    <xf numFmtId="0" fontId="12" fillId="12" borderId="36" xfId="0" applyFont="1" applyFill="1" applyBorder="1" applyAlignment="1">
      <alignment horizontal="center" vertical="center" wrapText="1"/>
    </xf>
    <xf numFmtId="0" fontId="35" fillId="12" borderId="52" xfId="0" applyFont="1" applyFill="1" applyBorder="1" applyAlignment="1">
      <alignment horizontal="center" vertical="center"/>
    </xf>
    <xf numFmtId="0" fontId="35" fillId="12" borderId="36" xfId="0" applyFont="1" applyFill="1" applyBorder="1" applyAlignment="1">
      <alignment horizontal="center" vertical="center"/>
    </xf>
    <xf numFmtId="0" fontId="35" fillId="12" borderId="1" xfId="0" applyFont="1" applyFill="1" applyBorder="1" applyAlignment="1">
      <alignment horizontal="center" vertical="center"/>
    </xf>
    <xf numFmtId="0" fontId="35" fillId="12" borderId="3" xfId="0" applyFont="1" applyFill="1" applyBorder="1" applyAlignment="1">
      <alignment horizontal="center" vertical="center"/>
    </xf>
    <xf numFmtId="0" fontId="35" fillId="12" borderId="23" xfId="0" applyFont="1" applyFill="1" applyBorder="1" applyAlignment="1">
      <alignment horizontal="center" vertical="center"/>
    </xf>
    <xf numFmtId="0" fontId="1" fillId="12" borderId="23" xfId="0" applyFont="1" applyFill="1" applyBorder="1" applyAlignment="1">
      <alignment horizontal="center" vertical="center"/>
    </xf>
    <xf numFmtId="0" fontId="1" fillId="12"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15" xfId="0" applyFont="1" applyFill="1" applyBorder="1" applyAlignment="1">
      <alignment horizontal="center" vertical="center"/>
    </xf>
    <xf numFmtId="0" fontId="12" fillId="12" borderId="23" xfId="0" applyFont="1" applyFill="1" applyBorder="1" applyAlignment="1">
      <alignment horizontal="center" vertical="center"/>
    </xf>
    <xf numFmtId="0" fontId="12" fillId="12" borderId="24" xfId="0" applyFont="1" applyFill="1" applyBorder="1" applyAlignment="1">
      <alignment horizontal="center" vertical="center"/>
    </xf>
    <xf numFmtId="0" fontId="12" fillId="12" borderId="16" xfId="0" applyFont="1" applyFill="1" applyBorder="1" applyAlignment="1">
      <alignment horizontal="center" vertical="center"/>
    </xf>
    <xf numFmtId="0" fontId="12" fillId="12" borderId="0" xfId="0" applyFont="1" applyFill="1" applyAlignment="1">
      <alignment horizontal="center" vertical="center"/>
    </xf>
    <xf numFmtId="0" fontId="12" fillId="12" borderId="2" xfId="0" applyFont="1" applyFill="1" applyBorder="1" applyAlignment="1">
      <alignment horizontal="center" vertical="center"/>
    </xf>
    <xf numFmtId="0" fontId="18" fillId="11" borderId="22" xfId="0" applyFont="1" applyFill="1" applyBorder="1" applyAlignment="1">
      <alignment horizontal="center" vertical="center"/>
    </xf>
    <xf numFmtId="0" fontId="17" fillId="11" borderId="1" xfId="0" applyFont="1" applyFill="1" applyBorder="1" applyAlignment="1">
      <alignment horizontal="left" vertical="center"/>
    </xf>
    <xf numFmtId="0" fontId="18" fillId="11" borderId="1" xfId="0" applyFont="1" applyFill="1" applyBorder="1" applyAlignment="1">
      <alignment horizontal="left" vertical="center"/>
    </xf>
    <xf numFmtId="0" fontId="20" fillId="7" borderId="1" xfId="0" applyFont="1" applyFill="1" applyBorder="1" applyAlignment="1">
      <alignment horizontal="center" vertical="center"/>
    </xf>
    <xf numFmtId="0" fontId="32" fillId="7" borderId="1" xfId="0" applyFont="1" applyFill="1" applyBorder="1"/>
    <xf numFmtId="0" fontId="20" fillId="7" borderId="22" xfId="0" applyFont="1" applyFill="1" applyBorder="1" applyAlignment="1">
      <alignment horizontal="center" vertical="center" wrapText="1"/>
    </xf>
    <xf numFmtId="0" fontId="19" fillId="7" borderId="1" xfId="0" applyFont="1" applyFill="1" applyBorder="1" applyAlignment="1">
      <alignment horizontal="center" vertical="center"/>
    </xf>
    <xf numFmtId="0" fontId="35" fillId="7" borderId="36" xfId="0" applyFont="1" applyFill="1" applyBorder="1" applyAlignment="1">
      <alignment horizontal="center" vertical="center" wrapText="1"/>
    </xf>
    <xf numFmtId="0" fontId="35" fillId="7" borderId="22" xfId="0" applyFont="1" applyFill="1" applyBorder="1" applyAlignment="1">
      <alignment horizontal="center" vertical="center"/>
    </xf>
    <xf numFmtId="0" fontId="27" fillId="7" borderId="52" xfId="0" applyFont="1" applyFill="1" applyBorder="1" applyAlignment="1">
      <alignment horizontal="center" vertical="center" wrapText="1"/>
    </xf>
    <xf numFmtId="0" fontId="35" fillId="7" borderId="36" xfId="0" applyFont="1" applyFill="1" applyBorder="1" applyAlignment="1">
      <alignment horizontal="center" vertical="center"/>
    </xf>
    <xf numFmtId="0" fontId="35" fillId="7" borderId="26"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47" xfId="0" applyFont="1" applyFill="1" applyBorder="1" applyAlignment="1">
      <alignment horizontal="center" vertical="center" wrapText="1"/>
    </xf>
    <xf numFmtId="0" fontId="11" fillId="7" borderId="0" xfId="0" applyFont="1" applyFill="1" applyAlignment="1">
      <alignment horizontal="center" vertical="center" wrapText="1"/>
    </xf>
    <xf numFmtId="0" fontId="11" fillId="7" borderId="30" xfId="0" applyFont="1" applyFill="1" applyBorder="1" applyAlignment="1">
      <alignment horizontal="center" vertical="center" wrapText="1"/>
    </xf>
    <xf numFmtId="0" fontId="11" fillId="7" borderId="31" xfId="0" applyFont="1" applyFill="1" applyBorder="1" applyAlignment="1">
      <alignment horizontal="center" vertical="center" wrapText="1"/>
    </xf>
    <xf numFmtId="0" fontId="11" fillId="7" borderId="46" xfId="0" applyFont="1" applyFill="1" applyBorder="1" applyAlignment="1">
      <alignment horizontal="center" vertical="center" wrapText="1"/>
    </xf>
    <xf numFmtId="0" fontId="27" fillId="7" borderId="0" xfId="0" applyFont="1" applyFill="1" applyAlignment="1">
      <alignment wrapText="1"/>
    </xf>
    <xf numFmtId="0" fontId="0" fillId="7" borderId="22" xfId="0" applyFill="1" applyBorder="1"/>
    <xf numFmtId="0" fontId="19" fillId="7" borderId="36" xfId="0" applyFont="1" applyFill="1" applyBorder="1" applyAlignment="1">
      <alignment horizontal="center" vertical="center"/>
    </xf>
    <xf numFmtId="0" fontId="27" fillId="7" borderId="36" xfId="0" applyFont="1" applyFill="1" applyBorder="1" applyAlignment="1">
      <alignment horizontal="center" vertical="center" wrapText="1"/>
    </xf>
    <xf numFmtId="0" fontId="12" fillId="7" borderId="36" xfId="0" applyFont="1" applyFill="1" applyBorder="1" applyAlignment="1">
      <alignment horizontal="center" vertical="center"/>
    </xf>
    <xf numFmtId="0" fontId="27" fillId="7" borderId="22" xfId="0" applyFont="1" applyFill="1" applyBorder="1" applyAlignment="1">
      <alignment horizontal="center" vertical="center" wrapText="1"/>
    </xf>
    <xf numFmtId="0" fontId="27" fillId="7" borderId="0" xfId="0" applyFont="1" applyFill="1" applyAlignment="1">
      <alignment horizontal="center" vertical="center" wrapText="1"/>
    </xf>
    <xf numFmtId="0" fontId="5" fillId="7" borderId="52" xfId="0" applyFont="1" applyFill="1" applyBorder="1" applyAlignment="1">
      <alignment horizontal="center" vertical="center" wrapText="1"/>
    </xf>
    <xf numFmtId="0" fontId="27" fillId="7" borderId="39" xfId="0" applyFont="1" applyFill="1" applyBorder="1" applyAlignment="1">
      <alignment horizontal="center" vertical="center" wrapText="1"/>
    </xf>
    <xf numFmtId="0" fontId="27" fillId="7" borderId="23" xfId="0" applyFont="1" applyFill="1" applyBorder="1" applyAlignment="1">
      <alignment horizontal="center" vertical="center" wrapText="1"/>
    </xf>
    <xf numFmtId="0" fontId="27" fillId="7" borderId="15" xfId="0" applyFont="1" applyFill="1" applyBorder="1" applyAlignment="1">
      <alignment horizontal="center" vertical="center" wrapText="1"/>
    </xf>
    <xf numFmtId="0" fontId="27" fillId="7" borderId="24"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12" fillId="7" borderId="39" xfId="0" applyFont="1" applyFill="1" applyBorder="1" applyAlignment="1">
      <alignment horizontal="center" vertical="center"/>
    </xf>
    <xf numFmtId="0" fontId="17" fillId="7" borderId="22" xfId="0" applyFont="1" applyFill="1" applyBorder="1" applyAlignment="1">
      <alignment horizontal="center"/>
    </xf>
    <xf numFmtId="0" fontId="12" fillId="7" borderId="22" xfId="0" applyFont="1" applyFill="1" applyBorder="1" applyAlignment="1">
      <alignment horizontal="center" vertical="center" wrapText="1"/>
    </xf>
    <xf numFmtId="0" fontId="12" fillId="7" borderId="36" xfId="0" applyFont="1" applyFill="1" applyBorder="1" applyAlignment="1">
      <alignment horizontal="center" vertical="center" wrapText="1"/>
    </xf>
    <xf numFmtId="0" fontId="35" fillId="7" borderId="3" xfId="0" applyFont="1" applyFill="1" applyBorder="1" applyAlignment="1">
      <alignment horizontal="center" vertical="center"/>
    </xf>
    <xf numFmtId="0" fontId="35" fillId="7" borderId="23" xfId="0" applyFont="1" applyFill="1" applyBorder="1" applyAlignment="1">
      <alignment horizontal="center" vertical="center"/>
    </xf>
    <xf numFmtId="0" fontId="1" fillId="7" borderId="23" xfId="0" applyFont="1" applyFill="1" applyBorder="1" applyAlignment="1">
      <alignment horizontal="center" vertical="center"/>
    </xf>
    <xf numFmtId="0" fontId="1" fillId="7" borderId="1" xfId="0" applyFont="1" applyFill="1" applyBorder="1" applyAlignment="1">
      <alignment horizontal="center" vertical="center"/>
    </xf>
    <xf numFmtId="0" fontId="12" fillId="7" borderId="23" xfId="0" applyFont="1" applyFill="1" applyBorder="1" applyAlignment="1">
      <alignment horizontal="center" vertical="center"/>
    </xf>
    <xf numFmtId="0" fontId="12" fillId="7" borderId="24" xfId="0" applyFont="1" applyFill="1" applyBorder="1" applyAlignment="1">
      <alignment horizontal="center" vertical="center"/>
    </xf>
    <xf numFmtId="0" fontId="9" fillId="0" borderId="0" xfId="0" applyFont="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4" fillId="4" borderId="7" xfId="0" applyFont="1" applyFill="1" applyBorder="1" applyAlignment="1">
      <alignment horizontal="center"/>
    </xf>
    <xf numFmtId="0" fontId="4" fillId="4" borderId="21" xfId="0" applyFont="1" applyFill="1" applyBorder="1" applyAlignment="1">
      <alignment horizontal="center"/>
    </xf>
    <xf numFmtId="0" fontId="4" fillId="4" borderId="8" xfId="0" applyFont="1" applyFill="1" applyBorder="1" applyAlignment="1">
      <alignment horizontal="center"/>
    </xf>
    <xf numFmtId="0" fontId="0" fillId="0" borderId="33" xfId="0" applyBorder="1" applyAlignment="1">
      <alignment horizontal="left" vertical="top"/>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3" xfId="0" applyFill="1" applyBorder="1" applyAlignment="1">
      <alignment horizontal="left" vertical="top" wrapText="1"/>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9"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0" borderId="15" xfId="0" applyBorder="1" applyAlignment="1">
      <alignment horizontal="center" vertical="center"/>
    </xf>
    <xf numFmtId="0" fontId="0" fillId="3" borderId="7" xfId="0" applyFill="1" applyBorder="1" applyAlignment="1">
      <alignment horizontal="left" vertical="center" wrapText="1"/>
    </xf>
    <xf numFmtId="0" fontId="0" fillId="3" borderId="21" xfId="0" applyFill="1" applyBorder="1" applyAlignment="1">
      <alignment horizontal="left" vertical="center" wrapText="1"/>
    </xf>
    <xf numFmtId="0" fontId="0" fillId="3" borderId="8" xfId="0" applyFill="1" applyBorder="1" applyAlignment="1">
      <alignment horizontal="left" vertical="center" wrapText="1"/>
    </xf>
    <xf numFmtId="0" fontId="0" fillId="3" borderId="34" xfId="0" applyFill="1" applyBorder="1" applyAlignment="1">
      <alignment horizontal="left" vertical="center" wrapText="1"/>
    </xf>
    <xf numFmtId="0" fontId="0" fillId="3" borderId="35" xfId="0" applyFill="1" applyBorder="1" applyAlignment="1">
      <alignment horizontal="left" vertical="center" wrapText="1"/>
    </xf>
    <xf numFmtId="0" fontId="0" fillId="3" borderId="37" xfId="0" applyFill="1" applyBorder="1" applyAlignment="1">
      <alignment horizontal="left" vertical="center" wrapText="1"/>
    </xf>
    <xf numFmtId="0" fontId="0" fillId="0" borderId="31" xfId="0" applyBorder="1" applyAlignment="1">
      <alignment horizontal="center" vertical="center"/>
    </xf>
    <xf numFmtId="0" fontId="0" fillId="0" borderId="36" xfId="0" applyBorder="1" applyAlignment="1">
      <alignment horizontal="center" vertical="center"/>
    </xf>
    <xf numFmtId="0" fontId="22" fillId="5" borderId="19" xfId="0" applyFont="1" applyFill="1" applyBorder="1" applyAlignment="1">
      <alignment horizontal="center" vertical="center"/>
    </xf>
    <xf numFmtId="0" fontId="22" fillId="5" borderId="11" xfId="0" applyFont="1" applyFill="1" applyBorder="1" applyAlignment="1">
      <alignment horizontal="center" vertical="center"/>
    </xf>
    <xf numFmtId="0" fontId="22" fillId="5" borderId="19" xfId="0" applyFont="1" applyFill="1" applyBorder="1" applyAlignment="1">
      <alignment horizontal="center" vertical="center" wrapText="1"/>
    </xf>
    <xf numFmtId="0" fontId="22" fillId="5" borderId="11" xfId="0" applyFont="1" applyFill="1" applyBorder="1" applyAlignment="1">
      <alignment horizontal="center" vertical="center" wrapText="1"/>
    </xf>
    <xf numFmtId="0" fontId="22" fillId="5" borderId="20" xfId="0" applyFont="1" applyFill="1" applyBorder="1" applyAlignment="1">
      <alignment horizontal="center" vertical="center" wrapText="1"/>
    </xf>
    <xf numFmtId="0" fontId="22" fillId="5" borderId="20"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23" fillId="5" borderId="19"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13" fillId="5" borderId="7" xfId="0" applyFont="1" applyFill="1" applyBorder="1" applyAlignment="1">
      <alignment horizontal="center" vertical="center"/>
    </xf>
    <xf numFmtId="0" fontId="13" fillId="5" borderId="21" xfId="0" applyFont="1" applyFill="1" applyBorder="1" applyAlignment="1">
      <alignment horizontal="center" vertical="center"/>
    </xf>
    <xf numFmtId="0" fontId="21" fillId="0" borderId="0" xfId="0" applyFont="1"/>
    <xf numFmtId="0" fontId="21" fillId="0" borderId="0" xfId="0" applyFont="1" applyAlignment="1">
      <alignment horizontal="left" wrapText="1"/>
    </xf>
    <xf numFmtId="0" fontId="22" fillId="5" borderId="12" xfId="0" applyFont="1" applyFill="1" applyBorder="1" applyAlignment="1">
      <alignment horizontal="center" vertical="center"/>
    </xf>
    <xf numFmtId="0" fontId="22" fillId="5" borderId="3" xfId="0" applyFont="1" applyFill="1" applyBorder="1" applyAlignment="1">
      <alignment horizontal="center" vertical="center"/>
    </xf>
    <xf numFmtId="0" fontId="22" fillId="5" borderId="29" xfId="0" applyFont="1" applyFill="1" applyBorder="1" applyAlignment="1">
      <alignment horizontal="center" vertical="center"/>
    </xf>
    <xf numFmtId="0" fontId="22" fillId="5" borderId="22" xfId="0" applyFont="1" applyFill="1" applyBorder="1" applyAlignment="1">
      <alignment horizontal="center" vertical="center"/>
    </xf>
    <xf numFmtId="0" fontId="22" fillId="0" borderId="12" xfId="0" applyFont="1" applyBorder="1" applyAlignment="1">
      <alignment horizontal="center" wrapText="1"/>
    </xf>
    <xf numFmtId="0" fontId="22" fillId="0" borderId="13" xfId="0" applyFont="1" applyBorder="1" applyAlignment="1">
      <alignment horizontal="center" wrapText="1"/>
    </xf>
    <xf numFmtId="0" fontId="22" fillId="0" borderId="10" xfId="0" applyFont="1" applyBorder="1" applyAlignment="1">
      <alignment horizontal="center" wrapText="1"/>
    </xf>
    <xf numFmtId="0" fontId="22" fillId="0" borderId="14" xfId="0" applyFont="1" applyBorder="1" applyAlignment="1">
      <alignment horizontal="center" wrapText="1"/>
    </xf>
    <xf numFmtId="0" fontId="21" fillId="0" borderId="15" xfId="0" applyFont="1" applyBorder="1" applyAlignment="1">
      <alignment horizontal="left"/>
    </xf>
    <xf numFmtId="0" fontId="21" fillId="0" borderId="24" xfId="0" applyFont="1" applyBorder="1" applyAlignment="1">
      <alignment horizontal="left"/>
    </xf>
    <xf numFmtId="0" fontId="21" fillId="0" borderId="16" xfId="0" applyFont="1" applyBorder="1" applyAlignment="1">
      <alignment horizontal="left"/>
    </xf>
    <xf numFmtId="0" fontId="21" fillId="0" borderId="17" xfId="0" applyFont="1" applyBorder="1" applyAlignment="1">
      <alignment horizontal="left"/>
    </xf>
    <xf numFmtId="0" fontId="21" fillId="0" borderId="25" xfId="0" applyFont="1" applyBorder="1" applyAlignment="1">
      <alignment horizontal="left"/>
    </xf>
    <xf numFmtId="0" fontId="21" fillId="0" borderId="18" xfId="0" applyFont="1" applyBorder="1" applyAlignment="1">
      <alignment horizontal="left"/>
    </xf>
    <xf numFmtId="0" fontId="22" fillId="5" borderId="10" xfId="0" applyFont="1" applyFill="1" applyBorder="1" applyAlignment="1">
      <alignment horizontal="center" vertical="center"/>
    </xf>
    <xf numFmtId="0" fontId="13" fillId="5" borderId="28" xfId="0" applyFont="1" applyFill="1" applyBorder="1" applyAlignment="1">
      <alignment horizontal="center" vertical="center"/>
    </xf>
    <xf numFmtId="0" fontId="12" fillId="0" borderId="0" xfId="0" applyFont="1" applyAlignment="1">
      <alignment horizontal="left"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9" fillId="0" borderId="10" xfId="0" applyFont="1" applyBorder="1" applyAlignment="1">
      <alignment horizontal="center" wrapText="1"/>
    </xf>
    <xf numFmtId="0" fontId="9" fillId="0" borderId="14" xfId="0" applyFont="1" applyBorder="1" applyAlignment="1">
      <alignment horizontal="center" wrapText="1"/>
    </xf>
    <xf numFmtId="0" fontId="12" fillId="0" borderId="15" xfId="0" applyFont="1" applyBorder="1" applyAlignment="1">
      <alignment horizontal="left"/>
    </xf>
    <xf numFmtId="0" fontId="12" fillId="0" borderId="24" xfId="0" applyFont="1" applyBorder="1" applyAlignment="1">
      <alignment horizontal="left"/>
    </xf>
    <xf numFmtId="0" fontId="12" fillId="0" borderId="16" xfId="0" applyFont="1" applyBorder="1" applyAlignment="1">
      <alignment horizontal="left"/>
    </xf>
    <xf numFmtId="0" fontId="12" fillId="0" borderId="17" xfId="0" applyFont="1" applyBorder="1" applyAlignment="1">
      <alignment horizontal="left"/>
    </xf>
    <xf numFmtId="0" fontId="12" fillId="0" borderId="25" xfId="0" applyFont="1" applyBorder="1" applyAlignment="1">
      <alignment horizontal="left"/>
    </xf>
    <xf numFmtId="0" fontId="12" fillId="0" borderId="18" xfId="0" applyFont="1" applyBorder="1" applyAlignment="1">
      <alignment horizontal="left"/>
    </xf>
    <xf numFmtId="0" fontId="9" fillId="2" borderId="19"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47"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46" xfId="0" applyFont="1" applyFill="1" applyBorder="1" applyAlignment="1">
      <alignment horizontal="center" vertical="center"/>
    </xf>
    <xf numFmtId="0" fontId="9" fillId="2" borderId="27"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20" xfId="0" applyFont="1" applyFill="1" applyBorder="1" applyAlignment="1">
      <alignment horizontal="center" vertical="center"/>
    </xf>
    <xf numFmtId="0" fontId="15" fillId="2" borderId="11" xfId="0" applyFont="1" applyFill="1" applyBorder="1" applyAlignment="1">
      <alignment horizontal="center" vertical="center"/>
    </xf>
    <xf numFmtId="0" fontId="8" fillId="2" borderId="19"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9" fillId="2" borderId="20"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2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49" xfId="0" applyFont="1" applyFill="1" applyBorder="1" applyAlignment="1">
      <alignment horizontal="center" vertical="center"/>
    </xf>
    <xf numFmtId="0" fontId="9" fillId="2" borderId="39" xfId="0" applyFont="1" applyFill="1" applyBorder="1" applyAlignment="1">
      <alignment horizontal="center" vertical="center"/>
    </xf>
    <xf numFmtId="0" fontId="9" fillId="2" borderId="29" xfId="0" applyFont="1" applyFill="1" applyBorder="1" applyAlignment="1">
      <alignment horizontal="center" vertical="center"/>
    </xf>
    <xf numFmtId="0" fontId="9" fillId="2" borderId="33" xfId="0" applyFont="1" applyFill="1" applyBorder="1" applyAlignment="1">
      <alignment horizontal="center" vertical="center"/>
    </xf>
    <xf numFmtId="0" fontId="9" fillId="2" borderId="48" xfId="0" applyFont="1" applyFill="1" applyBorder="1" applyAlignment="1">
      <alignment horizontal="center" vertical="center"/>
    </xf>
    <xf numFmtId="0" fontId="9" fillId="2" borderId="58" xfId="0" applyFont="1" applyFill="1" applyBorder="1" applyAlignment="1">
      <alignment horizontal="center" vertical="center"/>
    </xf>
    <xf numFmtId="0" fontId="9" fillId="2" borderId="59" xfId="0" applyFont="1" applyFill="1" applyBorder="1" applyAlignment="1">
      <alignment horizontal="center" vertical="center"/>
    </xf>
    <xf numFmtId="0" fontId="9" fillId="2" borderId="54"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8" xfId="0" applyFont="1" applyFill="1" applyBorder="1" applyAlignment="1">
      <alignment horizontal="center" vertical="center"/>
    </xf>
    <xf numFmtId="0" fontId="14" fillId="2" borderId="19" xfId="0" applyFont="1" applyFill="1" applyBorder="1" applyAlignment="1">
      <alignment horizontal="center" vertical="center"/>
    </xf>
    <xf numFmtId="0" fontId="13" fillId="2" borderId="8"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3" fillId="2" borderId="41"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20" xfId="0" applyFont="1" applyFill="1" applyBorder="1" applyAlignment="1">
      <alignment horizontal="center" vertical="center"/>
    </xf>
    <xf numFmtId="0" fontId="9" fillId="2" borderId="56" xfId="0" applyFont="1" applyFill="1" applyBorder="1" applyAlignment="1">
      <alignment horizontal="center" vertical="center"/>
    </xf>
    <xf numFmtId="0" fontId="14" fillId="2" borderId="40" xfId="0" applyFont="1" applyFill="1" applyBorder="1" applyAlignment="1">
      <alignment horizontal="center" vertical="center" wrapText="1"/>
    </xf>
    <xf numFmtId="0" fontId="14" fillId="2" borderId="41" xfId="0" applyFont="1" applyFill="1" applyBorder="1" applyAlignment="1">
      <alignment horizontal="center" vertical="center" wrapText="1"/>
    </xf>
    <xf numFmtId="0" fontId="14" fillId="2" borderId="43" xfId="0" applyFont="1" applyFill="1" applyBorder="1" applyAlignment="1">
      <alignment horizontal="center" vertical="center" wrapText="1"/>
    </xf>
    <xf numFmtId="0" fontId="15" fillId="2" borderId="41" xfId="0" applyFont="1" applyFill="1" applyBorder="1" applyAlignment="1">
      <alignment horizontal="center" vertical="center"/>
    </xf>
    <xf numFmtId="0" fontId="15" fillId="2" borderId="43" xfId="0" applyFont="1" applyFill="1" applyBorder="1" applyAlignment="1">
      <alignment horizontal="center" vertical="center"/>
    </xf>
    <xf numFmtId="0" fontId="13" fillId="2" borderId="40"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 xfId="0" applyFont="1" applyFill="1" applyBorder="1" applyAlignment="1">
      <alignment horizontal="center" vertical="center"/>
    </xf>
    <xf numFmtId="0" fontId="15" fillId="2" borderId="21"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40" xfId="0" applyFont="1" applyFill="1" applyBorder="1" applyAlignment="1">
      <alignment horizontal="center" vertical="center"/>
    </xf>
    <xf numFmtId="0" fontId="14" fillId="2" borderId="43" xfId="0" applyFont="1" applyFill="1" applyBorder="1" applyAlignment="1">
      <alignment horizontal="center" vertical="center"/>
    </xf>
    <xf numFmtId="0" fontId="14" fillId="2" borderId="68" xfId="0" applyFont="1" applyFill="1" applyBorder="1" applyAlignment="1">
      <alignment horizontal="center" vertical="center"/>
    </xf>
    <xf numFmtId="0" fontId="14" fillId="2" borderId="6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70" xfId="0" applyFont="1" applyFill="1" applyBorder="1" applyAlignment="1">
      <alignment horizontal="center" vertical="center"/>
    </xf>
    <xf numFmtId="0" fontId="15" fillId="2" borderId="1" xfId="0" applyFont="1" applyFill="1" applyBorder="1" applyAlignment="1">
      <alignment horizontal="center" vertical="center"/>
    </xf>
  </cellXfs>
  <cellStyles count="1">
    <cellStyle name="Normal" xfId="0" builtinId="0"/>
  </cellStyles>
  <dxfs count="3884">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patternType="gray125">
          <bgColor rgb="FFFFFF00"/>
        </patternFill>
      </fill>
    </dxf>
    <dxf>
      <fill>
        <patternFill patternType="solid">
          <bgColor rgb="FFFFFF00"/>
        </patternFill>
      </fill>
    </dxf>
    <dxf>
      <font>
        <b/>
        <i val="0"/>
        <color auto="1"/>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color rgb="FFFF0000"/>
      </font>
    </dxf>
    <dxf>
      <fill>
        <patternFill patternType="gray125">
          <bgColor rgb="FFFFFF00"/>
        </patternFill>
      </fill>
    </dxf>
    <dxf>
      <fill>
        <patternFill patternType="solid">
          <bgColor rgb="FFFFFF00"/>
        </patternFill>
      </fill>
    </dxf>
    <dxf>
      <font>
        <b/>
        <i val="0"/>
        <color auto="1"/>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patternType="gray125">
          <bgColor rgb="FFFFFF00"/>
        </patternFill>
      </fill>
    </dxf>
    <dxf>
      <fill>
        <patternFill>
          <bgColor rgb="FFFFFF00"/>
        </patternFill>
      </fill>
    </dxf>
    <dxf>
      <fill>
        <patternFill patternType="solid">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ont>
        <b/>
        <i val="0"/>
      </font>
      <fill>
        <patternFill>
          <bgColor theme="9" tint="0.39994506668294322"/>
        </patternFill>
      </fill>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ont>
        <b/>
        <i val="0"/>
        <color auto="1"/>
      </font>
      <fill>
        <patternFill>
          <bgColor theme="9" tint="0.39994506668294322"/>
        </patternFill>
      </fill>
    </dxf>
    <dxf>
      <font>
        <b/>
        <i val="0"/>
        <color rgb="FFFF0000"/>
      </font>
    </dxf>
    <dxf>
      <font>
        <b/>
        <i val="0"/>
        <color auto="1"/>
      </font>
      <fill>
        <patternFill>
          <bgColor theme="9" tint="0.39994506668294322"/>
        </patternFill>
      </fill>
    </dxf>
    <dxf>
      <font>
        <color rgb="FFFF0000"/>
      </font>
      <fill>
        <patternFill>
          <bgColor rgb="FFFFFF00"/>
        </patternFill>
      </fill>
    </dxf>
    <dxf>
      <fill>
        <patternFill>
          <bgColor rgb="FFFFFF00"/>
        </patternFill>
      </fill>
    </dxf>
    <dxf>
      <fill>
        <patternFill>
          <bgColor rgb="FFFFFF00"/>
        </patternFill>
      </fill>
    </dxf>
    <dxf>
      <font>
        <b/>
        <i val="0"/>
        <color auto="1"/>
      </font>
      <fill>
        <patternFill>
          <bgColor theme="9" tint="0.39994506668294322"/>
        </patternFill>
      </fill>
    </dxf>
    <dxf>
      <font>
        <b/>
        <i val="0"/>
        <color rgb="FFFF0000"/>
      </font>
    </dxf>
    <dxf>
      <font>
        <color rgb="FFFF0000"/>
      </font>
      <fill>
        <patternFill>
          <bgColor rgb="FFFFFF00"/>
        </patternFill>
      </fill>
    </dxf>
    <dxf>
      <font>
        <b/>
        <i val="0"/>
        <color auto="1"/>
      </font>
      <fill>
        <patternFill>
          <bgColor theme="9" tint="0.39994506668294322"/>
        </patternFill>
      </fill>
    </dxf>
    <dxf>
      <font>
        <b/>
        <i val="0"/>
        <color rgb="FFFF0000"/>
      </font>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auto="1"/>
      </font>
      <fill>
        <patternFill>
          <bgColor theme="9" tint="0.39994506668294322"/>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color auto="1"/>
      </font>
      <fill>
        <patternFill>
          <bgColor theme="9" tint="0.39994506668294322"/>
        </patternFill>
      </fill>
    </dxf>
    <dxf>
      <font>
        <b/>
        <i val="0"/>
        <color auto="1"/>
      </font>
      <fill>
        <patternFill>
          <bgColor theme="9" tint="0.39994506668294322"/>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auto="1"/>
      </font>
      <fill>
        <patternFill>
          <bgColor theme="9" tint="0.39994506668294322"/>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color auto="1"/>
      </font>
      <fill>
        <patternFill>
          <bgColor theme="9" tint="0.39994506668294322"/>
        </patternFill>
      </fill>
    </dxf>
    <dxf>
      <font>
        <b/>
        <i val="0"/>
        <color rgb="FFFF0000"/>
      </font>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auto="1"/>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color auto="1"/>
      </font>
      <fill>
        <patternFill>
          <bgColor theme="9" tint="0.39994506668294322"/>
        </patternFill>
      </fill>
    </dxf>
    <dxf>
      <fill>
        <patternFill>
          <bgColor rgb="FFFFFF00"/>
        </patternFill>
      </fill>
    </dxf>
    <dxf>
      <font>
        <b/>
        <i val="0"/>
        <color rgb="FFFF0000"/>
      </font>
    </dxf>
    <dxf>
      <font>
        <b/>
        <i val="0"/>
        <color auto="1"/>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b/>
        <i val="0"/>
        <color auto="1"/>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ont>
        <b/>
        <i val="0"/>
        <color auto="1"/>
      </font>
      <fill>
        <patternFill>
          <bgColor theme="9" tint="0.39994506668294322"/>
        </patternFill>
      </fill>
    </dxf>
    <dxf>
      <font>
        <b/>
        <i val="0"/>
      </font>
      <fill>
        <patternFill>
          <bgColor theme="9" tint="0.39994506668294322"/>
        </patternFill>
      </fill>
    </dxf>
    <dxf>
      <font>
        <b/>
        <i val="0"/>
        <color rgb="FFFF0000"/>
      </font>
    </dxf>
    <dxf>
      <font>
        <b/>
        <i val="0"/>
        <color auto="1"/>
      </font>
      <fill>
        <patternFill>
          <bgColor theme="9" tint="0.39994506668294322"/>
        </patternFill>
      </fill>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font>
      <fill>
        <patternFill>
          <bgColor theme="9" tint="0.39994506668294322"/>
        </patternFill>
      </fill>
    </dxf>
    <dxf>
      <font>
        <b/>
        <i val="0"/>
        <color auto="1"/>
      </font>
      <fill>
        <patternFill>
          <bgColor theme="9" tint="0.39994506668294322"/>
        </patternFill>
      </fill>
    </dxf>
    <dxf>
      <font>
        <b/>
        <i val="0"/>
        <color rgb="FFFF0000"/>
      </font>
    </dxf>
    <dxf>
      <font>
        <b/>
        <i val="0"/>
        <color auto="1"/>
      </font>
      <fill>
        <patternFill>
          <bgColor theme="9" tint="0.39994506668294322"/>
        </patternFill>
      </fill>
    </dxf>
    <dxf>
      <fill>
        <patternFill>
          <bgColor rgb="FFFFFF00"/>
        </patternFill>
      </fill>
    </dxf>
    <dxf>
      <font>
        <b/>
        <i val="0"/>
        <color rgb="FFFF0000"/>
      </font>
    </dxf>
    <dxf>
      <font>
        <b/>
        <i val="0"/>
        <color auto="1"/>
      </font>
      <fill>
        <patternFill>
          <bgColor theme="9" tint="0.39994506668294322"/>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auto="1"/>
      </font>
      <fill>
        <patternFill>
          <bgColor theme="9" tint="0.39994506668294322"/>
        </patternFill>
      </fill>
    </dxf>
    <dxf>
      <font>
        <color rgb="FFFF0000"/>
      </font>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color auto="1"/>
      </font>
      <fill>
        <patternFill>
          <bgColor theme="9" tint="0.39994506668294322"/>
        </patternFill>
      </fill>
    </dxf>
    <dxf>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font>
      <fill>
        <patternFill>
          <bgColor theme="9" tint="0.39994506668294322"/>
        </patternFill>
      </fill>
    </dxf>
    <dxf>
      <font>
        <b/>
        <i val="0"/>
        <color rgb="FFFF0000"/>
      </font>
    </dxf>
    <dxf>
      <font>
        <b/>
        <i val="0"/>
      </font>
      <fill>
        <patternFill>
          <bgColor theme="9" tint="0.39994506668294322"/>
        </patternFill>
      </fill>
    </dxf>
    <dxf>
      <font>
        <b/>
        <i val="0"/>
        <color auto="1"/>
      </font>
      <fill>
        <patternFill>
          <bgColor theme="9" tint="0.39994506668294322"/>
        </patternFill>
      </fill>
    </dxf>
    <dxf>
      <font>
        <b/>
        <i val="0"/>
        <color auto="1"/>
      </font>
      <fill>
        <patternFill>
          <bgColor theme="9" tint="0.39994506668294322"/>
        </patternFill>
      </fill>
    </dxf>
    <dxf>
      <font>
        <b/>
        <i val="0"/>
      </font>
      <fill>
        <patternFill>
          <bgColor theme="9" tint="0.39994506668294322"/>
        </patternFill>
      </fill>
    </dxf>
    <dxf>
      <font>
        <b/>
        <i val="0"/>
        <color rgb="FFFF0000"/>
      </font>
    </dxf>
    <dxf>
      <font>
        <b/>
        <i val="0"/>
      </font>
      <fill>
        <patternFill>
          <bgColor theme="9" tint="0.39994506668294322"/>
        </patternFill>
      </fill>
    </dxf>
    <dxf>
      <fill>
        <patternFill>
          <bgColor rgb="FFFFFF00"/>
        </patternFill>
      </fill>
    </dxf>
    <dxf>
      <font>
        <b/>
        <i val="0"/>
        <color auto="1"/>
      </font>
      <fill>
        <patternFill>
          <bgColor theme="9" tint="0.39994506668294322"/>
        </patternFill>
      </fill>
    </dxf>
    <dxf>
      <font>
        <b/>
        <i val="0"/>
        <color rgb="FFFF0000"/>
      </font>
    </dxf>
    <dxf>
      <font>
        <b/>
        <i val="0"/>
        <color rgb="FFFF0000"/>
      </font>
    </dxf>
    <dxf>
      <fill>
        <patternFill>
          <bgColor rgb="FFFFFF00"/>
        </patternFill>
      </fill>
    </dxf>
    <dxf>
      <font>
        <b/>
        <i val="0"/>
        <color auto="1"/>
      </font>
      <fill>
        <patternFill>
          <bgColor theme="9" tint="0.39994506668294322"/>
        </patternFill>
      </fill>
    </dxf>
    <dxf>
      <font>
        <b/>
        <i val="0"/>
      </font>
      <fill>
        <patternFill>
          <bgColor theme="9" tint="0.39994506668294322"/>
        </patternFill>
      </fill>
    </dxf>
    <dxf>
      <font>
        <b/>
        <i val="0"/>
        <color auto="1"/>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ont>
        <b/>
        <i val="0"/>
        <color auto="1"/>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ont>
        <b/>
        <i val="0"/>
      </font>
      <fill>
        <patternFill>
          <bgColor theme="9" tint="0.39994506668294322"/>
        </patternFill>
      </fill>
    </dxf>
    <dxf>
      <font>
        <b/>
        <i val="0"/>
        <color rgb="FFFF0000"/>
      </font>
    </dxf>
    <dxf>
      <font>
        <b/>
        <i val="0"/>
        <color auto="1"/>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color auto="1"/>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ill>
        <patternFill>
          <bgColor rgb="FFFFFF00"/>
        </patternFill>
      </fill>
    </dxf>
    <dxf>
      <font>
        <b/>
        <i val="0"/>
        <color auto="1"/>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auto="1"/>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color auto="1"/>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color auto="1"/>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ill>
        <patternFill>
          <bgColor rgb="FFFFFF00"/>
        </patternFill>
      </fill>
    </dxf>
    <dxf>
      <font>
        <b/>
        <i val="0"/>
        <color auto="1"/>
      </font>
      <fill>
        <patternFill>
          <bgColor theme="9" tint="0.39994506668294322"/>
        </patternFill>
      </fill>
    </dxf>
    <dxf>
      <font>
        <b/>
        <i val="0"/>
        <color rgb="FFFF0000"/>
      </font>
    </dxf>
    <dxf>
      <font>
        <b/>
        <i val="0"/>
        <color auto="1"/>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ill>
        <patternFill>
          <bgColor rgb="FFFFFF00"/>
        </patternFill>
      </fill>
    </dxf>
    <dxf>
      <font>
        <b/>
        <i val="0"/>
        <color auto="1"/>
      </font>
      <fill>
        <patternFill>
          <bgColor theme="9" tint="0.39994506668294322"/>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auto="1"/>
      </font>
      <fill>
        <patternFill>
          <bgColor theme="9" tint="0.39994506668294322"/>
        </patternFill>
      </fill>
    </dxf>
    <dxf>
      <font>
        <color rgb="FFFF0000"/>
      </font>
      <fill>
        <patternFill>
          <bgColor rgb="FFFFFF00"/>
        </patternFill>
      </fill>
    </dxf>
    <dxf>
      <fill>
        <patternFill>
          <bgColor rgb="FFFFFF00"/>
        </patternFill>
      </fill>
    </dxf>
    <dxf>
      <font>
        <b/>
        <i val="0"/>
        <color auto="1"/>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color auto="1"/>
      </font>
      <fill>
        <patternFill>
          <bgColor theme="9" tint="0.39994506668294322"/>
        </patternFill>
      </fill>
    </dxf>
    <dxf>
      <font>
        <b/>
        <i val="0"/>
        <color rgb="FFFF0000"/>
      </font>
    </dxf>
    <dxf>
      <font>
        <b/>
        <i val="0"/>
        <color auto="1"/>
      </font>
      <fill>
        <patternFill>
          <bgColor theme="9" tint="0.39994506668294322"/>
        </patternFill>
      </fill>
    </dxf>
    <dxf>
      <fill>
        <patternFill>
          <bgColor rgb="FFFFFF00"/>
        </patternFill>
      </fill>
    </dxf>
    <dxf>
      <font>
        <b/>
        <i val="0"/>
        <color rgb="FFFF0000"/>
      </font>
    </dxf>
    <dxf>
      <font>
        <b/>
        <i val="0"/>
        <color rgb="FFFF0000"/>
      </font>
    </dxf>
    <dxf>
      <font>
        <b/>
        <i val="0"/>
        <color auto="1"/>
      </font>
      <fill>
        <patternFill>
          <bgColor theme="9" tint="0.39994506668294322"/>
        </patternFill>
      </fill>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ill>
        <patternFill>
          <bgColor rgb="FFFFFF00"/>
        </patternFill>
      </fill>
    </dxf>
    <dxf>
      <font>
        <b/>
        <i val="0"/>
        <color rgb="FFFF0000"/>
      </font>
    </dxf>
    <dxf>
      <font>
        <color rgb="FFFF0000"/>
      </font>
      <fill>
        <patternFill>
          <bgColor rgb="FFFFFF00"/>
        </patternFill>
      </fill>
    </dxf>
    <dxf>
      <font>
        <b/>
        <i val="0"/>
        <color auto="1"/>
      </font>
      <fill>
        <patternFill>
          <bgColor theme="9" tint="0.39994506668294322"/>
        </patternFill>
      </fill>
    </dxf>
    <dxf>
      <fill>
        <patternFill>
          <bgColor rgb="FFFFFF00"/>
        </patternFill>
      </fill>
    </dxf>
    <dxf>
      <font>
        <color rgb="FFFF0000"/>
      </font>
      <fill>
        <patternFill>
          <bgColor rgb="FFFFFF00"/>
        </patternFill>
      </fill>
    </dxf>
    <dxf>
      <font>
        <b/>
        <i val="0"/>
        <color auto="1"/>
      </font>
      <fill>
        <patternFill>
          <bgColor theme="9" tint="0.39994506668294322"/>
        </patternFill>
      </fill>
    </dxf>
    <dxf>
      <fill>
        <patternFill>
          <bgColor rgb="FFFFFF00"/>
        </patternFill>
      </fill>
    </dxf>
    <dxf>
      <fill>
        <patternFill>
          <bgColor rgb="FFFFFF00"/>
        </patternFill>
      </fill>
    </dxf>
    <dxf>
      <font>
        <b/>
        <i val="0"/>
        <color rgb="FFFF0000"/>
      </font>
    </dxf>
    <dxf>
      <font>
        <b/>
        <i val="0"/>
        <color auto="1"/>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color rgb="FFFF0000"/>
      </font>
    </dxf>
    <dxf>
      <font>
        <b/>
        <i val="0"/>
        <color auto="1"/>
      </font>
      <fill>
        <patternFill>
          <bgColor theme="9" tint="0.39994506668294322"/>
        </patternFill>
      </fill>
    </dxf>
    <dxf>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color auto="1"/>
      </font>
      <fill>
        <patternFill>
          <bgColor theme="9" tint="0.39994506668294322"/>
        </patternFill>
      </fill>
    </dxf>
    <dxf>
      <fill>
        <patternFill>
          <bgColor rgb="FFFFFF00"/>
        </patternFill>
      </fill>
    </dxf>
    <dxf>
      <fill>
        <patternFill patternType="solid">
          <bgColor rgb="FFFFFF00"/>
        </patternFill>
      </fill>
    </dxf>
    <dxf>
      <font>
        <b/>
        <i val="0"/>
        <color rgb="FFFF0000"/>
      </font>
    </dxf>
    <dxf>
      <fill>
        <patternFill patternType="gray125">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ill>
        <patternFill patternType="solid">
          <bgColor rgb="FFFFFF00"/>
        </patternFill>
      </fill>
    </dxf>
    <dxf>
      <font>
        <b/>
        <i val="0"/>
        <color rgb="FFFF0000"/>
      </font>
    </dxf>
    <dxf>
      <font>
        <b/>
        <i val="0"/>
        <color auto="1"/>
      </font>
      <fill>
        <patternFill>
          <bgColor theme="9" tint="0.39994506668294322"/>
        </patternFill>
      </fill>
    </dxf>
    <dxf>
      <fill>
        <patternFill patternType="gray125">
          <bgColor rgb="FFFFFF00"/>
        </patternFill>
      </fill>
    </dxf>
    <dxf>
      <font>
        <b/>
        <i val="0"/>
        <color rgb="FFFF0000"/>
      </font>
    </dxf>
    <dxf>
      <fill>
        <patternFill patternType="solid">
          <bgColor rgb="FFFFFF00"/>
        </patternFill>
      </fill>
    </dxf>
    <dxf>
      <fill>
        <patternFill patternType="gray125">
          <bgColor rgb="FFFFFF00"/>
        </patternFill>
      </fill>
    </dxf>
    <dxf>
      <fill>
        <patternFill>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auto="1"/>
      </font>
      <fill>
        <patternFill>
          <bgColor theme="9" tint="0.39994506668294322"/>
        </patternFill>
      </fill>
    </dxf>
    <dxf>
      <fill>
        <patternFill patternType="solid">
          <bgColor rgb="FFFFFF00"/>
        </patternFill>
      </fill>
    </dxf>
    <dxf>
      <font>
        <b/>
        <i val="0"/>
        <color rgb="FFFF0000"/>
      </font>
    </dxf>
    <dxf>
      <fill>
        <patternFill>
          <bgColor rgb="FFFFFF00"/>
        </patternFill>
      </fill>
    </dxf>
    <dxf>
      <fill>
        <patternFill patternType="gray125">
          <bgColor rgb="FFFFFF00"/>
        </patternFill>
      </fill>
    </dxf>
    <dxf>
      <fill>
        <patternFill patternType="solid">
          <bgColor rgb="FFFFFF00"/>
        </patternFill>
      </fill>
    </dxf>
    <dxf>
      <font>
        <b/>
        <i val="0"/>
        <color auto="1"/>
      </font>
      <fill>
        <patternFill>
          <bgColor theme="9" tint="0.39994506668294322"/>
        </patternFill>
      </fill>
    </dxf>
    <dxf>
      <fill>
        <patternFill patternType="gray125">
          <bgColor rgb="FFFFFF00"/>
        </patternFill>
      </fill>
    </dxf>
    <dxf>
      <font>
        <b/>
        <i val="0"/>
        <color rgb="FFFF0000"/>
      </font>
    </dxf>
    <dxf>
      <font>
        <b/>
        <i val="0"/>
        <color rgb="FFFF0000"/>
      </font>
    </dxf>
    <dxf>
      <font>
        <b/>
        <i val="0"/>
        <color auto="1"/>
      </font>
      <fill>
        <patternFill>
          <bgColor theme="9" tint="0.39994506668294322"/>
        </patternFill>
      </fill>
    </dxf>
    <dxf>
      <fill>
        <patternFill patternType="solid">
          <bgColor rgb="FFFFFF00"/>
        </patternFill>
      </fill>
    </dxf>
    <dxf>
      <fill>
        <patternFill patternType="gray125">
          <bgColor rgb="FFFFFF00"/>
        </patternFill>
      </fill>
    </dxf>
    <dxf>
      <font>
        <b/>
        <i val="0"/>
        <color rgb="FFFF0000"/>
      </font>
    </dxf>
    <dxf>
      <fill>
        <patternFill patternType="gray125">
          <bgColor rgb="FFFFFF00"/>
        </patternFill>
      </fill>
    </dxf>
    <dxf>
      <fill>
        <patternFill>
          <bgColor rgb="FFFFFF00"/>
        </patternFill>
      </fill>
    </dxf>
    <dxf>
      <font>
        <color rgb="FFFF0000"/>
      </font>
      <numFmt numFmtId="1" formatCode="0"/>
      <fill>
        <patternFill>
          <fgColor rgb="FFFFFF00"/>
        </patternFill>
      </fill>
    </dxf>
    <dxf>
      <fill>
        <patternFill patternType="solid">
          <fgColor rgb="FFFFFF00"/>
          <bgColor rgb="FFFFFF00"/>
        </patternFill>
      </fill>
    </dxf>
    <dxf>
      <fill>
        <patternFill patternType="solid">
          <bgColor rgb="FFFFFF00"/>
        </patternFill>
      </fill>
    </dxf>
    <dxf>
      <font>
        <color rgb="FF9C0006"/>
      </font>
      <fill>
        <patternFill>
          <bgColor rgb="FFFFC7CE"/>
        </patternFill>
      </fill>
    </dxf>
    <dxf>
      <fill>
        <patternFill>
          <bgColor rgb="FFFFFF00"/>
        </patternFill>
      </fill>
    </dxf>
    <dxf>
      <fill>
        <patternFill>
          <bgColor rgb="FFFFFF00"/>
        </patternFill>
      </fill>
    </dxf>
    <dxf>
      <font>
        <b/>
        <i val="0"/>
        <color auto="1"/>
      </font>
      <fill>
        <patternFill>
          <bgColor theme="9" tint="0.39994506668294322"/>
        </patternFill>
      </fill>
    </dxf>
    <dxf>
      <fill>
        <patternFill patternType="solid">
          <bgColor rgb="FFFFFF00"/>
        </patternFill>
      </fill>
    </dxf>
    <dxf>
      <font>
        <color rgb="FF9C0006"/>
      </font>
      <fill>
        <patternFill>
          <bgColor rgb="FFFFC7CE"/>
        </patternFill>
      </fill>
    </dxf>
    <dxf>
      <fill>
        <patternFill patternType="solid">
          <fgColor rgb="FFFFFF00"/>
          <bgColor rgb="FFFFFF00"/>
        </patternFill>
      </fill>
    </dxf>
    <dxf>
      <fill>
        <patternFill patternType="gray125">
          <bgColor rgb="FFFFFF00"/>
        </patternFill>
      </fill>
    </dxf>
    <dxf>
      <font>
        <b/>
        <i val="0"/>
        <color rgb="FFFF0000"/>
      </font>
    </dxf>
    <dxf>
      <font>
        <color rgb="FFFF0000"/>
      </font>
      <numFmt numFmtId="1" formatCode="0"/>
      <fill>
        <patternFill>
          <fgColor rgb="FFFFFF00"/>
        </patternFill>
      </fill>
    </dxf>
    <dxf>
      <fill>
        <patternFill patternType="solid">
          <bgColor rgb="FFFFFF00"/>
        </patternFill>
      </fill>
    </dxf>
    <dxf>
      <fill>
        <patternFill>
          <bgColor rgb="FFFFFF00"/>
        </patternFill>
      </fill>
    </dxf>
    <dxf>
      <font>
        <b/>
        <i val="0"/>
        <color auto="1"/>
      </font>
      <fill>
        <patternFill>
          <bgColor theme="9" tint="0.39994506668294322"/>
        </patternFill>
      </fill>
    </dxf>
    <dxf>
      <fill>
        <patternFill patternType="solid">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patternType="solid">
          <bgColor rgb="FFFFFF00"/>
        </patternFill>
      </fill>
    </dxf>
    <dxf>
      <fill>
        <patternFill>
          <bgColor rgb="FFFFFF00"/>
        </patternFill>
      </fill>
    </dxf>
    <dxf>
      <fill>
        <patternFill patternType="gray125">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patternType="gray125">
          <bgColor rgb="FFFFFF00"/>
        </patternFill>
      </fill>
    </dxf>
    <dxf>
      <fill>
        <patternFill patternType="solid">
          <bgColor rgb="FFFFFF00"/>
        </patternFill>
      </fill>
    </dxf>
    <dxf>
      <fill>
        <patternFill patternType="gray125">
          <bgColor rgb="FFFFFF00"/>
        </patternFill>
      </fill>
    </dxf>
    <dxf>
      <font>
        <b/>
        <i val="0"/>
        <color rgb="FFFF0000"/>
      </font>
    </dxf>
    <dxf>
      <fill>
        <patternFill>
          <bgColor rgb="FFFFFF00"/>
        </patternFill>
      </fill>
    </dxf>
    <dxf>
      <font>
        <b/>
        <i val="0"/>
        <color auto="1"/>
      </font>
      <fill>
        <patternFill>
          <bgColor theme="9" tint="0.39994506668294322"/>
        </patternFill>
      </fill>
    </dxf>
    <dxf>
      <font>
        <b/>
        <i val="0"/>
        <color rgb="FFFF0000"/>
      </font>
    </dxf>
    <dxf>
      <font>
        <b/>
        <i val="0"/>
        <color auto="1"/>
      </font>
      <fill>
        <patternFill>
          <bgColor theme="9" tint="0.39994506668294322"/>
        </patternFill>
      </fill>
    </dxf>
    <dxf>
      <fill>
        <patternFill patternType="solid">
          <bgColor rgb="FFFFFF00"/>
        </patternFill>
      </fill>
    </dxf>
    <dxf>
      <fill>
        <patternFill>
          <bgColor rgb="FFFFFF00"/>
        </patternFill>
      </fill>
    </dxf>
    <dxf>
      <fill>
        <patternFill patternType="gray125">
          <bgColor rgb="FFFFFF00"/>
        </patternFill>
      </fill>
    </dxf>
    <dxf>
      <font>
        <b/>
        <i val="0"/>
        <color rgb="FFFF0000"/>
      </font>
    </dxf>
    <dxf>
      <font>
        <b/>
        <i val="0"/>
        <color auto="1"/>
      </font>
      <fill>
        <patternFill>
          <bgColor theme="9" tint="0.39994506668294322"/>
        </patternFill>
      </fill>
    </dxf>
    <dxf>
      <fill>
        <patternFill patternType="solid">
          <bgColor rgb="FFFFFF00"/>
        </patternFill>
      </fill>
    </dxf>
    <dxf>
      <fill>
        <patternFill>
          <bgColor rgb="FFFFFF00"/>
        </patternFill>
      </fill>
    </dxf>
    <dxf>
      <fill>
        <patternFill patternType="gray125">
          <bgColor rgb="FFFFFF00"/>
        </patternFill>
      </fill>
    </dxf>
    <dxf>
      <font>
        <color rgb="FF9C0006"/>
      </font>
      <fill>
        <patternFill>
          <bgColor rgb="FFFFC7CE"/>
        </patternFill>
      </fill>
    </dxf>
    <dxf>
      <fill>
        <patternFill patternType="solid">
          <fgColor rgb="FFFFFF00"/>
          <bgColor rgb="FFFFFF00"/>
        </patternFill>
      </fill>
    </dxf>
    <dxf>
      <font>
        <color rgb="FFFF0000"/>
      </font>
      <numFmt numFmtId="1" formatCode="0"/>
      <fill>
        <patternFill>
          <fgColor rgb="FFFFFF00"/>
        </patternFill>
      </fill>
    </dxf>
    <dxf>
      <fill>
        <patternFill>
          <bgColor rgb="FFFFFF00"/>
        </patternFill>
      </fill>
    </dxf>
    <dxf>
      <fill>
        <patternFill patternType="gray125">
          <bgColor rgb="FFFFFF00"/>
        </patternFill>
      </fill>
    </dxf>
    <dxf>
      <font>
        <b/>
        <i val="0"/>
        <color rgb="FFFF0000"/>
      </font>
    </dxf>
    <dxf>
      <fill>
        <patternFill patternType="solid">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color auto="1"/>
      </font>
      <fill>
        <patternFill>
          <bgColor theme="9" tint="0.39994506668294322"/>
        </patternFill>
      </fill>
    </dxf>
    <dxf>
      <fill>
        <patternFill patternType="gray125">
          <bgColor rgb="FFFFFF00"/>
        </patternFill>
      </fill>
    </dxf>
    <dxf>
      <fill>
        <patternFill>
          <bgColor rgb="FFFFFF00"/>
        </patternFill>
      </fill>
    </dxf>
    <dxf>
      <fill>
        <patternFill patternType="solid">
          <bgColor rgb="FFFFFF00"/>
        </patternFill>
      </fill>
    </dxf>
    <dxf>
      <fill>
        <patternFill patternType="solid">
          <fgColor rgb="FFFFFF00"/>
          <bgColor rgb="FFFFFF00"/>
        </patternFill>
      </fill>
    </dxf>
    <dxf>
      <font>
        <b/>
        <i val="0"/>
        <color rgb="FFFF0000"/>
      </font>
    </dxf>
    <dxf>
      <font>
        <color rgb="FFFF0000"/>
      </font>
      <numFmt numFmtId="1" formatCode="0"/>
      <fill>
        <patternFill>
          <fgColor rgb="FFFFFF00"/>
        </patternFill>
      </fill>
    </dxf>
    <dxf>
      <font>
        <color rgb="FF9C0006"/>
      </font>
      <fill>
        <patternFill>
          <bgColor rgb="FFFFC7CE"/>
        </patternFill>
      </fill>
    </dxf>
    <dxf>
      <font>
        <b/>
        <i val="0"/>
        <color auto="1"/>
      </font>
      <fill>
        <patternFill>
          <bgColor theme="9" tint="0.39994506668294322"/>
        </patternFill>
      </fill>
    </dxf>
    <dxf>
      <font>
        <b/>
        <i val="0"/>
        <color rgb="FFFF0000"/>
      </font>
    </dxf>
    <dxf>
      <fill>
        <patternFill patternType="gray125">
          <bgColor rgb="FFFFFF00"/>
        </patternFill>
      </fill>
    </dxf>
    <dxf>
      <fill>
        <patternFill>
          <bgColor rgb="FFFFFF00"/>
        </patternFill>
      </fill>
    </dxf>
    <dxf>
      <fill>
        <patternFill patternType="solid">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ill>
        <patternFill patternType="gray125">
          <bgColor rgb="FFFFFF00"/>
        </patternFill>
      </fill>
    </dxf>
    <dxf>
      <font>
        <b/>
        <i val="0"/>
        <color rgb="FFFF0000"/>
      </font>
    </dxf>
    <dxf>
      <font>
        <b/>
        <i val="0"/>
        <color rgb="FFFF0000"/>
      </font>
    </dxf>
    <dxf>
      <fill>
        <patternFill patternType="gray125">
          <bgColor rgb="FFFFFF00"/>
        </patternFill>
      </fill>
    </dxf>
    <dxf>
      <fill>
        <patternFill>
          <bgColor rgb="FFFFFF00"/>
        </patternFill>
      </fill>
    </dxf>
    <dxf>
      <fill>
        <patternFill patternType="solid">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patternType="gray125">
          <bgColor rgb="FFFFFF00"/>
        </patternFill>
      </fill>
    </dxf>
    <dxf>
      <font>
        <b/>
        <i val="0"/>
        <color rgb="FFFF0000"/>
      </font>
    </dxf>
    <dxf>
      <fill>
        <patternFill patternType="solid">
          <bgColor rgb="FFFFFF00"/>
        </patternFill>
      </fill>
    </dxf>
    <dxf>
      <font>
        <b/>
        <i val="0"/>
        <color auto="1"/>
      </font>
      <fill>
        <patternFill>
          <bgColor theme="9" tint="0.39994506668294322"/>
        </patternFill>
      </fill>
    </dxf>
    <dxf>
      <fill>
        <patternFill>
          <bgColor rgb="FFFFFF00"/>
        </patternFill>
      </fill>
    </dxf>
    <dxf>
      <font>
        <color rgb="FFFF0000"/>
      </font>
      <numFmt numFmtId="1" formatCode="0"/>
      <fill>
        <patternFill>
          <fgColor rgb="FFFFFF00"/>
        </patternFill>
      </fill>
    </dxf>
    <dxf>
      <font>
        <color rgb="FF9C0006"/>
      </font>
      <fill>
        <patternFill>
          <bgColor rgb="FFFFC7CE"/>
        </patternFill>
      </fill>
    </dxf>
    <dxf>
      <fill>
        <patternFill patternType="solid">
          <fgColor rgb="FFFFFF00"/>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patternType="gray125">
          <bgColor rgb="FFFFFF00"/>
        </patternFill>
      </fill>
    </dxf>
    <dxf>
      <font>
        <color rgb="FF9C0006"/>
      </font>
      <fill>
        <patternFill>
          <bgColor rgb="FFFFC7CE"/>
        </patternFill>
      </fill>
    </dxf>
    <dxf>
      <font>
        <b/>
        <i val="0"/>
        <color auto="1"/>
      </font>
      <fill>
        <patternFill>
          <bgColor theme="9" tint="0.39994506668294322"/>
        </patternFill>
      </fill>
    </dxf>
    <dxf>
      <fill>
        <patternFill patternType="solid">
          <fgColor rgb="FFFFFF00"/>
          <bgColor rgb="FFFFFF00"/>
        </patternFill>
      </fill>
    </dxf>
    <dxf>
      <font>
        <color rgb="FFFF0000"/>
      </font>
      <numFmt numFmtId="1" formatCode="0"/>
      <fill>
        <patternFill>
          <fgColor rgb="FFFFFF00"/>
        </patternFill>
      </fill>
    </dxf>
    <dxf>
      <fill>
        <patternFill patternType="solid">
          <bgColor rgb="FFFFFF00"/>
        </patternFill>
      </fill>
    </dxf>
    <dxf>
      <font>
        <b/>
        <i val="0"/>
        <color rgb="FFFF0000"/>
      </font>
    </dxf>
    <dxf>
      <fill>
        <patternFill>
          <bgColor rgb="FFFFFF00"/>
        </patternFill>
      </fill>
    </dxf>
    <dxf>
      <font>
        <b/>
        <i val="0"/>
        <color auto="1"/>
      </font>
      <fill>
        <patternFill>
          <bgColor theme="9" tint="0.39994506668294322"/>
        </patternFill>
      </fill>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patternType="solid">
          <bgColor rgb="FFFFFF00"/>
        </patternFill>
      </fill>
    </dxf>
    <dxf>
      <fill>
        <patternFill patternType="gray125">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patternType="solid">
          <bgColor rgb="FFFFFF00"/>
        </patternFill>
      </fill>
    </dxf>
    <dxf>
      <fill>
        <patternFill>
          <bgColor rgb="FFFFFF00"/>
        </patternFill>
      </fill>
    </dxf>
    <dxf>
      <fill>
        <patternFill patternType="gray125">
          <bgColor rgb="FFFFFF00"/>
        </patternFill>
      </fill>
    </dxf>
    <dxf>
      <font>
        <color rgb="FFFF0000"/>
      </font>
      <fill>
        <patternFill>
          <bgColor rgb="FFFFFF00"/>
        </patternFill>
      </fill>
    </dxf>
    <dxf>
      <font>
        <b/>
        <i val="0"/>
      </font>
      <fill>
        <patternFill>
          <bgColor theme="9" tint="0.39994506668294322"/>
        </patternFill>
      </fill>
    </dxf>
    <dxf>
      <font>
        <color rgb="FFFF0000"/>
      </font>
      <numFmt numFmtId="1" formatCode="0"/>
      <fill>
        <patternFill>
          <fgColor rgb="FFFFFF00"/>
        </patternFill>
      </fill>
    </dxf>
    <dxf>
      <font>
        <color rgb="FF9C0006"/>
      </font>
      <fill>
        <patternFill>
          <bgColor rgb="FFFFC7CE"/>
        </patternFill>
      </fill>
    </dxf>
    <dxf>
      <fill>
        <patternFill patternType="solid">
          <fgColor rgb="FFFFFF00"/>
          <bgColor rgb="FFFFFF00"/>
        </patternFill>
      </fill>
    </dxf>
    <dxf>
      <font>
        <b/>
        <i val="0"/>
        <color rgb="FFFF0000"/>
      </font>
    </dxf>
    <dxf>
      <fill>
        <patternFill patternType="gray125">
          <bgColor rgb="FFFFFF00"/>
        </patternFill>
      </fill>
    </dxf>
    <dxf>
      <fill>
        <patternFill>
          <bgColor rgb="FFFFFF00"/>
        </patternFill>
      </fill>
    </dxf>
    <dxf>
      <fill>
        <patternFill patternType="solid">
          <bgColor rgb="FFFFFF00"/>
        </patternFill>
      </fill>
    </dxf>
    <dxf>
      <fill>
        <patternFill patternType="solid">
          <bgColor rgb="FFFFFF00"/>
        </patternFill>
      </fill>
    </dxf>
    <dxf>
      <font>
        <b/>
        <i val="0"/>
        <color auto="1"/>
      </font>
      <fill>
        <patternFill>
          <bgColor theme="9" tint="0.39994506668294322"/>
        </patternFill>
      </fill>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bgColor rgb="FFFFFF00"/>
        </patternFill>
      </fill>
    </dxf>
    <dxf>
      <fill>
        <patternFill patternType="gray125">
          <bgColor rgb="FFFFFF00"/>
        </patternFill>
      </fill>
    </dxf>
    <dxf>
      <font>
        <b/>
        <i val="0"/>
        <color rgb="FFFF0000"/>
      </font>
    </dxf>
    <dxf>
      <font>
        <color rgb="FF9C0006"/>
      </font>
      <fill>
        <patternFill>
          <bgColor rgb="FFFFC7CE"/>
        </patternFill>
      </fill>
    </dxf>
    <dxf>
      <font>
        <color rgb="FFFF0000"/>
      </font>
      <numFmt numFmtId="1" formatCode="0"/>
      <fill>
        <patternFill>
          <fgColor rgb="FFFFFF00"/>
        </patternFill>
      </fill>
    </dxf>
    <dxf>
      <fill>
        <patternFill patternType="solid">
          <bgColor rgb="FFFFFF00"/>
        </patternFill>
      </fill>
    </dxf>
    <dxf>
      <fill>
        <patternFill>
          <bgColor rgb="FFFFFF00"/>
        </patternFill>
      </fill>
    </dxf>
    <dxf>
      <fill>
        <patternFill patternType="gray125">
          <bgColor rgb="FFFFFF00"/>
        </patternFill>
      </fill>
    </dxf>
    <dxf>
      <font>
        <b/>
        <i val="0"/>
        <color rgb="FFFF0000"/>
      </font>
    </dxf>
    <dxf>
      <font>
        <b/>
        <i val="0"/>
        <color auto="1"/>
      </font>
      <fill>
        <patternFill>
          <bgColor theme="9" tint="0.39994506668294322"/>
        </patternFill>
      </fill>
    </dxf>
    <dxf>
      <fill>
        <patternFill patternType="solid">
          <fgColor rgb="FFFFFF00"/>
          <bgColor rgb="FFFFFF00"/>
        </patternFill>
      </fill>
    </dxf>
    <dxf>
      <fill>
        <patternFill patternType="solid">
          <bgColor rgb="FFFFFF00"/>
        </patternFill>
      </fill>
    </dxf>
    <dxf>
      <font>
        <b/>
        <i val="0"/>
        <color auto="1"/>
      </font>
      <fill>
        <patternFill>
          <bgColor theme="9" tint="0.39994506668294322"/>
        </patternFill>
      </fill>
    </dxf>
    <dxf>
      <font>
        <b/>
        <i val="0"/>
        <color rgb="FFFF0000"/>
      </font>
    </dxf>
    <dxf>
      <fill>
        <patternFill patternType="gray125">
          <bgColor rgb="FFFFFF00"/>
        </patternFill>
      </fill>
    </dxf>
    <dxf>
      <fill>
        <patternFill>
          <bgColor rgb="FFFFFF00"/>
        </patternFill>
      </fill>
    </dxf>
    <dxf>
      <fill>
        <patternFill patternType="solid">
          <bgColor rgb="FFFFFF00"/>
        </patternFill>
      </fill>
    </dxf>
    <dxf>
      <font>
        <b/>
        <i val="0"/>
        <color auto="1"/>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ont>
        <color rgb="FF9C0006"/>
      </font>
      <fill>
        <patternFill>
          <bgColor rgb="FFFFC7CE"/>
        </patternFill>
      </fill>
    </dxf>
    <dxf>
      <fill>
        <patternFill patternType="gray125">
          <bgColor rgb="FFFFFF00"/>
        </patternFill>
      </fill>
    </dxf>
    <dxf>
      <fill>
        <patternFill patternType="solid">
          <bgColor rgb="FFFFFF00"/>
        </patternFill>
      </fill>
    </dxf>
    <dxf>
      <font>
        <color rgb="FFFF0000"/>
      </font>
      <numFmt numFmtId="1" formatCode="0"/>
      <fill>
        <patternFill>
          <fgColor rgb="FFFFFF00"/>
        </patternFill>
      </fill>
    </dxf>
    <dxf>
      <fill>
        <patternFill patternType="solid">
          <fgColor rgb="FFFFFF00"/>
          <bgColor rgb="FFFFFF00"/>
        </patternFill>
      </fill>
    </dxf>
    <dxf>
      <font>
        <b/>
        <i val="0"/>
        <color auto="1"/>
      </font>
      <fill>
        <patternFill>
          <bgColor theme="9" tint="0.39994506668294322"/>
        </patternFill>
      </fill>
    </dxf>
    <dxf>
      <fill>
        <patternFill>
          <bgColor rgb="FFFFFF00"/>
        </patternFill>
      </fill>
    </dxf>
    <dxf>
      <font>
        <b/>
        <i val="0"/>
        <color rgb="FFFF0000"/>
      </font>
    </dxf>
    <dxf>
      <fill>
        <patternFill patternType="solid">
          <bgColor rgb="FFFFFF00"/>
        </patternFill>
      </fill>
    </dxf>
    <dxf>
      <fill>
        <patternFill patternType="gray125">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9C0006"/>
      </font>
      <fill>
        <patternFill>
          <bgColor rgb="FFFFC7CE"/>
        </patternFill>
      </fill>
    </dxf>
    <dxf>
      <fill>
        <patternFill patternType="solid">
          <fgColor rgb="FFFFFF00"/>
          <bgColor rgb="FFFFFF00"/>
        </patternFill>
      </fill>
    </dxf>
    <dxf>
      <fill>
        <patternFill patternType="gray125">
          <bgColor rgb="FFFFFF00"/>
        </patternFill>
      </fill>
    </dxf>
    <dxf>
      <fill>
        <patternFill>
          <bgColor rgb="FFFFFF00"/>
        </patternFill>
      </fill>
    </dxf>
    <dxf>
      <fill>
        <patternFill patternType="solid">
          <bgColor rgb="FFFFFF00"/>
        </patternFill>
      </fill>
    </dxf>
    <dxf>
      <font>
        <color rgb="FFFF0000"/>
      </font>
      <numFmt numFmtId="1" formatCode="0"/>
      <fill>
        <patternFill>
          <fgColor rgb="FFFFFF00"/>
        </patternFill>
      </fill>
    </dxf>
    <dxf>
      <font>
        <b/>
        <i val="0"/>
        <color rgb="FFFF0000"/>
      </font>
    </dxf>
    <dxf>
      <fill>
        <patternFill>
          <bgColor rgb="FFFFFF00"/>
        </patternFill>
      </fill>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patternType="solid">
          <bgColor rgb="FFFFFF00"/>
        </patternFill>
      </fill>
    </dxf>
    <dxf>
      <fill>
        <patternFill patternType="gray125">
          <bgColor rgb="FFFFFF00"/>
        </patternFill>
      </fill>
    </dxf>
    <dxf>
      <font>
        <b/>
        <i val="0"/>
        <color rgb="FFFF0000"/>
      </font>
    </dxf>
    <dxf>
      <fill>
        <patternFill patternType="solid">
          <fgColor rgb="FFFFFF00"/>
          <bgColor rgb="FFFFFF00"/>
        </patternFill>
      </fill>
    </dxf>
    <dxf>
      <fill>
        <patternFill patternType="gray125">
          <bgColor rgb="FFFFFF00"/>
        </patternFill>
      </fill>
    </dxf>
    <dxf>
      <fill>
        <patternFill patternType="solid">
          <bgColor rgb="FFFFFF00"/>
        </patternFill>
      </fill>
    </dxf>
    <dxf>
      <font>
        <color rgb="FFFF0000"/>
      </font>
      <numFmt numFmtId="1" formatCode="0"/>
      <fill>
        <patternFill>
          <fgColor rgb="FFFFFF00"/>
        </patternFill>
      </fill>
    </dxf>
    <dxf>
      <font>
        <color rgb="FF9C0006"/>
      </font>
      <fill>
        <patternFill>
          <bgColor rgb="FFFFC7CE"/>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ill>
        <patternFill patternType="gray125">
          <bgColor rgb="FFFFFF00"/>
        </patternFill>
      </fill>
    </dxf>
    <dxf>
      <fill>
        <patternFill patternType="solid">
          <fgColor rgb="FFFFFF00"/>
          <bgColor rgb="FFFFFF00"/>
        </patternFill>
      </fill>
    </dxf>
    <dxf>
      <font>
        <color rgb="FF9C0006"/>
      </font>
      <fill>
        <patternFill>
          <bgColor rgb="FFFFC7CE"/>
        </patternFill>
      </fill>
    </dxf>
    <dxf>
      <font>
        <color rgb="FFFF0000"/>
      </font>
      <numFmt numFmtId="1" formatCode="0"/>
      <fill>
        <patternFill>
          <fgColor rgb="FFFFFF00"/>
        </patternFill>
      </fill>
    </dxf>
    <dxf>
      <fill>
        <patternFill>
          <bgColor rgb="FFFFFF00"/>
        </patternFill>
      </fill>
    </dxf>
    <dxf>
      <fill>
        <patternFill patternType="gray125">
          <bgColor rgb="FFFFFF00"/>
        </patternFill>
      </fill>
    </dxf>
    <dxf>
      <fill>
        <patternFill patternType="solid">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color rgb="FFFF0000"/>
      </font>
      <fill>
        <patternFill>
          <bgColor rgb="FFFFFF00"/>
        </patternFill>
      </fill>
    </dxf>
    <dxf>
      <font>
        <b/>
        <i val="0"/>
        <color rgb="FFFF0000"/>
      </font>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b/>
        <i val="0"/>
        <color rgb="FFFF0000"/>
      </font>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color rgb="FFFF0000"/>
      </font>
      <fill>
        <patternFill>
          <bgColor rgb="FFFFFF00"/>
        </patternFill>
      </fill>
    </dxf>
    <dxf>
      <fill>
        <patternFill>
          <bgColor rgb="FFFFFF00"/>
        </patternFill>
      </fill>
    </dxf>
    <dxf>
      <font>
        <b/>
        <i val="0"/>
        <color rgb="FFFF0000"/>
      </font>
    </dxf>
    <dxf>
      <font>
        <b/>
        <i val="0"/>
      </font>
      <fill>
        <patternFill>
          <bgColor theme="9" tint="0.39994506668294322"/>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ill>
        <patternFill>
          <bgColor rgb="FFFFFF00"/>
        </patternFill>
      </fill>
    </dxf>
    <dxf>
      <font>
        <b/>
        <i val="0"/>
        <color rgb="FFFF0000"/>
      </font>
    </dxf>
    <dxf>
      <font>
        <b/>
        <i val="0"/>
        <color rgb="FFFF0000"/>
      </font>
    </dxf>
    <dxf>
      <fill>
        <patternFill>
          <bgColor rgb="FFFFFF00"/>
        </patternFill>
      </fill>
    </dxf>
    <dxf>
      <font>
        <b/>
        <i val="0"/>
        <color rgb="FFFF0000"/>
      </font>
    </dxf>
    <dxf>
      <fill>
        <patternFill>
          <bgColor rgb="FFFFFF00"/>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b/>
        <i val="0"/>
      </font>
      <fill>
        <patternFill>
          <bgColor theme="9" tint="0.39994506668294322"/>
        </patternFill>
      </fill>
    </dxf>
    <dxf>
      <font>
        <color rgb="FFFF0000"/>
      </font>
      <fill>
        <patternFill>
          <bgColor rgb="FFFFFF00"/>
        </patternFill>
      </fill>
    </dxf>
    <dxf>
      <font>
        <b/>
        <i val="0"/>
      </font>
      <fill>
        <patternFill>
          <bgColor theme="9" tint="0.39994506668294322"/>
        </patternFill>
      </fill>
    </dxf>
    <dxf>
      <font>
        <color rgb="FFFF0000"/>
      </font>
      <fill>
        <patternFill>
          <bgColor rgb="FFFFFF00"/>
        </patternFill>
      </fill>
    </dxf>
    <dxf>
      <font>
        <color rgb="FFFF0000"/>
      </font>
      <fill>
        <patternFill>
          <bgColor rgb="FFFFFF00"/>
        </patternFill>
      </fill>
    </dxf>
    <dxf>
      <font>
        <b/>
        <i val="0"/>
      </font>
      <fill>
        <patternFill>
          <bgColor theme="9" tint="0.39994506668294322"/>
        </patternFill>
      </fill>
    </dxf>
    <dxf>
      <fill>
        <patternFill>
          <bgColor rgb="FFFFFF00"/>
        </patternFill>
      </fill>
    </dxf>
    <dxf>
      <font>
        <b/>
        <i val="0"/>
        <color rgb="FFFF0000"/>
      </font>
    </dxf>
    <dxf>
      <font>
        <color rgb="FFFF0000"/>
      </font>
      <fill>
        <patternFill>
          <bgColor rgb="FFFFFF00"/>
        </patternFill>
      </fill>
    </dxf>
    <dxf>
      <font>
        <b/>
        <i val="0"/>
      </font>
      <fill>
        <patternFill>
          <bgColor theme="9" tint="0.39994506668294322"/>
        </patternFill>
      </fill>
    </dxf>
    <dxf>
      <font>
        <b/>
        <i val="0"/>
        <color rgb="FFFF0000"/>
      </font>
    </dxf>
    <dxf>
      <fill>
        <patternFill>
          <bgColor rgb="FFFFFF00"/>
        </patternFill>
      </fill>
    </dxf>
    <dxf>
      <font>
        <b/>
        <i val="0"/>
        <color rgb="FFFF0000"/>
      </font>
    </dxf>
    <dxf>
      <fill>
        <patternFill>
          <bgColor rgb="FFFFFF00"/>
        </patternFill>
      </fill>
    </dxf>
    <dxf>
      <font>
        <b/>
        <i val="0"/>
      </font>
      <fill>
        <patternFill>
          <bgColor theme="9" tint="0.39994506668294322"/>
        </patternFill>
      </fill>
    </dxf>
    <dxf>
      <font>
        <color rgb="FFFF0000"/>
      </font>
      <fill>
        <patternFill>
          <bgColor rgb="FFFFFF00"/>
        </patternFill>
      </fill>
    </dxf>
    <dxf>
      <font>
        <b/>
        <i val="0"/>
        <color rgb="FFFF0000"/>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38850" y="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14BED904-152F-4A87-969A-F70275228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ACD89443-B5D1-462C-A635-4089348D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86475"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62600" y="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1BE561F6-22B0-49F7-9323-4D29CE7B1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FA779A61-7D78-4DCE-90F9-869EE06F8C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C3AD0D31-813D-4BE2-9545-1A6E6AB7F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990600</xdr:colOff>
      <xdr:row>0</xdr:row>
      <xdr:rowOff>104775</xdr:rowOff>
    </xdr:from>
    <xdr:to>
      <xdr:col>5</xdr:col>
      <xdr:colOff>2400300</xdr:colOff>
      <xdr:row>3</xdr:row>
      <xdr:rowOff>180975</xdr:rowOff>
    </xdr:to>
    <xdr:pic>
      <xdr:nvPicPr>
        <xdr:cNvPr id="2" name="Imagen 1" descr="logo UM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2225" y="10477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6.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showGridLines="0" workbookViewId="0">
      <selection activeCell="B9" sqref="B9:I12"/>
    </sheetView>
  </sheetViews>
  <sheetFormatPr baseColWidth="10" defaultRowHeight="14.4" x14ac:dyDescent="0.3"/>
  <cols>
    <col min="1" max="1" width="7" customWidth="1"/>
  </cols>
  <sheetData>
    <row r="1" spans="1:9" ht="15" thickBot="1" x14ac:dyDescent="0.35"/>
    <row r="2" spans="1:9" ht="15" thickBot="1" x14ac:dyDescent="0.35">
      <c r="B2" s="929" t="s">
        <v>79</v>
      </c>
      <c r="C2" s="930"/>
      <c r="D2" s="931"/>
    </row>
    <row r="3" spans="1:9" x14ac:dyDescent="0.3">
      <c r="A3" s="949">
        <v>1</v>
      </c>
      <c r="B3" s="943" t="s">
        <v>80</v>
      </c>
      <c r="C3" s="944"/>
      <c r="D3" s="944"/>
      <c r="E3" s="944"/>
      <c r="F3" s="944"/>
      <c r="G3" s="944"/>
      <c r="H3" s="944"/>
      <c r="I3" s="945"/>
    </row>
    <row r="4" spans="1:9" ht="15.75" customHeight="1" thickBot="1" x14ac:dyDescent="0.35">
      <c r="A4" s="950"/>
      <c r="B4" s="946"/>
      <c r="C4" s="947"/>
      <c r="D4" s="947"/>
      <c r="E4" s="947"/>
      <c r="F4" s="947"/>
      <c r="G4" s="947"/>
      <c r="H4" s="947"/>
      <c r="I4" s="948"/>
    </row>
    <row r="5" spans="1:9" x14ac:dyDescent="0.3">
      <c r="A5" s="942">
        <v>2</v>
      </c>
      <c r="B5" s="920" t="s">
        <v>81</v>
      </c>
      <c r="C5" s="921"/>
      <c r="D5" s="921"/>
      <c r="E5" s="921"/>
      <c r="F5" s="921"/>
      <c r="G5" s="921"/>
      <c r="H5" s="921"/>
      <c r="I5" s="922"/>
    </row>
    <row r="6" spans="1:9" x14ac:dyDescent="0.3">
      <c r="A6" s="942"/>
      <c r="B6" s="923"/>
      <c r="C6" s="924"/>
      <c r="D6" s="924"/>
      <c r="E6" s="924"/>
      <c r="F6" s="924"/>
      <c r="G6" s="924"/>
      <c r="H6" s="924"/>
      <c r="I6" s="925"/>
    </row>
    <row r="7" spans="1:9" x14ac:dyDescent="0.3">
      <c r="A7" s="942"/>
      <c r="B7" s="923"/>
      <c r="C7" s="924"/>
      <c r="D7" s="924"/>
      <c r="E7" s="924"/>
      <c r="F7" s="924"/>
      <c r="G7" s="924"/>
      <c r="H7" s="924"/>
      <c r="I7" s="925"/>
    </row>
    <row r="8" spans="1:9" ht="15" thickBot="1" x14ac:dyDescent="0.35">
      <c r="A8" s="942"/>
      <c r="B8" s="926"/>
      <c r="C8" s="927"/>
      <c r="D8" s="927"/>
      <c r="E8" s="927"/>
      <c r="F8" s="927"/>
      <c r="G8" s="927"/>
      <c r="H8" s="927"/>
      <c r="I8" s="928"/>
    </row>
    <row r="9" spans="1:9" x14ac:dyDescent="0.3">
      <c r="A9" s="942">
        <v>3</v>
      </c>
      <c r="B9" s="933" t="s">
        <v>82</v>
      </c>
      <c r="C9" s="934"/>
      <c r="D9" s="934"/>
      <c r="E9" s="934"/>
      <c r="F9" s="934"/>
      <c r="G9" s="934"/>
      <c r="H9" s="934"/>
      <c r="I9" s="935"/>
    </row>
    <row r="10" spans="1:9" x14ac:dyDescent="0.3">
      <c r="A10" s="942"/>
      <c r="B10" s="936"/>
      <c r="C10" s="937"/>
      <c r="D10" s="937"/>
      <c r="E10" s="937"/>
      <c r="F10" s="937"/>
      <c r="G10" s="937"/>
      <c r="H10" s="937"/>
      <c r="I10" s="938"/>
    </row>
    <row r="11" spans="1:9" x14ac:dyDescent="0.3">
      <c r="A11" s="942"/>
      <c r="B11" s="936"/>
      <c r="C11" s="937"/>
      <c r="D11" s="937"/>
      <c r="E11" s="937"/>
      <c r="F11" s="937"/>
      <c r="G11" s="937"/>
      <c r="H11" s="937"/>
      <c r="I11" s="938"/>
    </row>
    <row r="12" spans="1:9" ht="15" thickBot="1" x14ac:dyDescent="0.35">
      <c r="A12" s="942"/>
      <c r="B12" s="939"/>
      <c r="C12" s="940"/>
      <c r="D12" s="940"/>
      <c r="E12" s="940"/>
      <c r="F12" s="940"/>
      <c r="G12" s="940"/>
      <c r="H12" s="940"/>
      <c r="I12" s="941"/>
    </row>
    <row r="13" spans="1:9" ht="15" thickBot="1" x14ac:dyDescent="0.35">
      <c r="B13" s="932" t="s">
        <v>83</v>
      </c>
      <c r="C13" s="932"/>
      <c r="D13" s="932"/>
      <c r="E13" s="932"/>
      <c r="F13" s="932"/>
      <c r="G13" s="932"/>
      <c r="H13" s="932"/>
      <c r="I13" s="932"/>
    </row>
    <row r="14" spans="1:9" x14ac:dyDescent="0.3">
      <c r="A14" s="942">
        <v>4</v>
      </c>
      <c r="B14" s="933" t="s">
        <v>84</v>
      </c>
      <c r="C14" s="934"/>
      <c r="D14" s="934"/>
      <c r="E14" s="934"/>
      <c r="F14" s="934"/>
      <c r="G14" s="934"/>
      <c r="H14" s="934"/>
      <c r="I14" s="935"/>
    </row>
    <row r="15" spans="1:9" x14ac:dyDescent="0.3">
      <c r="A15" s="942"/>
      <c r="B15" s="936"/>
      <c r="C15" s="937"/>
      <c r="D15" s="937"/>
      <c r="E15" s="937"/>
      <c r="F15" s="937"/>
      <c r="G15" s="937"/>
      <c r="H15" s="937"/>
      <c r="I15" s="938"/>
    </row>
    <row r="16" spans="1:9" x14ac:dyDescent="0.3">
      <c r="A16" s="942"/>
      <c r="B16" s="936"/>
      <c r="C16" s="937"/>
      <c r="D16" s="937"/>
      <c r="E16" s="937"/>
      <c r="F16" s="937"/>
      <c r="G16" s="937"/>
      <c r="H16" s="937"/>
      <c r="I16" s="938"/>
    </row>
    <row r="17" spans="1:9" ht="15" thickBot="1" x14ac:dyDescent="0.35">
      <c r="A17" s="942"/>
      <c r="B17" s="939"/>
      <c r="C17" s="940"/>
      <c r="D17" s="940"/>
      <c r="E17" s="940"/>
      <c r="F17" s="940"/>
      <c r="G17" s="940"/>
      <c r="H17" s="940"/>
      <c r="I17" s="941"/>
    </row>
    <row r="18" spans="1:9" x14ac:dyDescent="0.3">
      <c r="A18" s="942">
        <v>5</v>
      </c>
      <c r="B18" s="920" t="s">
        <v>91</v>
      </c>
      <c r="C18" s="921"/>
      <c r="D18" s="921"/>
      <c r="E18" s="921"/>
      <c r="F18" s="921"/>
      <c r="G18" s="921"/>
      <c r="H18" s="921"/>
      <c r="I18" s="922"/>
    </row>
    <row r="19" spans="1:9" x14ac:dyDescent="0.3">
      <c r="A19" s="942"/>
      <c r="B19" s="923"/>
      <c r="C19" s="924"/>
      <c r="D19" s="924"/>
      <c r="E19" s="924"/>
      <c r="F19" s="924"/>
      <c r="G19" s="924"/>
      <c r="H19" s="924"/>
      <c r="I19" s="925"/>
    </row>
    <row r="20" spans="1:9" x14ac:dyDescent="0.3">
      <c r="A20" s="942"/>
      <c r="B20" s="923"/>
      <c r="C20" s="924"/>
      <c r="D20" s="924"/>
      <c r="E20" s="924"/>
      <c r="F20" s="924"/>
      <c r="G20" s="924"/>
      <c r="H20" s="924"/>
      <c r="I20" s="925"/>
    </row>
    <row r="21" spans="1:9" ht="15" thickBot="1" x14ac:dyDescent="0.35">
      <c r="A21" s="942"/>
      <c r="B21" s="926"/>
      <c r="C21" s="927"/>
      <c r="D21" s="927"/>
      <c r="E21" s="927"/>
      <c r="F21" s="927"/>
      <c r="G21" s="927"/>
      <c r="H21" s="927"/>
      <c r="I21" s="928"/>
    </row>
    <row r="22" spans="1:9" x14ac:dyDescent="0.3">
      <c r="A22" s="942">
        <v>6</v>
      </c>
      <c r="B22" s="933" t="s">
        <v>85</v>
      </c>
      <c r="C22" s="934"/>
      <c r="D22" s="934"/>
      <c r="E22" s="934"/>
      <c r="F22" s="934"/>
      <c r="G22" s="934"/>
      <c r="H22" s="934"/>
      <c r="I22" s="935"/>
    </row>
    <row r="23" spans="1:9" x14ac:dyDescent="0.3">
      <c r="A23" s="942"/>
      <c r="B23" s="936"/>
      <c r="C23" s="937"/>
      <c r="D23" s="937"/>
      <c r="E23" s="937"/>
      <c r="F23" s="937"/>
      <c r="G23" s="937"/>
      <c r="H23" s="937"/>
      <c r="I23" s="938"/>
    </row>
    <row r="24" spans="1:9" x14ac:dyDescent="0.3">
      <c r="A24" s="942"/>
      <c r="B24" s="936"/>
      <c r="C24" s="937"/>
      <c r="D24" s="937"/>
      <c r="E24" s="937"/>
      <c r="F24" s="937"/>
      <c r="G24" s="937"/>
      <c r="H24" s="937"/>
      <c r="I24" s="938"/>
    </row>
    <row r="25" spans="1:9" x14ac:dyDescent="0.3">
      <c r="A25" s="942"/>
      <c r="B25" s="936"/>
      <c r="C25" s="937"/>
      <c r="D25" s="937"/>
      <c r="E25" s="937"/>
      <c r="F25" s="937"/>
      <c r="G25" s="937"/>
      <c r="H25" s="937"/>
      <c r="I25" s="938"/>
    </row>
    <row r="26" spans="1:9" x14ac:dyDescent="0.3">
      <c r="A26" s="942"/>
      <c r="B26" s="936"/>
      <c r="C26" s="937"/>
      <c r="D26" s="937"/>
      <c r="E26" s="937"/>
      <c r="F26" s="937"/>
      <c r="G26" s="937"/>
      <c r="H26" s="937"/>
      <c r="I26" s="938"/>
    </row>
    <row r="27" spans="1:9" x14ac:dyDescent="0.3">
      <c r="A27" s="942"/>
      <c r="B27" s="936"/>
      <c r="C27" s="937"/>
      <c r="D27" s="937"/>
      <c r="E27" s="937"/>
      <c r="F27" s="937"/>
      <c r="G27" s="937"/>
      <c r="H27" s="937"/>
      <c r="I27" s="938"/>
    </row>
    <row r="28" spans="1:9" x14ac:dyDescent="0.3">
      <c r="A28" s="942"/>
      <c r="B28" s="936"/>
      <c r="C28" s="937"/>
      <c r="D28" s="937"/>
      <c r="E28" s="937"/>
      <c r="F28" s="937"/>
      <c r="G28" s="937"/>
      <c r="H28" s="937"/>
      <c r="I28" s="938"/>
    </row>
    <row r="29" spans="1:9" ht="15" thickBot="1" x14ac:dyDescent="0.35">
      <c r="A29" s="942"/>
      <c r="B29" s="939"/>
      <c r="C29" s="940"/>
      <c r="D29" s="940"/>
      <c r="E29" s="940"/>
      <c r="F29" s="940"/>
      <c r="G29" s="940"/>
      <c r="H29" s="940"/>
      <c r="I29" s="941"/>
    </row>
    <row r="30" spans="1:9" x14ac:dyDescent="0.3">
      <c r="A30" s="942">
        <v>7</v>
      </c>
      <c r="B30" s="920" t="s">
        <v>86</v>
      </c>
      <c r="C30" s="921"/>
      <c r="D30" s="921"/>
      <c r="E30" s="921"/>
      <c r="F30" s="921"/>
      <c r="G30" s="921"/>
      <c r="H30" s="921"/>
      <c r="I30" s="922"/>
    </row>
    <row r="31" spans="1:9" x14ac:dyDescent="0.3">
      <c r="A31" s="942"/>
      <c r="B31" s="923"/>
      <c r="C31" s="924"/>
      <c r="D31" s="924"/>
      <c r="E31" s="924"/>
      <c r="F31" s="924"/>
      <c r="G31" s="924"/>
      <c r="H31" s="924"/>
      <c r="I31" s="925"/>
    </row>
    <row r="32" spans="1:9" x14ac:dyDescent="0.3">
      <c r="A32" s="942"/>
      <c r="B32" s="923"/>
      <c r="C32" s="924"/>
      <c r="D32" s="924"/>
      <c r="E32" s="924"/>
      <c r="F32" s="924"/>
      <c r="G32" s="924"/>
      <c r="H32" s="924"/>
      <c r="I32" s="925"/>
    </row>
    <row r="33" spans="1:9" ht="15" thickBot="1" x14ac:dyDescent="0.35">
      <c r="A33" s="942"/>
      <c r="B33" s="926"/>
      <c r="C33" s="927"/>
      <c r="D33" s="927"/>
      <c r="E33" s="927"/>
      <c r="F33" s="927"/>
      <c r="G33" s="927"/>
      <c r="H33" s="927"/>
      <c r="I33" s="928"/>
    </row>
    <row r="34" spans="1:9" x14ac:dyDescent="0.3">
      <c r="A34" s="942">
        <v>8</v>
      </c>
      <c r="B34" s="933" t="s">
        <v>87</v>
      </c>
      <c r="C34" s="934"/>
      <c r="D34" s="934"/>
      <c r="E34" s="934"/>
      <c r="F34" s="934"/>
      <c r="G34" s="934"/>
      <c r="H34" s="934"/>
      <c r="I34" s="935"/>
    </row>
    <row r="35" spans="1:9" x14ac:dyDescent="0.3">
      <c r="A35" s="942"/>
      <c r="B35" s="936"/>
      <c r="C35" s="937"/>
      <c r="D35" s="937"/>
      <c r="E35" s="937"/>
      <c r="F35" s="937"/>
      <c r="G35" s="937"/>
      <c r="H35" s="937"/>
      <c r="I35" s="938"/>
    </row>
    <row r="36" spans="1:9" x14ac:dyDescent="0.3">
      <c r="A36" s="942"/>
      <c r="B36" s="936"/>
      <c r="C36" s="937"/>
      <c r="D36" s="937"/>
      <c r="E36" s="937"/>
      <c r="F36" s="937"/>
      <c r="G36" s="937"/>
      <c r="H36" s="937"/>
      <c r="I36" s="938"/>
    </row>
    <row r="37" spans="1:9" x14ac:dyDescent="0.3">
      <c r="A37" s="942"/>
      <c r="B37" s="936"/>
      <c r="C37" s="937"/>
      <c r="D37" s="937"/>
      <c r="E37" s="937"/>
      <c r="F37" s="937"/>
      <c r="G37" s="937"/>
      <c r="H37" s="937"/>
      <c r="I37" s="938"/>
    </row>
    <row r="38" spans="1:9" ht="15" thickBot="1" x14ac:dyDescent="0.35">
      <c r="A38" s="942"/>
      <c r="B38" s="939"/>
      <c r="C38" s="940"/>
      <c r="D38" s="940"/>
      <c r="E38" s="940"/>
      <c r="F38" s="940"/>
      <c r="G38" s="940"/>
      <c r="H38" s="940"/>
      <c r="I38" s="941"/>
    </row>
    <row r="39" spans="1:9" x14ac:dyDescent="0.3">
      <c r="A39" s="942">
        <v>9</v>
      </c>
      <c r="B39" s="920" t="s">
        <v>88</v>
      </c>
      <c r="C39" s="921"/>
      <c r="D39" s="921"/>
      <c r="E39" s="921"/>
      <c r="F39" s="921"/>
      <c r="G39" s="921"/>
      <c r="H39" s="921"/>
      <c r="I39" s="922"/>
    </row>
    <row r="40" spans="1:9" x14ac:dyDescent="0.3">
      <c r="A40" s="942"/>
      <c r="B40" s="923"/>
      <c r="C40" s="924"/>
      <c r="D40" s="924"/>
      <c r="E40" s="924"/>
      <c r="F40" s="924"/>
      <c r="G40" s="924"/>
      <c r="H40" s="924"/>
      <c r="I40" s="925"/>
    </row>
    <row r="41" spans="1:9" ht="15" thickBot="1" x14ac:dyDescent="0.35">
      <c r="A41" s="942"/>
      <c r="B41" s="926"/>
      <c r="C41" s="927"/>
      <c r="D41" s="927"/>
      <c r="E41" s="927"/>
      <c r="F41" s="927"/>
      <c r="G41" s="927"/>
      <c r="H41" s="927"/>
      <c r="I41" s="928"/>
    </row>
    <row r="42" spans="1:9" x14ac:dyDescent="0.3">
      <c r="A42" s="942">
        <v>10</v>
      </c>
      <c r="B42" s="933" t="s">
        <v>89</v>
      </c>
      <c r="C42" s="934"/>
      <c r="D42" s="934"/>
      <c r="E42" s="934"/>
      <c r="F42" s="934"/>
      <c r="G42" s="934"/>
      <c r="H42" s="934"/>
      <c r="I42" s="935"/>
    </row>
    <row r="43" spans="1:9" x14ac:dyDescent="0.3">
      <c r="A43" s="942"/>
      <c r="B43" s="936"/>
      <c r="C43" s="937"/>
      <c r="D43" s="937"/>
      <c r="E43" s="937"/>
      <c r="F43" s="937"/>
      <c r="G43" s="937"/>
      <c r="H43" s="937"/>
      <c r="I43" s="938"/>
    </row>
    <row r="44" spans="1:9" x14ac:dyDescent="0.3">
      <c r="A44" s="942"/>
      <c r="B44" s="936"/>
      <c r="C44" s="937"/>
      <c r="D44" s="937"/>
      <c r="E44" s="937"/>
      <c r="F44" s="937"/>
      <c r="G44" s="937"/>
      <c r="H44" s="937"/>
      <c r="I44" s="938"/>
    </row>
    <row r="45" spans="1:9" x14ac:dyDescent="0.3">
      <c r="A45" s="942"/>
      <c r="B45" s="936"/>
      <c r="C45" s="937"/>
      <c r="D45" s="937"/>
      <c r="E45" s="937"/>
      <c r="F45" s="937"/>
      <c r="G45" s="937"/>
      <c r="H45" s="937"/>
      <c r="I45" s="938"/>
    </row>
    <row r="46" spans="1:9" x14ac:dyDescent="0.3">
      <c r="A46" s="942"/>
      <c r="B46" s="936"/>
      <c r="C46" s="937"/>
      <c r="D46" s="937"/>
      <c r="E46" s="937"/>
      <c r="F46" s="937"/>
      <c r="G46" s="937"/>
      <c r="H46" s="937"/>
      <c r="I46" s="938"/>
    </row>
    <row r="47" spans="1:9" x14ac:dyDescent="0.3">
      <c r="A47" s="942"/>
      <c r="B47" s="936"/>
      <c r="C47" s="937"/>
      <c r="D47" s="937"/>
      <c r="E47" s="937"/>
      <c r="F47" s="937"/>
      <c r="G47" s="937"/>
      <c r="H47" s="937"/>
      <c r="I47" s="938"/>
    </row>
    <row r="48" spans="1:9" ht="15" thickBot="1" x14ac:dyDescent="0.35">
      <c r="A48" s="942"/>
      <c r="B48" s="939"/>
      <c r="C48" s="940"/>
      <c r="D48" s="940"/>
      <c r="E48" s="940"/>
      <c r="F48" s="940"/>
      <c r="G48" s="940"/>
      <c r="H48" s="940"/>
      <c r="I48" s="941"/>
    </row>
    <row r="49" spans="1:9" x14ac:dyDescent="0.3">
      <c r="A49" s="942">
        <v>11</v>
      </c>
      <c r="B49" s="920" t="s">
        <v>90</v>
      </c>
      <c r="C49" s="921"/>
      <c r="D49" s="921"/>
      <c r="E49" s="921"/>
      <c r="F49" s="921"/>
      <c r="G49" s="921"/>
      <c r="H49" s="921"/>
      <c r="I49" s="922"/>
    </row>
    <row r="50" spans="1:9" x14ac:dyDescent="0.3">
      <c r="A50" s="942"/>
      <c r="B50" s="923"/>
      <c r="C50" s="924"/>
      <c r="D50" s="924"/>
      <c r="E50" s="924"/>
      <c r="F50" s="924"/>
      <c r="G50" s="924"/>
      <c r="H50" s="924"/>
      <c r="I50" s="925"/>
    </row>
    <row r="51" spans="1:9" x14ac:dyDescent="0.3">
      <c r="A51" s="942"/>
      <c r="B51" s="923"/>
      <c r="C51" s="924"/>
      <c r="D51" s="924"/>
      <c r="E51" s="924"/>
      <c r="F51" s="924"/>
      <c r="G51" s="924"/>
      <c r="H51" s="924"/>
      <c r="I51" s="925"/>
    </row>
    <row r="52" spans="1:9" ht="15" thickBot="1" x14ac:dyDescent="0.35">
      <c r="A52" s="942"/>
      <c r="B52" s="926"/>
      <c r="C52" s="927"/>
      <c r="D52" s="927"/>
      <c r="E52" s="927"/>
      <c r="F52" s="927"/>
      <c r="G52" s="927"/>
      <c r="H52" s="927"/>
      <c r="I52" s="928"/>
    </row>
  </sheetData>
  <mergeCells count="24">
    <mergeCell ref="A34:A38"/>
    <mergeCell ref="A39:A41"/>
    <mergeCell ref="A42:A48"/>
    <mergeCell ref="A49:A52"/>
    <mergeCell ref="B3:I4"/>
    <mergeCell ref="A3:A4"/>
    <mergeCell ref="A5:A8"/>
    <mergeCell ref="A9:A12"/>
    <mergeCell ref="A14:A17"/>
    <mergeCell ref="A18:A21"/>
    <mergeCell ref="A22:A29"/>
    <mergeCell ref="A30:A33"/>
    <mergeCell ref="B30:I33"/>
    <mergeCell ref="B34:I38"/>
    <mergeCell ref="B39:I41"/>
    <mergeCell ref="B42:I48"/>
    <mergeCell ref="B49:I52"/>
    <mergeCell ref="B2:D2"/>
    <mergeCell ref="B13:I13"/>
    <mergeCell ref="B5:I8"/>
    <mergeCell ref="B9:I12"/>
    <mergeCell ref="B14:I17"/>
    <mergeCell ref="B18:I21"/>
    <mergeCell ref="B22:I2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G28"/>
  <sheetViews>
    <sheetView zoomScale="110" zoomScaleNormal="110" zoomScalePageLayoutView="90" workbookViewId="0">
      <pane xSplit="7" ySplit="7" topLeftCell="BJ8" activePane="bottomRight" state="frozen"/>
      <selection pane="topRight" activeCell="G1" sqref="G1"/>
      <selection pane="bottomLeft" activeCell="A8" sqref="A8"/>
      <selection pane="bottomRight" activeCell="BK12" sqref="BK12"/>
    </sheetView>
  </sheetViews>
  <sheetFormatPr baseColWidth="10" defaultColWidth="11.44140625" defaultRowHeight="13.8" x14ac:dyDescent="0.25"/>
  <cols>
    <col min="1" max="1" width="6.6640625" style="52" customWidth="1"/>
    <col min="2" max="2" width="12.5546875" style="52" customWidth="1"/>
    <col min="3" max="3" width="14.88671875" style="52" customWidth="1"/>
    <col min="4" max="4" width="45.109375" style="52" customWidth="1"/>
    <col min="5" max="5" width="9.33203125" style="52" customWidth="1"/>
    <col min="6" max="6" width="7.44140625" style="52" customWidth="1"/>
    <col min="7" max="7" width="8"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42" width="11" style="52" customWidth="1"/>
    <col min="43" max="43" width="9.88671875" style="52" customWidth="1"/>
    <col min="44" max="44" width="12.5546875" style="52" customWidth="1"/>
    <col min="45" max="46" width="9.88671875" style="52" customWidth="1"/>
    <col min="47" max="47" width="11.109375" style="52" customWidth="1"/>
    <col min="48" max="59" width="9.88671875" style="52" customWidth="1"/>
    <col min="60" max="60" width="13.44140625" style="52" customWidth="1"/>
    <col min="61" max="61" width="9.88671875" style="52" customWidth="1"/>
    <col min="62" max="62" width="11.5546875" style="52" customWidth="1"/>
    <col min="63" max="63" width="11.44140625" style="52" customWidth="1"/>
    <col min="64" max="65" width="11.109375" style="52" customWidth="1"/>
    <col min="66" max="66" width="13.33203125" style="52" customWidth="1"/>
    <col min="67" max="67" width="11.109375" style="52" customWidth="1"/>
    <col min="68" max="75" width="5.6640625" style="52" customWidth="1"/>
    <col min="76" max="76" width="9.5546875" style="52" customWidth="1"/>
    <col min="77" max="77" width="11.44140625" style="52"/>
    <col min="78" max="80" width="5.6640625" style="52" customWidth="1"/>
    <col min="81" max="81" width="10" style="52" customWidth="1"/>
    <col min="82" max="82" width="11.44140625" style="52"/>
    <col min="83" max="90" width="5.6640625" style="52" customWidth="1"/>
    <col min="91" max="91" width="10.6640625" style="52" customWidth="1"/>
    <col min="92" max="92" width="11.44140625" style="52"/>
    <col min="93" max="100" width="5.6640625" style="52" customWidth="1"/>
    <col min="101" max="101" width="10.5546875" style="52" customWidth="1"/>
    <col min="102" max="102" width="11.44140625" style="52"/>
    <col min="103" max="103" width="16.5546875" style="52" customWidth="1"/>
    <col min="104" max="104" width="15.88671875" style="52" customWidth="1"/>
    <col min="105" max="105" width="10.44140625" style="52" customWidth="1"/>
    <col min="106" max="109" width="11.44140625" style="52"/>
    <col min="110" max="110" width="13.5546875" style="52" customWidth="1"/>
    <col min="111" max="16384" width="11.44140625" style="52"/>
  </cols>
  <sheetData>
    <row r="1" spans="1:111"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AW1" s="10"/>
      <c r="BH1" s="12"/>
    </row>
    <row r="2" spans="1:111"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1" ht="17.399999999999999" x14ac:dyDescent="0.25">
      <c r="A3" s="2" t="s">
        <v>349</v>
      </c>
      <c r="B3" s="2"/>
      <c r="C3" s="2"/>
      <c r="D3" s="2"/>
      <c r="E3" s="2"/>
      <c r="F3" s="2"/>
      <c r="J3" s="2"/>
      <c r="K3" s="2"/>
      <c r="L3" s="2"/>
      <c r="M3" s="2"/>
      <c r="N3" s="2"/>
      <c r="O3" s="2"/>
      <c r="P3" s="2"/>
      <c r="Q3" s="2"/>
      <c r="R3" s="2"/>
      <c r="S3" s="2"/>
      <c r="T3" s="2"/>
      <c r="U3" s="2"/>
      <c r="V3" s="2"/>
      <c r="W3" s="2"/>
      <c r="X3" s="2"/>
      <c r="Y3" s="2"/>
      <c r="Z3" s="2"/>
      <c r="AA3" s="2"/>
      <c r="AB3" s="2"/>
      <c r="AC3" s="2"/>
      <c r="AD3" s="2"/>
      <c r="AE3" s="2"/>
    </row>
    <row r="4" spans="1:111"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1" ht="18" customHeight="1" x14ac:dyDescent="0.25"/>
    <row r="6" spans="1:111" ht="33" customHeight="1" thickBot="1" x14ac:dyDescent="0.3">
      <c r="A6" s="2" t="s">
        <v>93</v>
      </c>
      <c r="B6" s="2"/>
    </row>
    <row r="7" spans="1:111"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33" t="s">
        <v>282</v>
      </c>
      <c r="AY7" s="1034"/>
      <c r="AZ7" s="1034"/>
      <c r="BA7" s="1034"/>
      <c r="BB7" s="1034"/>
      <c r="BC7" s="1034"/>
      <c r="BD7" s="1034"/>
      <c r="BE7" s="1034"/>
      <c r="BF7" s="1035"/>
      <c r="BG7" s="1036" t="s">
        <v>11</v>
      </c>
      <c r="BH7" s="1036"/>
      <c r="BI7" s="1037"/>
      <c r="BJ7" s="1008" t="s">
        <v>58</v>
      </c>
      <c r="BK7" s="1009"/>
      <c r="BL7" s="1009"/>
      <c r="BM7" s="1009"/>
      <c r="BN7" s="1009"/>
      <c r="BO7" s="1010"/>
      <c r="BP7" s="996" t="s">
        <v>19</v>
      </c>
      <c r="BQ7" s="996"/>
      <c r="BR7" s="996"/>
      <c r="BS7" s="996"/>
      <c r="BT7" s="996"/>
      <c r="BU7" s="996"/>
      <c r="BV7" s="996"/>
      <c r="BW7" s="996"/>
      <c r="BX7" s="996"/>
      <c r="BY7" s="1011"/>
      <c r="BZ7" s="997" t="s">
        <v>51</v>
      </c>
      <c r="CA7" s="998"/>
      <c r="CB7" s="998"/>
      <c r="CC7" s="998"/>
      <c r="CD7" s="999"/>
      <c r="CE7" s="995" t="s">
        <v>20</v>
      </c>
      <c r="CF7" s="996"/>
      <c r="CG7" s="996"/>
      <c r="CH7" s="996"/>
      <c r="CI7" s="996"/>
      <c r="CJ7" s="996"/>
      <c r="CK7" s="996"/>
      <c r="CL7" s="996"/>
      <c r="CM7" s="996"/>
      <c r="CN7" s="1011"/>
      <c r="CO7" s="995" t="s">
        <v>21</v>
      </c>
      <c r="CP7" s="996"/>
      <c r="CQ7" s="996"/>
      <c r="CR7" s="996"/>
      <c r="CS7" s="996"/>
      <c r="CT7" s="996"/>
      <c r="CU7" s="996"/>
      <c r="CV7" s="996"/>
      <c r="CW7" s="996"/>
      <c r="CX7" s="996"/>
      <c r="CY7" s="997" t="s">
        <v>77</v>
      </c>
      <c r="CZ7" s="998"/>
      <c r="DA7" s="997" t="s">
        <v>67</v>
      </c>
      <c r="DB7" s="998"/>
      <c r="DC7" s="998"/>
      <c r="DD7" s="998"/>
      <c r="DE7" s="998"/>
      <c r="DF7" s="998"/>
      <c r="DG7" s="999"/>
    </row>
    <row r="8" spans="1:111" s="54" customFormat="1" ht="51" x14ac:dyDescent="0.2">
      <c r="A8" s="1015"/>
      <c r="B8" s="1018"/>
      <c r="C8" s="1018"/>
      <c r="D8" s="1018"/>
      <c r="E8" s="1018" t="s">
        <v>402</v>
      </c>
      <c r="F8" s="1001" t="s">
        <v>33</v>
      </c>
      <c r="G8" s="1003" t="s">
        <v>15</v>
      </c>
      <c r="H8" s="27" t="s">
        <v>316</v>
      </c>
      <c r="I8" s="28" t="s">
        <v>6</v>
      </c>
      <c r="J8" s="28" t="s">
        <v>5</v>
      </c>
      <c r="K8" s="28" t="s">
        <v>221</v>
      </c>
      <c r="L8" s="28" t="s">
        <v>317</v>
      </c>
      <c r="M8" s="29" t="s">
        <v>318</v>
      </c>
      <c r="N8" s="27" t="s">
        <v>106</v>
      </c>
      <c r="O8" s="28" t="s">
        <v>4</v>
      </c>
      <c r="P8" s="28" t="s">
        <v>319</v>
      </c>
      <c r="Q8" s="28" t="s">
        <v>7</v>
      </c>
      <c r="R8" s="28" t="s">
        <v>320</v>
      </c>
      <c r="S8" s="29" t="s">
        <v>125</v>
      </c>
      <c r="T8" s="27" t="s">
        <v>321</v>
      </c>
      <c r="U8" s="28" t="s">
        <v>322</v>
      </c>
      <c r="V8" s="28" t="s">
        <v>323</v>
      </c>
      <c r="W8" s="28" t="s">
        <v>45</v>
      </c>
      <c r="X8" s="28" t="s">
        <v>324</v>
      </c>
      <c r="Y8" s="29" t="s">
        <v>325</v>
      </c>
      <c r="Z8" s="27" t="s">
        <v>326</v>
      </c>
      <c r="AA8" s="28" t="s">
        <v>327</v>
      </c>
      <c r="AB8" s="28" t="s">
        <v>328</v>
      </c>
      <c r="AC8" s="28" t="s">
        <v>1229</v>
      </c>
      <c r="AD8" s="28" t="s">
        <v>329</v>
      </c>
      <c r="AE8" s="29" t="s">
        <v>193</v>
      </c>
      <c r="AF8" s="27" t="s">
        <v>155</v>
      </c>
      <c r="AG8" s="28" t="s">
        <v>330</v>
      </c>
      <c r="AH8" s="28" t="s">
        <v>331</v>
      </c>
      <c r="AI8" s="28" t="s">
        <v>332</v>
      </c>
      <c r="AJ8" s="28" t="s">
        <v>205</v>
      </c>
      <c r="AK8" s="29" t="s">
        <v>333</v>
      </c>
      <c r="AL8" s="27" t="s">
        <v>334</v>
      </c>
      <c r="AM8" s="28" t="s">
        <v>335</v>
      </c>
      <c r="AN8" s="28" t="s">
        <v>336</v>
      </c>
      <c r="AO8" s="28" t="s">
        <v>337</v>
      </c>
      <c r="AP8" s="28" t="s">
        <v>338</v>
      </c>
      <c r="AQ8" s="29" t="s">
        <v>339</v>
      </c>
      <c r="AR8" s="27" t="s">
        <v>8</v>
      </c>
      <c r="AS8" s="28" t="s">
        <v>340</v>
      </c>
      <c r="AT8" s="28" t="s">
        <v>341</v>
      </c>
      <c r="AU8" s="28" t="s">
        <v>342</v>
      </c>
      <c r="AV8" s="37" t="s">
        <v>46</v>
      </c>
      <c r="AW8" s="28" t="s">
        <v>9</v>
      </c>
      <c r="AX8" s="49" t="s">
        <v>343</v>
      </c>
      <c r="AY8" s="38" t="s">
        <v>344</v>
      </c>
      <c r="AZ8" s="38" t="s">
        <v>345</v>
      </c>
      <c r="BA8" s="38" t="s">
        <v>346</v>
      </c>
      <c r="BB8" s="38" t="s">
        <v>347</v>
      </c>
      <c r="BC8" s="38" t="s">
        <v>47</v>
      </c>
      <c r="BD8" s="38" t="s">
        <v>348</v>
      </c>
      <c r="BE8" s="38" t="s">
        <v>48</v>
      </c>
      <c r="BF8" s="38" t="s">
        <v>164</v>
      </c>
      <c r="BG8" s="48" t="s">
        <v>12</v>
      </c>
      <c r="BH8" s="45" t="s">
        <v>13</v>
      </c>
      <c r="BI8" s="46" t="s">
        <v>14</v>
      </c>
      <c r="BJ8" s="21" t="s">
        <v>56</v>
      </c>
      <c r="BK8" s="19" t="s">
        <v>62</v>
      </c>
      <c r="BL8" s="19" t="s">
        <v>63</v>
      </c>
      <c r="BM8" s="25" t="s">
        <v>64</v>
      </c>
      <c r="BN8" s="25" t="s">
        <v>76</v>
      </c>
      <c r="BO8" s="26" t="s">
        <v>57</v>
      </c>
      <c r="BP8" s="18" t="s">
        <v>22</v>
      </c>
      <c r="BQ8" s="7" t="s">
        <v>23</v>
      </c>
      <c r="BR8" s="7" t="s">
        <v>24</v>
      </c>
      <c r="BS8" s="7" t="s">
        <v>25</v>
      </c>
      <c r="BT8" s="7" t="s">
        <v>26</v>
      </c>
      <c r="BU8" s="7" t="s">
        <v>27</v>
      </c>
      <c r="BV8" s="7" t="s">
        <v>28</v>
      </c>
      <c r="BW8" s="7" t="s">
        <v>29</v>
      </c>
      <c r="BX8" s="22" t="s">
        <v>35</v>
      </c>
      <c r="BY8" s="13" t="s">
        <v>59</v>
      </c>
      <c r="BZ8" s="8" t="s">
        <v>22</v>
      </c>
      <c r="CA8" s="7" t="s">
        <v>23</v>
      </c>
      <c r="CB8" s="7" t="s">
        <v>24</v>
      </c>
      <c r="CC8" s="7" t="s">
        <v>34</v>
      </c>
      <c r="CD8" s="23" t="s">
        <v>60</v>
      </c>
      <c r="CE8" s="8" t="s">
        <v>22</v>
      </c>
      <c r="CF8" s="7" t="s">
        <v>23</v>
      </c>
      <c r="CG8" s="7" t="s">
        <v>24</v>
      </c>
      <c r="CH8" s="7" t="s">
        <v>25</v>
      </c>
      <c r="CI8" s="7" t="s">
        <v>26</v>
      </c>
      <c r="CJ8" s="7" t="s">
        <v>27</v>
      </c>
      <c r="CK8" s="7" t="s">
        <v>28</v>
      </c>
      <c r="CL8" s="7" t="s">
        <v>29</v>
      </c>
      <c r="CM8" s="7" t="s">
        <v>34</v>
      </c>
      <c r="CN8" s="23" t="s">
        <v>60</v>
      </c>
      <c r="CO8" s="8" t="s">
        <v>22</v>
      </c>
      <c r="CP8" s="7" t="s">
        <v>23</v>
      </c>
      <c r="CQ8" s="7" t="s">
        <v>24</v>
      </c>
      <c r="CR8" s="7" t="s">
        <v>25</v>
      </c>
      <c r="CS8" s="7" t="s">
        <v>26</v>
      </c>
      <c r="CT8" s="7" t="s">
        <v>27</v>
      </c>
      <c r="CU8" s="7" t="s">
        <v>28</v>
      </c>
      <c r="CV8" s="7" t="s">
        <v>29</v>
      </c>
      <c r="CW8" s="7" t="s">
        <v>34</v>
      </c>
      <c r="CX8" s="24" t="s">
        <v>60</v>
      </c>
      <c r="CY8" s="8" t="s">
        <v>78</v>
      </c>
      <c r="CZ8" s="22" t="s">
        <v>61</v>
      </c>
      <c r="DA8" s="8" t="s">
        <v>68</v>
      </c>
      <c r="DB8" s="7" t="s">
        <v>74</v>
      </c>
      <c r="DC8" s="7" t="s">
        <v>69</v>
      </c>
      <c r="DD8" s="7" t="s">
        <v>70</v>
      </c>
      <c r="DE8" s="7" t="s">
        <v>71</v>
      </c>
      <c r="DF8" s="7" t="s">
        <v>72</v>
      </c>
      <c r="DG8" s="13" t="s">
        <v>73</v>
      </c>
    </row>
    <row r="9" spans="1:111" s="54" customFormat="1" ht="15" customHeight="1" x14ac:dyDescent="0.2">
      <c r="A9" s="1016"/>
      <c r="B9" s="1002"/>
      <c r="C9" s="1002"/>
      <c r="D9" s="1002"/>
      <c r="E9" s="1002"/>
      <c r="F9" s="1002"/>
      <c r="G9" s="1004"/>
      <c r="H9" s="27">
        <v>1148</v>
      </c>
      <c r="I9" s="28">
        <v>1149</v>
      </c>
      <c r="J9" s="28">
        <v>1008</v>
      </c>
      <c r="K9" s="28">
        <v>1003</v>
      </c>
      <c r="L9" s="28">
        <v>1109</v>
      </c>
      <c r="M9" s="29">
        <v>1113</v>
      </c>
      <c r="N9" s="27">
        <v>1013</v>
      </c>
      <c r="O9" s="28">
        <v>1103</v>
      </c>
      <c r="P9" s="28">
        <v>1126</v>
      </c>
      <c r="Q9" s="28">
        <v>1017</v>
      </c>
      <c r="R9" s="28">
        <v>1155</v>
      </c>
      <c r="S9" s="29">
        <v>1110</v>
      </c>
      <c r="T9" s="27">
        <v>1157</v>
      </c>
      <c r="U9" s="28">
        <v>1158</v>
      </c>
      <c r="V9" s="28">
        <v>1159</v>
      </c>
      <c r="W9" s="28">
        <v>1083</v>
      </c>
      <c r="X9" s="28">
        <v>1160</v>
      </c>
      <c r="Y9" s="28">
        <v>1112</v>
      </c>
      <c r="Z9" s="27">
        <v>1161</v>
      </c>
      <c r="AA9" s="28">
        <v>1162</v>
      </c>
      <c r="AB9" s="28">
        <v>1163</v>
      </c>
      <c r="AC9" s="28">
        <v>1164</v>
      </c>
      <c r="AD9" s="28">
        <v>1165</v>
      </c>
      <c r="AE9" s="29">
        <v>1026</v>
      </c>
      <c r="AF9" s="27">
        <v>1166</v>
      </c>
      <c r="AG9" s="28">
        <v>1114</v>
      </c>
      <c r="AH9" s="28">
        <v>1168</v>
      </c>
      <c r="AI9" s="28">
        <v>1169</v>
      </c>
      <c r="AJ9" s="28">
        <v>1035</v>
      </c>
      <c r="AK9" s="29">
        <v>1170</v>
      </c>
      <c r="AL9" s="27">
        <v>1127</v>
      </c>
      <c r="AM9" s="28">
        <v>1171</v>
      </c>
      <c r="AN9" s="28">
        <v>1172</v>
      </c>
      <c r="AO9" s="28">
        <v>1173</v>
      </c>
      <c r="AP9" s="28">
        <v>1174</v>
      </c>
      <c r="AQ9" s="28">
        <v>1152</v>
      </c>
      <c r="AR9" s="27">
        <v>1200</v>
      </c>
      <c r="AS9" s="28">
        <v>1167</v>
      </c>
      <c r="AT9" s="28">
        <v>1156</v>
      </c>
      <c r="AU9" s="28">
        <v>1145</v>
      </c>
      <c r="AV9" s="40">
        <v>1052</v>
      </c>
      <c r="AW9" s="47">
        <v>1090</v>
      </c>
      <c r="AX9" s="31">
        <v>1053</v>
      </c>
      <c r="AY9" s="17">
        <v>1311</v>
      </c>
      <c r="AZ9" s="17">
        <v>1106</v>
      </c>
      <c r="BA9" s="17">
        <v>1304</v>
      </c>
      <c r="BB9" s="17">
        <v>1147</v>
      </c>
      <c r="BC9" s="17">
        <v>1104</v>
      </c>
      <c r="BD9" s="17">
        <v>1153</v>
      </c>
      <c r="BE9" s="17">
        <v>1006</v>
      </c>
      <c r="BF9" s="17">
        <v>1150</v>
      </c>
      <c r="BG9" s="30">
        <v>1102</v>
      </c>
      <c r="BH9" s="6">
        <v>1105</v>
      </c>
      <c r="BI9" s="20">
        <v>1107</v>
      </c>
      <c r="BJ9" s="21"/>
      <c r="BK9" s="19"/>
      <c r="BL9" s="19"/>
      <c r="BM9" s="25"/>
      <c r="BN9" s="25"/>
      <c r="BO9" s="26"/>
      <c r="BP9" s="18"/>
      <c r="BQ9" s="7"/>
      <c r="BR9" s="7"/>
      <c r="BS9" s="7"/>
      <c r="BT9" s="7"/>
      <c r="BU9" s="7"/>
      <c r="BV9" s="7"/>
      <c r="BW9" s="7"/>
      <c r="BX9" s="22"/>
      <c r="BY9" s="13"/>
      <c r="BZ9" s="8"/>
      <c r="CA9" s="7"/>
      <c r="CB9" s="7"/>
      <c r="CC9" s="7"/>
      <c r="CD9" s="23"/>
      <c r="CE9" s="8"/>
      <c r="CF9" s="7"/>
      <c r="CG9" s="7"/>
      <c r="CH9" s="7"/>
      <c r="CI9" s="7"/>
      <c r="CJ9" s="7"/>
      <c r="CK9" s="7"/>
      <c r="CL9" s="7"/>
      <c r="CM9" s="7"/>
      <c r="CN9" s="23"/>
      <c r="CO9" s="8"/>
      <c r="CP9" s="7"/>
      <c r="CQ9" s="7"/>
      <c r="CR9" s="7"/>
      <c r="CS9" s="7"/>
      <c r="CT9" s="7"/>
      <c r="CU9" s="7"/>
      <c r="CV9" s="7"/>
      <c r="CW9" s="7"/>
      <c r="CX9" s="24"/>
      <c r="CY9" s="8"/>
      <c r="CZ9" s="22"/>
      <c r="DA9" s="8"/>
      <c r="DB9" s="7"/>
      <c r="DC9" s="7"/>
      <c r="DD9" s="7"/>
      <c r="DE9" s="7"/>
      <c r="DF9" s="7"/>
      <c r="DG9" s="13"/>
    </row>
    <row r="10" spans="1:111" s="54" customFormat="1" ht="15" hidden="1" customHeight="1" x14ac:dyDescent="0.25">
      <c r="A10" s="55">
        <v>1</v>
      </c>
      <c r="B10" s="172">
        <v>1304177</v>
      </c>
      <c r="C10" s="86" t="s">
        <v>740</v>
      </c>
      <c r="D10" s="85" t="s">
        <v>741</v>
      </c>
      <c r="E10" s="186" t="s">
        <v>592</v>
      </c>
      <c r="F10" s="181">
        <v>1</v>
      </c>
      <c r="G10" s="341"/>
      <c r="H10" s="235"/>
      <c r="I10" s="183"/>
      <c r="J10" s="183"/>
      <c r="K10" s="168">
        <v>5</v>
      </c>
      <c r="L10" s="183"/>
      <c r="M10" s="95">
        <v>7</v>
      </c>
      <c r="N10" s="183"/>
      <c r="O10" s="95" t="s">
        <v>817</v>
      </c>
      <c r="P10" s="95"/>
      <c r="Q10" s="95">
        <v>6</v>
      </c>
      <c r="R10" s="183">
        <v>7</v>
      </c>
      <c r="S10" s="183">
        <v>5</v>
      </c>
      <c r="T10" s="235"/>
      <c r="U10" s="95" t="s">
        <v>817</v>
      </c>
      <c r="V10" s="95"/>
      <c r="W10" s="183"/>
      <c r="X10" s="95"/>
      <c r="Y10" s="95"/>
      <c r="Z10" s="235"/>
      <c r="AA10" s="95"/>
      <c r="AB10" s="95"/>
      <c r="AC10" s="95"/>
      <c r="AD10" s="95"/>
      <c r="AE10" s="95" t="s">
        <v>817</v>
      </c>
      <c r="AF10" s="235" t="s">
        <v>817</v>
      </c>
      <c r="AG10" s="95"/>
      <c r="AH10" s="95"/>
      <c r="AI10" s="95"/>
      <c r="AJ10" s="95"/>
      <c r="AK10" s="95"/>
      <c r="AL10" s="250">
        <v>5</v>
      </c>
      <c r="AM10" s="95"/>
      <c r="AN10" s="95"/>
      <c r="AO10" s="95"/>
      <c r="AP10" s="95"/>
      <c r="AQ10" s="95"/>
      <c r="AR10" s="235"/>
      <c r="AS10" s="95" t="s">
        <v>817</v>
      </c>
      <c r="AT10" s="95" t="s">
        <v>817</v>
      </c>
      <c r="AU10" s="95" t="s">
        <v>817</v>
      </c>
      <c r="AV10" s="61"/>
      <c r="AW10" s="62"/>
      <c r="AX10" s="61"/>
      <c r="AY10" s="61"/>
      <c r="AZ10" s="61"/>
      <c r="BA10" s="61"/>
      <c r="BB10" s="61"/>
      <c r="BC10" s="61"/>
      <c r="BD10" s="61"/>
      <c r="BE10" s="61"/>
      <c r="BF10" s="61"/>
      <c r="BG10" s="183"/>
      <c r="BH10" s="56">
        <v>6</v>
      </c>
      <c r="BI10" s="62"/>
      <c r="BJ10" s="59">
        <f>COUNTIF(F10:BI10, "2018-1")</f>
        <v>7</v>
      </c>
      <c r="BK10" s="59">
        <f>COUNTIF(F10:BI10,"&gt;5")</f>
        <v>4</v>
      </c>
      <c r="BL10" s="59">
        <f>COUNTIF(F10:BI10,"&gt;5?")</f>
        <v>0</v>
      </c>
      <c r="BM10" s="59">
        <f>COUNTIF(F10:BI10,"5")</f>
        <v>3</v>
      </c>
      <c r="BN10" s="59">
        <f>COUNTIF(F10:BI10,"5*")</f>
        <v>0</v>
      </c>
      <c r="BO10" s="59">
        <f>SUM(BK10:BN10)</f>
        <v>7</v>
      </c>
      <c r="BP10" s="61"/>
      <c r="BQ10" s="55"/>
      <c r="BR10" s="55"/>
      <c r="BS10" s="55"/>
      <c r="BT10" s="55"/>
      <c r="BU10" s="55"/>
      <c r="BV10" s="55"/>
      <c r="BW10" s="55"/>
      <c r="BX10" s="62"/>
      <c r="BY10" s="62"/>
      <c r="BZ10" s="61"/>
      <c r="CA10" s="55"/>
      <c r="CB10" s="55"/>
      <c r="CC10" s="55"/>
      <c r="CD10" s="64"/>
      <c r="CE10" s="61"/>
      <c r="CF10" s="55"/>
      <c r="CG10" s="55"/>
      <c r="CH10" s="55"/>
      <c r="CI10" s="55"/>
      <c r="CJ10" s="55"/>
      <c r="CK10" s="55"/>
      <c r="CL10" s="55"/>
      <c r="CM10" s="55"/>
      <c r="CN10" s="63"/>
      <c r="CO10" s="59"/>
      <c r="CP10" s="55"/>
      <c r="CQ10" s="55"/>
      <c r="CR10" s="55"/>
      <c r="CS10" s="55"/>
      <c r="CT10" s="55"/>
      <c r="CU10" s="55"/>
      <c r="CV10" s="55"/>
      <c r="CW10" s="55"/>
      <c r="CX10" s="65"/>
      <c r="CY10" s="59"/>
      <c r="CZ10" s="62"/>
      <c r="DA10" s="59"/>
      <c r="DB10" s="55"/>
      <c r="DC10" s="55"/>
      <c r="DD10" s="55"/>
      <c r="DE10" s="55"/>
      <c r="DF10" s="55"/>
      <c r="DG10" s="60"/>
    </row>
    <row r="11" spans="1:111" s="54" customFormat="1" ht="15" hidden="1" customHeight="1" x14ac:dyDescent="0.25">
      <c r="A11" s="55"/>
      <c r="B11" s="172">
        <v>1304177</v>
      </c>
      <c r="C11" s="86" t="s">
        <v>774</v>
      </c>
      <c r="D11" s="85" t="s">
        <v>775</v>
      </c>
      <c r="E11" s="186" t="s">
        <v>592</v>
      </c>
      <c r="F11" s="181">
        <v>1</v>
      </c>
      <c r="G11" s="341"/>
      <c r="H11" s="235"/>
      <c r="I11" s="235"/>
      <c r="J11" s="235"/>
      <c r="K11" s="168">
        <v>5</v>
      </c>
      <c r="L11" s="235"/>
      <c r="M11" s="168">
        <v>5</v>
      </c>
      <c r="N11" s="235"/>
      <c r="O11" s="95"/>
      <c r="P11" s="95"/>
      <c r="Q11" s="95"/>
      <c r="R11" s="183">
        <v>5</v>
      </c>
      <c r="S11" s="183">
        <v>5</v>
      </c>
      <c r="T11" s="235"/>
      <c r="U11" s="95"/>
      <c r="V11" s="95"/>
      <c r="W11" s="235"/>
      <c r="X11" s="95"/>
      <c r="Y11" s="95"/>
      <c r="Z11" s="235"/>
      <c r="AA11" s="95"/>
      <c r="AB11" s="95"/>
      <c r="AC11" s="95"/>
      <c r="AD11" s="95"/>
      <c r="AE11" s="95"/>
      <c r="AF11" s="235"/>
      <c r="AG11" s="95"/>
      <c r="AH11" s="95"/>
      <c r="AI11" s="95"/>
      <c r="AJ11" s="95"/>
      <c r="AK11" s="95"/>
      <c r="AL11" s="250">
        <v>5</v>
      </c>
      <c r="AM11" s="95"/>
      <c r="AN11" s="95"/>
      <c r="AO11" s="95"/>
      <c r="AP11" s="95"/>
      <c r="AQ11" s="95"/>
      <c r="AR11" s="235"/>
      <c r="AS11" s="95"/>
      <c r="AT11" s="95"/>
      <c r="AU11" s="95"/>
      <c r="AV11" s="61"/>
      <c r="AW11" s="62"/>
      <c r="AX11" s="61"/>
      <c r="AY11" s="61"/>
      <c r="AZ11" s="61"/>
      <c r="BA11" s="61"/>
      <c r="BB11" s="61"/>
      <c r="BC11" s="61"/>
      <c r="BD11" s="61"/>
      <c r="BE11" s="61"/>
      <c r="BF11" s="168">
        <v>5</v>
      </c>
      <c r="BG11" s="235"/>
      <c r="BH11" s="250">
        <v>5</v>
      </c>
      <c r="BI11" s="62"/>
      <c r="BJ11" s="59">
        <f>COUNTIF(F11:BI11, "2018-1")</f>
        <v>0</v>
      </c>
      <c r="BK11" s="59"/>
      <c r="BL11" s="59"/>
      <c r="BM11" s="59"/>
      <c r="BN11" s="59"/>
      <c r="BO11" s="59"/>
      <c r="BP11" s="61"/>
      <c r="BQ11" s="55"/>
      <c r="BR11" s="55"/>
      <c r="BS11" s="55"/>
      <c r="BT11" s="55"/>
      <c r="BU11" s="55"/>
      <c r="BV11" s="55"/>
      <c r="BW11" s="55"/>
      <c r="BX11" s="62"/>
      <c r="BY11" s="62"/>
      <c r="BZ11" s="61"/>
      <c r="CA11" s="55"/>
      <c r="CB11" s="55"/>
      <c r="CC11" s="55"/>
      <c r="CD11" s="64"/>
      <c r="CE11" s="61"/>
      <c r="CF11" s="55"/>
      <c r="CG11" s="55"/>
      <c r="CH11" s="55"/>
      <c r="CI11" s="55"/>
      <c r="CJ11" s="55"/>
      <c r="CK11" s="55"/>
      <c r="CL11" s="55"/>
      <c r="CM11" s="55"/>
      <c r="CN11" s="63"/>
      <c r="CO11" s="59"/>
      <c r="CP11" s="55"/>
      <c r="CQ11" s="55"/>
      <c r="CR11" s="55"/>
      <c r="CS11" s="55"/>
      <c r="CT11" s="55"/>
      <c r="CU11" s="55"/>
      <c r="CV11" s="55"/>
      <c r="CW11" s="55"/>
      <c r="CX11" s="65"/>
      <c r="CY11" s="59"/>
      <c r="CZ11" s="62"/>
      <c r="DA11" s="59"/>
      <c r="DB11" s="55"/>
      <c r="DC11" s="55"/>
      <c r="DD11" s="55"/>
      <c r="DE11" s="55"/>
      <c r="DF11" s="55"/>
      <c r="DG11" s="60"/>
    </row>
    <row r="12" spans="1:111" s="54" customFormat="1" ht="15" customHeight="1" thickBot="1" x14ac:dyDescent="0.3">
      <c r="A12" s="55">
        <v>1</v>
      </c>
      <c r="B12" s="172">
        <v>1304177</v>
      </c>
      <c r="C12" s="86" t="s">
        <v>619</v>
      </c>
      <c r="D12" s="85" t="s">
        <v>620</v>
      </c>
      <c r="E12" s="186" t="s">
        <v>592</v>
      </c>
      <c r="F12" s="181">
        <v>5</v>
      </c>
      <c r="G12" s="341"/>
      <c r="H12" s="235">
        <v>9</v>
      </c>
      <c r="I12" s="235">
        <v>8</v>
      </c>
      <c r="J12" s="235">
        <v>10</v>
      </c>
      <c r="K12" s="95">
        <v>7</v>
      </c>
      <c r="L12" s="235">
        <v>8</v>
      </c>
      <c r="M12" s="95">
        <v>10</v>
      </c>
      <c r="N12" s="235">
        <v>6</v>
      </c>
      <c r="O12" s="95" t="s">
        <v>293</v>
      </c>
      <c r="P12" s="95">
        <v>7</v>
      </c>
      <c r="Q12" s="95">
        <v>10</v>
      </c>
      <c r="R12" s="183">
        <v>9</v>
      </c>
      <c r="S12" s="235">
        <v>8</v>
      </c>
      <c r="T12" s="235">
        <v>9</v>
      </c>
      <c r="U12" s="95">
        <v>9</v>
      </c>
      <c r="V12" s="95">
        <v>8</v>
      </c>
      <c r="W12" s="235">
        <v>10</v>
      </c>
      <c r="X12" s="95">
        <v>8</v>
      </c>
      <c r="Y12" s="95">
        <v>9</v>
      </c>
      <c r="Z12" s="235">
        <v>9</v>
      </c>
      <c r="AA12" s="95">
        <v>7</v>
      </c>
      <c r="AB12" s="95">
        <v>8</v>
      </c>
      <c r="AC12" s="95">
        <v>8</v>
      </c>
      <c r="AD12" s="95">
        <v>9</v>
      </c>
      <c r="AE12" s="95">
        <v>9</v>
      </c>
      <c r="AF12" s="250" t="s">
        <v>293</v>
      </c>
      <c r="AG12" s="95">
        <v>8</v>
      </c>
      <c r="AH12" s="95">
        <v>8</v>
      </c>
      <c r="AI12" s="95">
        <v>8</v>
      </c>
      <c r="AJ12" s="95">
        <v>9</v>
      </c>
      <c r="AK12" s="95">
        <v>5</v>
      </c>
      <c r="AL12" s="235">
        <v>9</v>
      </c>
      <c r="AM12" s="95">
        <v>5</v>
      </c>
      <c r="AN12" s="95">
        <v>5</v>
      </c>
      <c r="AO12" s="95">
        <v>5</v>
      </c>
      <c r="AP12" s="95">
        <v>8</v>
      </c>
      <c r="AQ12" s="95">
        <v>9</v>
      </c>
      <c r="AR12" s="235">
        <v>7</v>
      </c>
      <c r="AS12" s="95">
        <v>9</v>
      </c>
      <c r="AT12" s="95">
        <v>7</v>
      </c>
      <c r="AU12" s="95">
        <v>8</v>
      </c>
      <c r="AV12" s="61">
        <v>9</v>
      </c>
      <c r="AW12" s="62" t="s">
        <v>1417</v>
      </c>
      <c r="AX12" s="61"/>
      <c r="AY12" s="61">
        <v>5</v>
      </c>
      <c r="AZ12" s="61"/>
      <c r="BA12" s="61">
        <v>9</v>
      </c>
      <c r="BB12" s="61">
        <v>5</v>
      </c>
      <c r="BC12" s="61">
        <v>7</v>
      </c>
      <c r="BD12" s="61"/>
      <c r="BE12" s="61">
        <v>6</v>
      </c>
      <c r="BF12" s="61">
        <v>9</v>
      </c>
      <c r="BG12" s="235">
        <v>8</v>
      </c>
      <c r="BH12" s="56">
        <v>9</v>
      </c>
      <c r="BI12" s="62">
        <v>9</v>
      </c>
      <c r="BJ12" s="59">
        <f>COUNTIF(F12:BI12, "2020-1")</f>
        <v>0</v>
      </c>
      <c r="BK12" s="59">
        <f>COUNTIF(F12:BI12,"&gt;5")</f>
        <v>42</v>
      </c>
      <c r="BL12" s="59">
        <f>COUNTIF(F12:BI12,"&gt;5?")</f>
        <v>2</v>
      </c>
      <c r="BM12" s="59">
        <f>COUNTIF(F12:BI12,"5")</f>
        <v>7</v>
      </c>
      <c r="BN12" s="59">
        <f>COUNTIF(F12:BI12,"5*")</f>
        <v>1</v>
      </c>
      <c r="BO12" s="59">
        <f>SUM(BK12:BN12)</f>
        <v>52</v>
      </c>
      <c r="BP12" s="61"/>
      <c r="BQ12" s="55">
        <v>6</v>
      </c>
      <c r="BR12" s="55"/>
      <c r="BS12" s="55"/>
      <c r="BT12" s="55"/>
      <c r="BU12" s="55"/>
      <c r="BV12" s="55"/>
      <c r="BW12" s="55"/>
      <c r="BX12" s="62"/>
      <c r="BY12" s="62"/>
      <c r="BZ12" s="61"/>
      <c r="CA12" s="55"/>
      <c r="CB12" s="55"/>
      <c r="CC12" s="55"/>
      <c r="CD12" s="64"/>
      <c r="CE12" s="61"/>
      <c r="CF12" s="55"/>
      <c r="CG12" s="55"/>
      <c r="CH12" s="55"/>
      <c r="CI12" s="55"/>
      <c r="CJ12" s="55"/>
      <c r="CK12" s="55"/>
      <c r="CL12" s="55"/>
      <c r="CM12" s="55"/>
      <c r="CN12" s="63"/>
      <c r="CO12" s="59"/>
      <c r="CP12" s="55"/>
      <c r="CQ12" s="55"/>
      <c r="CR12" s="55"/>
      <c r="CS12" s="55"/>
      <c r="CT12" s="55"/>
      <c r="CU12" s="55"/>
      <c r="CV12" s="55"/>
      <c r="CW12" s="55"/>
      <c r="CX12" s="65"/>
      <c r="CY12" s="59"/>
      <c r="CZ12" s="62"/>
      <c r="DA12" s="59"/>
      <c r="DB12" s="55"/>
      <c r="DC12" s="55"/>
      <c r="DD12" s="55"/>
      <c r="DE12" s="55"/>
      <c r="DF12" s="55"/>
      <c r="DG12" s="60"/>
    </row>
    <row r="13" spans="1:111" s="65" customFormat="1" ht="15" hidden="1" customHeight="1" thickBot="1" x14ac:dyDescent="0.3">
      <c r="A13" s="55">
        <v>3</v>
      </c>
      <c r="B13" s="172">
        <v>1304177</v>
      </c>
      <c r="C13" s="86" t="s">
        <v>438</v>
      </c>
      <c r="D13" s="85" t="s">
        <v>439</v>
      </c>
      <c r="E13" s="91" t="s">
        <v>592</v>
      </c>
      <c r="F13" s="172">
        <v>3</v>
      </c>
      <c r="G13" s="172"/>
      <c r="H13" s="168">
        <v>9</v>
      </c>
      <c r="I13" s="168">
        <v>8</v>
      </c>
      <c r="J13" s="168">
        <v>6</v>
      </c>
      <c r="K13" s="168">
        <v>5</v>
      </c>
      <c r="L13" s="168">
        <v>8</v>
      </c>
      <c r="M13" s="168"/>
      <c r="N13" s="250">
        <v>5</v>
      </c>
      <c r="O13" s="250">
        <v>5</v>
      </c>
      <c r="P13" s="168"/>
      <c r="Q13" s="168">
        <v>9</v>
      </c>
      <c r="R13" s="168"/>
      <c r="S13" s="168">
        <v>8</v>
      </c>
      <c r="T13" s="168">
        <v>10</v>
      </c>
      <c r="U13" s="168"/>
      <c r="V13" s="168"/>
      <c r="W13" s="250" t="s">
        <v>678</v>
      </c>
      <c r="X13" s="168"/>
      <c r="Y13" s="168"/>
      <c r="Z13" s="168"/>
      <c r="AA13" s="168"/>
      <c r="AB13" s="250">
        <v>5</v>
      </c>
      <c r="AC13" s="168"/>
      <c r="AD13" s="250">
        <v>5</v>
      </c>
      <c r="AE13" s="168"/>
      <c r="AF13" s="168"/>
      <c r="AG13" s="168"/>
      <c r="AH13" s="168"/>
      <c r="AI13" s="168"/>
      <c r="AJ13" s="168"/>
      <c r="AK13" s="168"/>
      <c r="AL13" s="168"/>
      <c r="AM13" s="168"/>
      <c r="AN13" s="168"/>
      <c r="AO13" s="168"/>
      <c r="AP13" s="175"/>
      <c r="AQ13" s="168">
        <v>8</v>
      </c>
      <c r="AR13" s="168"/>
      <c r="AS13" s="168"/>
      <c r="AT13" s="168"/>
      <c r="AU13" s="168"/>
      <c r="AV13" s="175"/>
      <c r="AW13" s="175"/>
      <c r="AX13" s="168"/>
      <c r="AY13" s="168"/>
      <c r="AZ13" s="168"/>
      <c r="BA13" s="250">
        <v>5</v>
      </c>
      <c r="BB13" s="168"/>
      <c r="BC13" s="168"/>
      <c r="BD13" s="168"/>
      <c r="BE13" s="168">
        <v>5</v>
      </c>
      <c r="BF13" s="168">
        <v>8</v>
      </c>
      <c r="BG13" s="168">
        <v>8</v>
      </c>
      <c r="BH13" s="250">
        <v>5</v>
      </c>
      <c r="BI13" s="168">
        <v>9</v>
      </c>
      <c r="BJ13" s="59">
        <f>COUNTIF(F13:BI13, "2018-1")</f>
        <v>0</v>
      </c>
      <c r="BK13" s="59">
        <f>COUNTIF(F13:BI13,"&gt;5")</f>
        <v>11</v>
      </c>
      <c r="BL13" s="59">
        <f>COUNTIF(F13:BI13,"&gt;5?")</f>
        <v>0</v>
      </c>
      <c r="BM13" s="59">
        <f>COUNTIF(F13:BI13,"5")</f>
        <v>8</v>
      </c>
      <c r="BN13" s="59">
        <f>COUNTIF(F13:BI13,"5*")</f>
        <v>0</v>
      </c>
      <c r="BO13" s="59">
        <f>SUM(BK13:BN13)</f>
        <v>19</v>
      </c>
      <c r="BP13" s="169">
        <v>5</v>
      </c>
      <c r="BQ13" s="169"/>
      <c r="BR13" s="169"/>
      <c r="BS13" s="169"/>
      <c r="BT13" s="169"/>
      <c r="BU13" s="169"/>
      <c r="BV13" s="169"/>
      <c r="BW13" s="169"/>
      <c r="BX13" s="169"/>
      <c r="BY13" s="169"/>
      <c r="BZ13" s="169"/>
      <c r="CA13" s="169"/>
      <c r="CB13" s="169"/>
      <c r="CC13" s="169"/>
      <c r="CD13" s="169"/>
      <c r="CE13" s="169"/>
      <c r="CF13" s="169"/>
      <c r="CG13" s="169"/>
      <c r="CH13" s="99"/>
      <c r="CI13" s="99"/>
      <c r="CJ13" s="99"/>
      <c r="CK13" s="99"/>
      <c r="CL13" s="99"/>
      <c r="CM13" s="99"/>
      <c r="CN13" s="101"/>
      <c r="CO13" s="96"/>
      <c r="CP13" s="99"/>
      <c r="CQ13" s="99"/>
      <c r="CR13" s="99"/>
      <c r="CS13" s="99"/>
      <c r="CT13" s="99"/>
      <c r="CU13" s="99"/>
      <c r="CV13" s="99"/>
      <c r="CW13" s="99"/>
      <c r="CX13" s="318"/>
      <c r="CY13" s="96"/>
      <c r="CZ13" s="98"/>
      <c r="DA13" s="96"/>
      <c r="DB13" s="99"/>
      <c r="DC13" s="99"/>
      <c r="DD13" s="99"/>
      <c r="DE13" s="99"/>
      <c r="DF13" s="99"/>
      <c r="DG13" s="100"/>
    </row>
    <row r="14" spans="1:111" ht="14.4" thickBot="1" x14ac:dyDescent="0.3">
      <c r="A14" s="66"/>
      <c r="B14" s="67"/>
      <c r="C14" s="68"/>
      <c r="D14" s="69" t="s">
        <v>41</v>
      </c>
      <c r="E14" s="69"/>
      <c r="F14" s="70">
        <f>COUNT(F13:F13)</f>
        <v>1</v>
      </c>
      <c r="G14" s="71">
        <f>COUNT(G13:G13)</f>
        <v>0</v>
      </c>
      <c r="H14" s="72">
        <f t="shared" ref="H14:AM14" si="0">COUNTA(H13:H13)</f>
        <v>1</v>
      </c>
      <c r="I14" s="72">
        <f t="shared" si="0"/>
        <v>1</v>
      </c>
      <c r="J14" s="72">
        <f t="shared" si="0"/>
        <v>1</v>
      </c>
      <c r="K14" s="72">
        <f t="shared" si="0"/>
        <v>1</v>
      </c>
      <c r="L14" s="72">
        <f t="shared" si="0"/>
        <v>1</v>
      </c>
      <c r="M14" s="72">
        <f t="shared" si="0"/>
        <v>0</v>
      </c>
      <c r="N14" s="72">
        <f t="shared" si="0"/>
        <v>1</v>
      </c>
      <c r="O14" s="72">
        <f t="shared" si="0"/>
        <v>1</v>
      </c>
      <c r="P14" s="72">
        <f t="shared" si="0"/>
        <v>0</v>
      </c>
      <c r="Q14" s="72">
        <f t="shared" si="0"/>
        <v>1</v>
      </c>
      <c r="R14" s="72">
        <f t="shared" si="0"/>
        <v>0</v>
      </c>
      <c r="S14" s="72">
        <f t="shared" si="0"/>
        <v>1</v>
      </c>
      <c r="T14" s="72">
        <f t="shared" si="0"/>
        <v>1</v>
      </c>
      <c r="U14" s="72">
        <f t="shared" si="0"/>
        <v>0</v>
      </c>
      <c r="V14" s="72">
        <f t="shared" si="0"/>
        <v>0</v>
      </c>
      <c r="W14" s="72">
        <f t="shared" si="0"/>
        <v>1</v>
      </c>
      <c r="X14" s="72">
        <f t="shared" si="0"/>
        <v>0</v>
      </c>
      <c r="Y14" s="72">
        <f t="shared" si="0"/>
        <v>0</v>
      </c>
      <c r="Z14" s="72">
        <f t="shared" si="0"/>
        <v>0</v>
      </c>
      <c r="AA14" s="72">
        <f t="shared" si="0"/>
        <v>0</v>
      </c>
      <c r="AB14" s="72">
        <f t="shared" si="0"/>
        <v>1</v>
      </c>
      <c r="AC14" s="72">
        <f t="shared" si="0"/>
        <v>0</v>
      </c>
      <c r="AD14" s="72">
        <f t="shared" si="0"/>
        <v>1</v>
      </c>
      <c r="AE14" s="72">
        <f t="shared" si="0"/>
        <v>0</v>
      </c>
      <c r="AF14" s="72">
        <f t="shared" si="0"/>
        <v>0</v>
      </c>
      <c r="AG14" s="72">
        <f t="shared" si="0"/>
        <v>0</v>
      </c>
      <c r="AH14" s="72">
        <f t="shared" si="0"/>
        <v>0</v>
      </c>
      <c r="AI14" s="72">
        <f t="shared" si="0"/>
        <v>0</v>
      </c>
      <c r="AJ14" s="72">
        <f t="shared" si="0"/>
        <v>0</v>
      </c>
      <c r="AK14" s="72">
        <f t="shared" si="0"/>
        <v>0</v>
      </c>
      <c r="AL14" s="72">
        <f t="shared" si="0"/>
        <v>0</v>
      </c>
      <c r="AM14" s="72">
        <f t="shared" si="0"/>
        <v>0</v>
      </c>
      <c r="AN14" s="72">
        <f t="shared" ref="AN14:BS14" si="1">COUNTA(AN13:AN13)</f>
        <v>0</v>
      </c>
      <c r="AO14" s="72">
        <f t="shared" si="1"/>
        <v>0</v>
      </c>
      <c r="AP14" s="72">
        <f t="shared" si="1"/>
        <v>0</v>
      </c>
      <c r="AQ14" s="72">
        <f t="shared" si="1"/>
        <v>1</v>
      </c>
      <c r="AR14" s="72">
        <f t="shared" si="1"/>
        <v>0</v>
      </c>
      <c r="AS14" s="72">
        <f t="shared" si="1"/>
        <v>0</v>
      </c>
      <c r="AT14" s="72">
        <f t="shared" si="1"/>
        <v>0</v>
      </c>
      <c r="AU14" s="72">
        <f t="shared" si="1"/>
        <v>0</v>
      </c>
      <c r="AV14" s="72">
        <f t="shared" si="1"/>
        <v>0</v>
      </c>
      <c r="AW14" s="72">
        <f t="shared" si="1"/>
        <v>0</v>
      </c>
      <c r="AX14" s="72">
        <f t="shared" si="1"/>
        <v>0</v>
      </c>
      <c r="AY14" s="72">
        <f t="shared" si="1"/>
        <v>0</v>
      </c>
      <c r="AZ14" s="72">
        <f t="shared" si="1"/>
        <v>0</v>
      </c>
      <c r="BA14" s="72">
        <f t="shared" si="1"/>
        <v>1</v>
      </c>
      <c r="BB14" s="72">
        <f t="shared" si="1"/>
        <v>0</v>
      </c>
      <c r="BC14" s="72">
        <f t="shared" si="1"/>
        <v>0</v>
      </c>
      <c r="BD14" s="72">
        <f t="shared" si="1"/>
        <v>0</v>
      </c>
      <c r="BE14" s="72">
        <f t="shared" si="1"/>
        <v>1</v>
      </c>
      <c r="BF14" s="72">
        <f t="shared" si="1"/>
        <v>1</v>
      </c>
      <c r="BG14" s="72">
        <f t="shared" si="1"/>
        <v>1</v>
      </c>
      <c r="BH14" s="72">
        <f t="shared" si="1"/>
        <v>1</v>
      </c>
      <c r="BI14" s="72">
        <f t="shared" si="1"/>
        <v>1</v>
      </c>
      <c r="BJ14" s="72">
        <f t="shared" si="1"/>
        <v>1</v>
      </c>
      <c r="BK14" s="72">
        <f t="shared" si="1"/>
        <v>1</v>
      </c>
      <c r="BL14" s="72">
        <f t="shared" si="1"/>
        <v>1</v>
      </c>
      <c r="BM14" s="72">
        <f t="shared" si="1"/>
        <v>1</v>
      </c>
      <c r="BN14" s="72">
        <f t="shared" si="1"/>
        <v>1</v>
      </c>
      <c r="BO14" s="72">
        <f t="shared" si="1"/>
        <v>1</v>
      </c>
      <c r="BP14" s="74">
        <f t="shared" si="1"/>
        <v>1</v>
      </c>
      <c r="BQ14" s="70">
        <f t="shared" si="1"/>
        <v>0</v>
      </c>
      <c r="BR14" s="70">
        <f t="shared" si="1"/>
        <v>0</v>
      </c>
      <c r="BS14" s="70">
        <f t="shared" si="1"/>
        <v>0</v>
      </c>
      <c r="BT14" s="70">
        <f t="shared" ref="BT14:CX14" si="2">COUNTA(BT13:BT13)</f>
        <v>0</v>
      </c>
      <c r="BU14" s="70">
        <f t="shared" si="2"/>
        <v>0</v>
      </c>
      <c r="BV14" s="70">
        <f t="shared" si="2"/>
        <v>0</v>
      </c>
      <c r="BW14" s="70">
        <f t="shared" si="2"/>
        <v>0</v>
      </c>
      <c r="BX14" s="73">
        <f t="shared" si="2"/>
        <v>0</v>
      </c>
      <c r="BY14" s="71">
        <f t="shared" si="2"/>
        <v>0</v>
      </c>
      <c r="BZ14" s="72">
        <f t="shared" si="2"/>
        <v>0</v>
      </c>
      <c r="CA14" s="70">
        <f t="shared" si="2"/>
        <v>0</v>
      </c>
      <c r="CB14" s="70">
        <f t="shared" si="2"/>
        <v>0</v>
      </c>
      <c r="CC14" s="70">
        <f t="shared" si="2"/>
        <v>0</v>
      </c>
      <c r="CD14" s="75">
        <f t="shared" si="2"/>
        <v>0</v>
      </c>
      <c r="CE14" s="72">
        <f t="shared" si="2"/>
        <v>0</v>
      </c>
      <c r="CF14" s="70">
        <f t="shared" si="2"/>
        <v>0</v>
      </c>
      <c r="CG14" s="70">
        <f t="shared" si="2"/>
        <v>0</v>
      </c>
      <c r="CH14" s="70">
        <f t="shared" si="2"/>
        <v>0</v>
      </c>
      <c r="CI14" s="70">
        <f t="shared" si="2"/>
        <v>0</v>
      </c>
      <c r="CJ14" s="70">
        <f t="shared" si="2"/>
        <v>0</v>
      </c>
      <c r="CK14" s="70">
        <f t="shared" si="2"/>
        <v>0</v>
      </c>
      <c r="CL14" s="70">
        <f t="shared" si="2"/>
        <v>0</v>
      </c>
      <c r="CM14" s="70">
        <f t="shared" si="2"/>
        <v>0</v>
      </c>
      <c r="CN14" s="75">
        <f t="shared" si="2"/>
        <v>0</v>
      </c>
      <c r="CO14" s="72">
        <f t="shared" si="2"/>
        <v>0</v>
      </c>
      <c r="CP14" s="70">
        <f t="shared" si="2"/>
        <v>0</v>
      </c>
      <c r="CQ14" s="70">
        <f t="shared" si="2"/>
        <v>0</v>
      </c>
      <c r="CR14" s="70">
        <f t="shared" si="2"/>
        <v>0</v>
      </c>
      <c r="CS14" s="70">
        <f t="shared" si="2"/>
        <v>0</v>
      </c>
      <c r="CT14" s="70">
        <f t="shared" si="2"/>
        <v>0</v>
      </c>
      <c r="CU14" s="70">
        <f t="shared" si="2"/>
        <v>0</v>
      </c>
      <c r="CV14" s="70">
        <f t="shared" si="2"/>
        <v>0</v>
      </c>
      <c r="CW14" s="70">
        <f t="shared" si="2"/>
        <v>0</v>
      </c>
      <c r="CX14" s="76">
        <f t="shared" si="2"/>
        <v>0</v>
      </c>
      <c r="CY14" s="72">
        <f t="shared" ref="CY14:DG14" si="3">COUNTIF(CY13:CY13,"A")</f>
        <v>0</v>
      </c>
      <c r="CZ14" s="73">
        <f t="shared" si="3"/>
        <v>0</v>
      </c>
      <c r="DA14" s="77">
        <f t="shared" si="3"/>
        <v>0</v>
      </c>
      <c r="DB14" s="78">
        <f t="shared" si="3"/>
        <v>0</v>
      </c>
      <c r="DC14" s="78">
        <f t="shared" si="3"/>
        <v>0</v>
      </c>
      <c r="DD14" s="78">
        <f t="shared" si="3"/>
        <v>0</v>
      </c>
      <c r="DE14" s="78">
        <f t="shared" si="3"/>
        <v>0</v>
      </c>
      <c r="DF14" s="78">
        <f t="shared" si="3"/>
        <v>0</v>
      </c>
      <c r="DG14" s="79">
        <f t="shared" si="3"/>
        <v>0</v>
      </c>
    </row>
    <row r="16" spans="1:111" ht="14.4" thickBot="1" x14ac:dyDescent="0.3"/>
    <row r="17" spans="3:18" ht="30" customHeight="1" x14ac:dyDescent="0.25">
      <c r="C17" s="985" t="s">
        <v>43</v>
      </c>
      <c r="D17" s="986"/>
      <c r="E17" s="987"/>
      <c r="F17" s="988"/>
    </row>
    <row r="18" spans="3:18" x14ac:dyDescent="0.25">
      <c r="C18" s="59" t="s">
        <v>36</v>
      </c>
      <c r="D18" s="989" t="s">
        <v>17</v>
      </c>
      <c r="E18" s="990"/>
      <c r="F18" s="991"/>
    </row>
    <row r="19" spans="3:18" x14ac:dyDescent="0.25">
      <c r="C19" s="59" t="s">
        <v>52</v>
      </c>
      <c r="D19" s="989" t="s">
        <v>53</v>
      </c>
      <c r="E19" s="990"/>
      <c r="F19" s="991"/>
    </row>
    <row r="20" spans="3:18" x14ac:dyDescent="0.25">
      <c r="C20" s="59" t="s">
        <v>54</v>
      </c>
      <c r="D20" s="989" t="s">
        <v>55</v>
      </c>
      <c r="E20" s="990"/>
      <c r="F20" s="991"/>
    </row>
    <row r="21" spans="3:18" x14ac:dyDescent="0.25">
      <c r="C21" s="59" t="s">
        <v>16</v>
      </c>
      <c r="D21" s="989" t="s">
        <v>18</v>
      </c>
      <c r="E21" s="990"/>
      <c r="F21" s="991"/>
    </row>
    <row r="22" spans="3:18" x14ac:dyDescent="0.25">
      <c r="C22" s="80" t="s">
        <v>42</v>
      </c>
      <c r="D22" s="81" t="s">
        <v>75</v>
      </c>
      <c r="E22" s="178"/>
      <c r="F22" s="82"/>
    </row>
    <row r="23" spans="3:18" x14ac:dyDescent="0.25">
      <c r="C23" s="80" t="s">
        <v>50</v>
      </c>
      <c r="D23" s="81" t="s">
        <v>66</v>
      </c>
      <c r="E23" s="178"/>
      <c r="F23" s="82"/>
    </row>
    <row r="24" spans="3:18" ht="14.4" thickBot="1" x14ac:dyDescent="0.3">
      <c r="C24" s="83" t="s">
        <v>44</v>
      </c>
      <c r="D24" s="992" t="s">
        <v>30</v>
      </c>
      <c r="E24" s="993"/>
      <c r="F24" s="994"/>
    </row>
    <row r="26" spans="3:18" ht="15" customHeight="1" x14ac:dyDescent="0.25">
      <c r="C26" s="65" t="s">
        <v>37</v>
      </c>
      <c r="D26" s="984" t="s">
        <v>38</v>
      </c>
      <c r="E26" s="984"/>
      <c r="F26" s="984"/>
      <c r="G26" s="984"/>
      <c r="H26" s="984"/>
      <c r="I26" s="984"/>
      <c r="J26" s="984"/>
      <c r="K26" s="984"/>
      <c r="L26" s="984"/>
      <c r="M26" s="984"/>
      <c r="N26" s="984"/>
      <c r="O26" s="984"/>
      <c r="P26" s="984"/>
      <c r="Q26" s="984"/>
      <c r="R26" s="87"/>
    </row>
    <row r="27" spans="3:18" ht="29.25" customHeight="1" x14ac:dyDescent="0.25">
      <c r="D27" s="984" t="s">
        <v>39</v>
      </c>
      <c r="E27" s="984"/>
      <c r="F27" s="984"/>
      <c r="G27" s="984"/>
      <c r="H27" s="984"/>
      <c r="I27" s="984"/>
      <c r="J27" s="984"/>
      <c r="K27" s="984"/>
      <c r="L27" s="984"/>
      <c r="M27" s="984"/>
      <c r="N27" s="984"/>
      <c r="O27" s="984"/>
      <c r="P27" s="984"/>
      <c r="Q27" s="984"/>
      <c r="R27" s="984"/>
    </row>
    <row r="28" spans="3:18" x14ac:dyDescent="0.25">
      <c r="D28" s="52" t="s">
        <v>40</v>
      </c>
    </row>
  </sheetData>
  <sortState xmlns:xlrd2="http://schemas.microsoft.com/office/spreadsheetml/2017/richdata2" ref="A10:DG12">
    <sortCondition ref="F10:F12"/>
    <sortCondition ref="E10:E12"/>
    <sortCondition ref="D10:D12"/>
  </sortState>
  <mergeCells count="26">
    <mergeCell ref="D27:R27"/>
    <mergeCell ref="D18:F18"/>
    <mergeCell ref="D19:F19"/>
    <mergeCell ref="D20:F20"/>
    <mergeCell ref="D21:F21"/>
    <mergeCell ref="D24:F24"/>
    <mergeCell ref="D26:Q26"/>
    <mergeCell ref="CO7:CX7"/>
    <mergeCell ref="CY7:CZ7"/>
    <mergeCell ref="DA7:DG7"/>
    <mergeCell ref="F8:F9"/>
    <mergeCell ref="G8:G9"/>
    <mergeCell ref="BZ7:CD7"/>
    <mergeCell ref="CE7:CN7"/>
    <mergeCell ref="E7:G7"/>
    <mergeCell ref="AX7:BF7"/>
    <mergeCell ref="BG7:BI7"/>
    <mergeCell ref="BJ7:BO7"/>
    <mergeCell ref="BP7:BY7"/>
    <mergeCell ref="H7:AW7"/>
    <mergeCell ref="A7:A9"/>
    <mergeCell ref="B7:B9"/>
    <mergeCell ref="C7:C9"/>
    <mergeCell ref="D7:D9"/>
    <mergeCell ref="C17:F17"/>
    <mergeCell ref="E8:E9"/>
  </mergeCells>
  <conditionalFormatting sqref="H10:BG12">
    <cfRule type="cellIs" dxfId="2525" priority="11" operator="equal">
      <formula>"2015-1"</formula>
    </cfRule>
  </conditionalFormatting>
  <conditionalFormatting sqref="H13:BI13">
    <cfRule type="cellIs" dxfId="2524" priority="75" operator="lessThan">
      <formula>6</formula>
    </cfRule>
    <cfRule type="cellIs" dxfId="2523" priority="74" operator="equal">
      <formula>"2014-2"</formula>
    </cfRule>
    <cfRule type="cellIs" dxfId="2522" priority="73" operator="equal">
      <formula>5</formula>
    </cfRule>
  </conditionalFormatting>
  <conditionalFormatting sqref="I10:J12">
    <cfRule type="cellIs" dxfId="2521" priority="67" operator="equal">
      <formula>5</formula>
    </cfRule>
  </conditionalFormatting>
  <conditionalFormatting sqref="K10:K11">
    <cfRule type="cellIs" dxfId="2520" priority="20" operator="equal">
      <formula>5</formula>
    </cfRule>
    <cfRule type="cellIs" dxfId="2519" priority="21" operator="equal">
      <formula>"2014-2"</formula>
    </cfRule>
    <cfRule type="cellIs" dxfId="2518" priority="22" operator="lessThan">
      <formula>6</formula>
    </cfRule>
  </conditionalFormatting>
  <conditionalFormatting sqref="L10:L12">
    <cfRule type="cellIs" dxfId="2517" priority="59" operator="equal">
      <formula>5</formula>
    </cfRule>
  </conditionalFormatting>
  <conditionalFormatting sqref="M11">
    <cfRule type="cellIs" dxfId="2516" priority="17" operator="equal">
      <formula>5</formula>
    </cfRule>
    <cfRule type="cellIs" dxfId="2515" priority="18" operator="equal">
      <formula>"2014-2"</formula>
    </cfRule>
    <cfRule type="cellIs" dxfId="2514" priority="19" operator="lessThan">
      <formula>6</formula>
    </cfRule>
  </conditionalFormatting>
  <conditionalFormatting sqref="N10:N12">
    <cfRule type="cellIs" dxfId="2513" priority="63" operator="equal">
      <formula>5</formula>
    </cfRule>
  </conditionalFormatting>
  <conditionalFormatting sqref="R10:S12">
    <cfRule type="cellIs" dxfId="2512" priority="12" operator="equal">
      <formula>5</formula>
    </cfRule>
  </conditionalFormatting>
  <conditionalFormatting sqref="W10:W12">
    <cfRule type="cellIs" dxfId="2511" priority="65" operator="equal">
      <formula>5</formula>
    </cfRule>
  </conditionalFormatting>
  <conditionalFormatting sqref="AF12">
    <cfRule type="cellIs" dxfId="2510" priority="29" operator="equal">
      <formula>5</formula>
    </cfRule>
    <cfRule type="cellIs" dxfId="2509" priority="30" operator="equal">
      <formula>"2014-2"</formula>
    </cfRule>
    <cfRule type="cellIs" dxfId="2508" priority="31" operator="lessThan">
      <formula>6</formula>
    </cfRule>
  </conditionalFormatting>
  <conditionalFormatting sqref="AL10:AL11">
    <cfRule type="cellIs" dxfId="2507" priority="10" operator="lessThan">
      <formula>6</formula>
    </cfRule>
    <cfRule type="cellIs" dxfId="2506" priority="9" operator="equal">
      <formula>"2014-2"</formula>
    </cfRule>
    <cfRule type="cellIs" dxfId="2505" priority="8" operator="equal">
      <formula>5</formula>
    </cfRule>
  </conditionalFormatting>
  <conditionalFormatting sqref="BF11">
    <cfRule type="cellIs" dxfId="2504" priority="7" operator="lessThan">
      <formula>6</formula>
    </cfRule>
    <cfRule type="cellIs" dxfId="2503" priority="6" operator="equal">
      <formula>"2014-2"</formula>
    </cfRule>
    <cfRule type="cellIs" dxfId="2502" priority="5" operator="equal">
      <formula>5</formula>
    </cfRule>
  </conditionalFormatting>
  <conditionalFormatting sqref="BG10:BG12">
    <cfRule type="cellIs" dxfId="2501" priority="69" operator="equal">
      <formula>5</formula>
    </cfRule>
  </conditionalFormatting>
  <conditionalFormatting sqref="BH10">
    <cfRule type="cellIs" dxfId="2500" priority="41" operator="equal">
      <formula>"2015-1"</formula>
    </cfRule>
    <cfRule type="cellIs" dxfId="2499" priority="42" operator="equal">
      <formula>"2014-2"</formula>
    </cfRule>
    <cfRule type="cellIs" dxfId="2498" priority="44" operator="equal">
      <formula>"2014-2"</formula>
    </cfRule>
    <cfRule type="cellIs" dxfId="2497" priority="45" operator="lessThan">
      <formula>6</formula>
    </cfRule>
  </conditionalFormatting>
  <conditionalFormatting sqref="BH10:BH12">
    <cfRule type="cellIs" dxfId="2496" priority="3" operator="equal">
      <formula>"2014-2"</formula>
    </cfRule>
  </conditionalFormatting>
  <conditionalFormatting sqref="BH11">
    <cfRule type="cellIs" dxfId="2495" priority="2" operator="equal">
      <formula>5</formula>
    </cfRule>
    <cfRule type="cellIs" dxfId="2494" priority="4" operator="lessThan">
      <formula>6</formula>
    </cfRule>
    <cfRule type="cellIs" dxfId="2493" priority="1" operator="equal">
      <formula>"2015-1"</formula>
    </cfRule>
  </conditionalFormatting>
  <conditionalFormatting sqref="BH12">
    <cfRule type="cellIs" dxfId="2492" priority="36" operator="equal">
      <formula>"2015-1"</formula>
    </cfRule>
    <cfRule type="cellIs" dxfId="2491" priority="37" operator="equal">
      <formula>"2014-2"</formula>
    </cfRule>
    <cfRule type="cellIs" dxfId="2490" priority="39" operator="equal">
      <formula>"2014-2"</formula>
    </cfRule>
    <cfRule type="cellIs" dxfId="2489" priority="40" operator="lessThan">
      <formula>6</formula>
    </cfRule>
  </conditionalFormatting>
  <conditionalFormatting sqref="BI10:BI12 H13:BI13">
    <cfRule type="cellIs" dxfId="2488" priority="72"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A1:DL81"/>
  <sheetViews>
    <sheetView topLeftCell="A6" zoomScale="85" zoomScaleNormal="85" zoomScalePageLayoutView="90" workbookViewId="0">
      <pane xSplit="7" ySplit="14" topLeftCell="H47" activePane="bottomRight" state="frozen"/>
      <selection activeCell="A6" sqref="A6"/>
      <selection pane="topRight" activeCell="H6" sqref="H6"/>
      <selection pane="bottomLeft" activeCell="A20" sqref="A20"/>
      <selection pane="bottomRight" activeCell="D61" sqref="D61:D65"/>
    </sheetView>
  </sheetViews>
  <sheetFormatPr baseColWidth="10" defaultColWidth="11.44140625" defaultRowHeight="13.8" x14ac:dyDescent="0.25"/>
  <cols>
    <col min="1" max="1" width="6.6640625" style="52" customWidth="1"/>
    <col min="2" max="2" width="9" style="52" customWidth="1"/>
    <col min="3" max="3" width="16.6640625" style="52" customWidth="1"/>
    <col min="4" max="4" width="45.109375" style="52" customWidth="1"/>
    <col min="5" max="5" width="7.109375" style="52" bestFit="1" customWidth="1"/>
    <col min="6" max="7" width="7.44140625" style="52" customWidth="1"/>
    <col min="8" max="8" width="11.33203125" style="52" customWidth="1"/>
    <col min="9" max="15" width="9.44140625" style="52" customWidth="1"/>
    <col min="16" max="20" width="9.88671875" style="52" customWidth="1"/>
    <col min="21" max="21" width="12.88671875" style="52" customWidth="1"/>
    <col min="22" max="30" width="9.88671875" style="52" customWidth="1"/>
    <col min="31" max="31" width="10.88671875" style="52" customWidth="1"/>
    <col min="32" max="48" width="9.88671875" style="52" customWidth="1"/>
    <col min="49" max="49" width="11.109375" style="52" customWidth="1"/>
    <col min="50" max="50" width="9.88671875" style="52" customWidth="1"/>
    <col min="51" max="51" width="11" style="52" customWidth="1"/>
    <col min="52" max="64" width="9.88671875" style="52" customWidth="1"/>
    <col min="65" max="65" width="13.44140625" style="52" customWidth="1"/>
    <col min="66" max="66" width="9.88671875" style="52" customWidth="1"/>
    <col min="67" max="67" width="11.5546875" style="52" customWidth="1"/>
    <col min="68" max="68" width="11.44140625" style="52" customWidth="1"/>
    <col min="69" max="70" width="11.109375" style="52" customWidth="1"/>
    <col min="71" max="71" width="13.33203125" style="52" customWidth="1"/>
    <col min="72" max="72" width="11.109375" style="52" customWidth="1"/>
    <col min="73" max="80" width="5.6640625" style="52" customWidth="1"/>
    <col min="81" max="81" width="9.5546875" style="52" customWidth="1"/>
    <col min="82" max="82" width="11.44140625" style="52"/>
    <col min="83" max="85" width="5.6640625" style="52" customWidth="1"/>
    <col min="86" max="86" width="10" style="52" customWidth="1"/>
    <col min="87" max="87" width="11.44140625" style="52"/>
    <col min="88" max="95" width="5.6640625" style="52" customWidth="1"/>
    <col min="96" max="96" width="10.6640625" style="52" customWidth="1"/>
    <col min="97" max="97" width="11.44140625" style="52"/>
    <col min="98" max="105" width="5.6640625" style="52" customWidth="1"/>
    <col min="106" max="106" width="10.5546875" style="52" customWidth="1"/>
    <col min="107" max="107" width="11.44140625" style="52"/>
    <col min="108" max="108" width="16.5546875" style="52" customWidth="1"/>
    <col min="109" max="109" width="15.88671875" style="52" customWidth="1"/>
    <col min="110" max="110" width="10.44140625" style="52" customWidth="1"/>
    <col min="111" max="114" width="11.44140625" style="52"/>
    <col min="115" max="115" width="13.5546875" style="52" customWidth="1"/>
    <col min="116" max="16384" width="11.44140625" style="52"/>
  </cols>
  <sheetData>
    <row r="1" spans="1:116" ht="21" x14ac:dyDescent="0.4">
      <c r="A1" s="3" t="s">
        <v>31</v>
      </c>
      <c r="B1" s="3"/>
      <c r="C1" s="2"/>
      <c r="D1" s="2"/>
      <c r="E1" s="2"/>
      <c r="F1" s="2"/>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BM1" s="12"/>
    </row>
    <row r="2" spans="1:116"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spans="1:116" ht="17.399999999999999" x14ac:dyDescent="0.25">
      <c r="A3" s="2" t="s">
        <v>2286</v>
      </c>
      <c r="B3" s="2"/>
      <c r="C3" s="2"/>
      <c r="D3" s="2"/>
      <c r="E3" s="2"/>
      <c r="F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116" ht="17.399999999999999" x14ac:dyDescent="0.25">
      <c r="A4" s="2" t="s">
        <v>2687</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row>
    <row r="5" spans="1:116" ht="18" customHeight="1" x14ac:dyDescent="0.25"/>
    <row r="6" spans="1:116" ht="33" customHeight="1" thickBot="1" x14ac:dyDescent="0.3">
      <c r="A6" s="2" t="s">
        <v>93</v>
      </c>
      <c r="B6" s="2"/>
    </row>
    <row r="7" spans="1:116" ht="32.25" customHeight="1" thickBot="1" x14ac:dyDescent="0.3">
      <c r="A7" s="1014" t="s">
        <v>2</v>
      </c>
      <c r="B7" s="1017" t="s">
        <v>65</v>
      </c>
      <c r="C7" s="1017" t="s">
        <v>0</v>
      </c>
      <c r="D7" s="1017" t="s">
        <v>1</v>
      </c>
      <c r="E7" s="1022" t="s">
        <v>32</v>
      </c>
      <c r="F7" s="1023"/>
      <c r="G7" s="1024"/>
      <c r="H7" s="1038" t="s">
        <v>3</v>
      </c>
      <c r="I7" s="1029"/>
      <c r="J7" s="1029"/>
      <c r="K7" s="1029"/>
      <c r="L7" s="1013"/>
      <c r="M7" s="1013"/>
      <c r="N7" s="1013"/>
      <c r="O7" s="1013"/>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29"/>
      <c r="AY7" s="1029"/>
      <c r="AZ7" s="1039" t="s">
        <v>2310</v>
      </c>
      <c r="BA7" s="1040"/>
      <c r="BB7" s="1040"/>
      <c r="BC7" s="1040"/>
      <c r="BD7" s="1040"/>
      <c r="BE7" s="1040"/>
      <c r="BF7" s="1040"/>
      <c r="BG7" s="1040"/>
      <c r="BH7" s="1040"/>
      <c r="BI7" s="1040"/>
      <c r="BJ7" s="1036" t="s">
        <v>11</v>
      </c>
      <c r="BK7" s="1036"/>
      <c r="BL7" s="1036"/>
      <c r="BM7" s="1036"/>
      <c r="BN7" s="1037"/>
      <c r="BO7" s="1008" t="s">
        <v>58</v>
      </c>
      <c r="BP7" s="1009"/>
      <c r="BQ7" s="1009"/>
      <c r="BR7" s="1009"/>
      <c r="BS7" s="1009"/>
      <c r="BT7" s="1010"/>
      <c r="BU7" s="996" t="s">
        <v>19</v>
      </c>
      <c r="BV7" s="996"/>
      <c r="BW7" s="996"/>
      <c r="BX7" s="996"/>
      <c r="BY7" s="996"/>
      <c r="BZ7" s="996"/>
      <c r="CA7" s="996"/>
      <c r="CB7" s="996"/>
      <c r="CC7" s="996"/>
      <c r="CD7" s="1011"/>
      <c r="CE7" s="997" t="s">
        <v>51</v>
      </c>
      <c r="CF7" s="998"/>
      <c r="CG7" s="998"/>
      <c r="CH7" s="998"/>
      <c r="CI7" s="999"/>
      <c r="CJ7" s="995" t="s">
        <v>20</v>
      </c>
      <c r="CK7" s="996"/>
      <c r="CL7" s="996"/>
      <c r="CM7" s="996"/>
      <c r="CN7" s="996"/>
      <c r="CO7" s="996"/>
      <c r="CP7" s="996"/>
      <c r="CQ7" s="996"/>
      <c r="CR7" s="996"/>
      <c r="CS7" s="1011"/>
      <c r="CT7" s="995" t="s">
        <v>21</v>
      </c>
      <c r="CU7" s="996"/>
      <c r="CV7" s="996"/>
      <c r="CW7" s="996"/>
      <c r="CX7" s="996"/>
      <c r="CY7" s="996"/>
      <c r="CZ7" s="996"/>
      <c r="DA7" s="996"/>
      <c r="DB7" s="996"/>
      <c r="DC7" s="996"/>
      <c r="DD7" s="997" t="s">
        <v>77</v>
      </c>
      <c r="DE7" s="998"/>
      <c r="DF7" s="997" t="s">
        <v>67</v>
      </c>
      <c r="DG7" s="998"/>
      <c r="DH7" s="998"/>
      <c r="DI7" s="998"/>
      <c r="DJ7" s="998"/>
      <c r="DK7" s="998"/>
      <c r="DL7" s="999"/>
    </row>
    <row r="8" spans="1:116" s="54" customFormat="1" ht="61.2" x14ac:dyDescent="0.2">
      <c r="A8" s="1015"/>
      <c r="B8" s="1018"/>
      <c r="C8" s="1018"/>
      <c r="D8" s="1018"/>
      <c r="E8" s="1018" t="s">
        <v>402</v>
      </c>
      <c r="F8" s="1001" t="s">
        <v>33</v>
      </c>
      <c r="G8" s="1003" t="s">
        <v>15</v>
      </c>
      <c r="H8" s="27" t="s">
        <v>2293</v>
      </c>
      <c r="I8" s="28" t="s">
        <v>965</v>
      </c>
      <c r="J8" s="28" t="s">
        <v>970</v>
      </c>
      <c r="K8" s="28" t="s">
        <v>2723</v>
      </c>
      <c r="L8" s="201" t="s">
        <v>2724</v>
      </c>
      <c r="M8" s="201" t="s">
        <v>2688</v>
      </c>
      <c r="N8" s="201" t="s">
        <v>2295</v>
      </c>
      <c r="O8" s="201" t="s">
        <v>968</v>
      </c>
      <c r="P8" s="28" t="s">
        <v>2294</v>
      </c>
      <c r="Q8" s="28" t="s">
        <v>2308</v>
      </c>
      <c r="R8" s="27" t="s">
        <v>221</v>
      </c>
      <c r="S8" s="408" t="s">
        <v>2725</v>
      </c>
      <c r="T8" s="28" t="s">
        <v>2296</v>
      </c>
      <c r="U8" s="28" t="s">
        <v>358</v>
      </c>
      <c r="V8" s="29" t="s">
        <v>2297</v>
      </c>
      <c r="W8" s="27" t="s">
        <v>2298</v>
      </c>
      <c r="X8" s="28" t="s">
        <v>2301</v>
      </c>
      <c r="Y8" s="28" t="s">
        <v>2309</v>
      </c>
      <c r="Z8" s="28" t="s">
        <v>2299</v>
      </c>
      <c r="AA8" s="28" t="s">
        <v>530</v>
      </c>
      <c r="AB8" s="28" t="s">
        <v>501</v>
      </c>
      <c r="AC8" s="28" t="s">
        <v>2306</v>
      </c>
      <c r="AD8" s="27" t="s">
        <v>2300</v>
      </c>
      <c r="AE8" s="28" t="s">
        <v>2729</v>
      </c>
      <c r="AF8" s="28" t="s">
        <v>2305</v>
      </c>
      <c r="AG8" s="28" t="s">
        <v>2726</v>
      </c>
      <c r="AH8" s="28" t="s">
        <v>2727</v>
      </c>
      <c r="AI8" s="28" t="s">
        <v>2728</v>
      </c>
      <c r="AJ8" s="27" t="s">
        <v>976</v>
      </c>
      <c r="AK8" s="29" t="s">
        <v>2730</v>
      </c>
      <c r="AL8" s="28" t="s">
        <v>2731</v>
      </c>
      <c r="AM8" s="28" t="s">
        <v>2732</v>
      </c>
      <c r="AN8" s="28" t="s">
        <v>2733</v>
      </c>
      <c r="AO8" s="28" t="s">
        <v>2303</v>
      </c>
      <c r="AP8" s="28" t="s">
        <v>2734</v>
      </c>
      <c r="AQ8" s="28" t="s">
        <v>2735</v>
      </c>
      <c r="AR8" s="29" t="s">
        <v>2736</v>
      </c>
      <c r="AS8" s="28" t="s">
        <v>2737</v>
      </c>
      <c r="AT8" s="28" t="s">
        <v>2307</v>
      </c>
      <c r="AU8" s="28" t="s">
        <v>2302</v>
      </c>
      <c r="AV8" s="28" t="s">
        <v>2738</v>
      </c>
      <c r="AW8" s="29" t="s">
        <v>2739</v>
      </c>
      <c r="AX8" s="27" t="s">
        <v>2740</v>
      </c>
      <c r="AY8" s="28" t="s">
        <v>2304</v>
      </c>
      <c r="AZ8" s="31" t="s">
        <v>2741</v>
      </c>
      <c r="BA8" s="38" t="s">
        <v>2742</v>
      </c>
      <c r="BB8" s="38" t="s">
        <v>2743</v>
      </c>
      <c r="BC8" s="38" t="s">
        <v>2744</v>
      </c>
      <c r="BD8" s="38" t="s">
        <v>2745</v>
      </c>
      <c r="BE8" s="38" t="s">
        <v>532</v>
      </c>
      <c r="BF8" s="38" t="s">
        <v>836</v>
      </c>
      <c r="BG8" s="38" t="s">
        <v>2746</v>
      </c>
      <c r="BH8" s="38" t="s">
        <v>218</v>
      </c>
      <c r="BI8" s="38" t="s">
        <v>2747</v>
      </c>
      <c r="BJ8" s="48" t="s">
        <v>2311</v>
      </c>
      <c r="BK8" s="48" t="s">
        <v>2312</v>
      </c>
      <c r="BL8" s="48" t="s">
        <v>2748</v>
      </c>
      <c r="BM8" s="45" t="s">
        <v>2749</v>
      </c>
      <c r="BN8" s="46" t="s">
        <v>2750</v>
      </c>
      <c r="BO8" s="21" t="s">
        <v>56</v>
      </c>
      <c r="BP8" s="19" t="s">
        <v>62</v>
      </c>
      <c r="BQ8" s="19" t="s">
        <v>63</v>
      </c>
      <c r="BR8" s="25" t="s">
        <v>64</v>
      </c>
      <c r="BS8" s="25" t="s">
        <v>76</v>
      </c>
      <c r="BT8" s="26" t="s">
        <v>57</v>
      </c>
      <c r="BU8" s="8" t="s">
        <v>22</v>
      </c>
      <c r="BV8" s="7" t="s">
        <v>23</v>
      </c>
      <c r="BW8" s="7" t="s">
        <v>24</v>
      </c>
      <c r="BX8" s="7" t="s">
        <v>25</v>
      </c>
      <c r="BY8" s="7" t="s">
        <v>26</v>
      </c>
      <c r="BZ8" s="7" t="s">
        <v>27</v>
      </c>
      <c r="CA8" s="7" t="s">
        <v>28</v>
      </c>
      <c r="CB8" s="7" t="s">
        <v>29</v>
      </c>
      <c r="CC8" s="22" t="s">
        <v>35</v>
      </c>
      <c r="CD8" s="13" t="s">
        <v>59</v>
      </c>
      <c r="CE8" s="8" t="s">
        <v>22</v>
      </c>
      <c r="CF8" s="7" t="s">
        <v>23</v>
      </c>
      <c r="CG8" s="7" t="s">
        <v>24</v>
      </c>
      <c r="CH8" s="7" t="s">
        <v>34</v>
      </c>
      <c r="CI8" s="23" t="s">
        <v>60</v>
      </c>
      <c r="CJ8" s="8" t="s">
        <v>22</v>
      </c>
      <c r="CK8" s="7" t="s">
        <v>23</v>
      </c>
      <c r="CL8" s="7" t="s">
        <v>24</v>
      </c>
      <c r="CM8" s="7" t="s">
        <v>25</v>
      </c>
      <c r="CN8" s="7" t="s">
        <v>26</v>
      </c>
      <c r="CO8" s="7" t="s">
        <v>27</v>
      </c>
      <c r="CP8" s="7" t="s">
        <v>28</v>
      </c>
      <c r="CQ8" s="7" t="s">
        <v>29</v>
      </c>
      <c r="CR8" s="7" t="s">
        <v>34</v>
      </c>
      <c r="CS8" s="23" t="s">
        <v>60</v>
      </c>
      <c r="CT8" s="8" t="s">
        <v>22</v>
      </c>
      <c r="CU8" s="7" t="s">
        <v>23</v>
      </c>
      <c r="CV8" s="7" t="s">
        <v>24</v>
      </c>
      <c r="CW8" s="7" t="s">
        <v>25</v>
      </c>
      <c r="CX8" s="7" t="s">
        <v>26</v>
      </c>
      <c r="CY8" s="7" t="s">
        <v>27</v>
      </c>
      <c r="CZ8" s="7" t="s">
        <v>28</v>
      </c>
      <c r="DA8" s="7" t="s">
        <v>29</v>
      </c>
      <c r="DB8" s="7" t="s">
        <v>34</v>
      </c>
      <c r="DC8" s="24" t="s">
        <v>60</v>
      </c>
      <c r="DD8" s="8" t="s">
        <v>78</v>
      </c>
      <c r="DE8" s="22" t="s">
        <v>61</v>
      </c>
      <c r="DF8" s="8" t="s">
        <v>68</v>
      </c>
      <c r="DG8" s="7" t="s">
        <v>74</v>
      </c>
      <c r="DH8" s="7" t="s">
        <v>69</v>
      </c>
      <c r="DI8" s="7" t="s">
        <v>70</v>
      </c>
      <c r="DJ8" s="7" t="s">
        <v>71</v>
      </c>
      <c r="DK8" s="7" t="s">
        <v>72</v>
      </c>
      <c r="DL8" s="13" t="s">
        <v>73</v>
      </c>
    </row>
    <row r="9" spans="1:116" s="54" customFormat="1" ht="10.199999999999999" x14ac:dyDescent="0.2">
      <c r="A9" s="1016"/>
      <c r="B9" s="1002"/>
      <c r="C9" s="1002"/>
      <c r="D9" s="1002"/>
      <c r="E9" s="1002"/>
      <c r="F9" s="1002"/>
      <c r="G9" s="1004"/>
      <c r="H9" s="27">
        <v>2069</v>
      </c>
      <c r="I9" s="28">
        <v>2061</v>
      </c>
      <c r="J9" s="28">
        <v>2065</v>
      </c>
      <c r="K9" s="28">
        <v>2467</v>
      </c>
      <c r="L9" s="28">
        <v>2142</v>
      </c>
      <c r="M9" s="408">
        <v>2499</v>
      </c>
      <c r="N9" s="28">
        <v>2091</v>
      </c>
      <c r="O9" s="28">
        <v>2064</v>
      </c>
      <c r="P9" s="28">
        <v>2062</v>
      </c>
      <c r="Q9" s="28">
        <v>2069</v>
      </c>
      <c r="R9" s="27">
        <v>1079</v>
      </c>
      <c r="S9" s="408">
        <v>2524</v>
      </c>
      <c r="T9" s="28">
        <v>2078</v>
      </c>
      <c r="U9" s="28">
        <v>1627</v>
      </c>
      <c r="V9" s="29">
        <v>2070</v>
      </c>
      <c r="W9" s="27">
        <v>2081</v>
      </c>
      <c r="X9" s="28">
        <v>2451</v>
      </c>
      <c r="Y9" s="28">
        <v>1272</v>
      </c>
      <c r="Z9" s="28">
        <v>2086</v>
      </c>
      <c r="AA9" s="28">
        <v>2074</v>
      </c>
      <c r="AB9" s="28">
        <v>1732</v>
      </c>
      <c r="AC9" s="28">
        <v>2102</v>
      </c>
      <c r="AD9" s="28">
        <v>2156</v>
      </c>
      <c r="AE9" s="28">
        <v>2525</v>
      </c>
      <c r="AF9" s="28">
        <v>2100</v>
      </c>
      <c r="AG9" s="28">
        <v>2097</v>
      </c>
      <c r="AH9" s="28">
        <v>2506</v>
      </c>
      <c r="AI9" s="28">
        <v>2105</v>
      </c>
      <c r="AJ9" s="28">
        <v>2080</v>
      </c>
      <c r="AK9" s="28">
        <v>2500</v>
      </c>
      <c r="AL9" s="28">
        <v>2502</v>
      </c>
      <c r="AM9" s="28">
        <v>2158</v>
      </c>
      <c r="AN9" s="28">
        <v>2503</v>
      </c>
      <c r="AO9" s="28">
        <v>2114</v>
      </c>
      <c r="AP9" s="28">
        <v>2173</v>
      </c>
      <c r="AQ9" s="28">
        <v>2501</v>
      </c>
      <c r="AR9" s="29">
        <v>2504</v>
      </c>
      <c r="AS9" s="28">
        <v>2174</v>
      </c>
      <c r="AT9" s="28">
        <v>2164</v>
      </c>
      <c r="AU9" s="28">
        <v>2113</v>
      </c>
      <c r="AV9" s="28">
        <v>2526</v>
      </c>
      <c r="AW9" s="29">
        <v>2505</v>
      </c>
      <c r="AX9" s="27">
        <v>1066</v>
      </c>
      <c r="AY9" s="28">
        <v>2166</v>
      </c>
      <c r="AZ9" s="31">
        <v>2175</v>
      </c>
      <c r="BA9" s="17">
        <v>2507</v>
      </c>
      <c r="BB9" s="17">
        <v>2508</v>
      </c>
      <c r="BC9" s="17">
        <v>2163</v>
      </c>
      <c r="BD9" s="17">
        <v>2163</v>
      </c>
      <c r="BE9" s="17">
        <v>1751</v>
      </c>
      <c r="BF9" s="17">
        <v>1550</v>
      </c>
      <c r="BG9" s="17">
        <v>2455</v>
      </c>
      <c r="BH9" s="17">
        <v>1070</v>
      </c>
      <c r="BI9" s="17">
        <v>1266</v>
      </c>
      <c r="BJ9" s="30">
        <v>1285</v>
      </c>
      <c r="BK9" s="30">
        <v>1071</v>
      </c>
      <c r="BL9" s="30">
        <v>2178</v>
      </c>
      <c r="BM9" s="6">
        <v>2454</v>
      </c>
      <c r="BN9" s="20">
        <v>2181</v>
      </c>
      <c r="BO9" s="21"/>
      <c r="BP9" s="19"/>
      <c r="BQ9" s="19"/>
      <c r="BR9" s="25"/>
      <c r="BS9" s="25"/>
      <c r="BT9" s="26"/>
      <c r="BU9" s="8"/>
      <c r="BV9" s="7"/>
      <c r="BW9" s="7"/>
      <c r="BX9" s="7"/>
      <c r="BY9" s="7"/>
      <c r="BZ9" s="7"/>
      <c r="CA9" s="7"/>
      <c r="CB9" s="7"/>
      <c r="CC9" s="22"/>
      <c r="CD9" s="13"/>
      <c r="CE9" s="8"/>
      <c r="CF9" s="7"/>
      <c r="CG9" s="7"/>
      <c r="CH9" s="7"/>
      <c r="CI9" s="23"/>
      <c r="CJ9" s="8"/>
      <c r="CK9" s="7"/>
      <c r="CL9" s="7"/>
      <c r="CM9" s="7"/>
      <c r="CN9" s="7"/>
      <c r="CO9" s="7"/>
      <c r="CP9" s="7"/>
      <c r="CQ9" s="7"/>
      <c r="CR9" s="7"/>
      <c r="CS9" s="23"/>
      <c r="CT9" s="8"/>
      <c r="CU9" s="7"/>
      <c r="CV9" s="7"/>
      <c r="CW9" s="7"/>
      <c r="CX9" s="7"/>
      <c r="CY9" s="7"/>
      <c r="CZ9" s="7"/>
      <c r="DA9" s="7"/>
      <c r="DB9" s="7"/>
      <c r="DC9" s="24"/>
      <c r="DD9" s="8"/>
      <c r="DE9" s="22"/>
      <c r="DF9" s="8"/>
      <c r="DG9" s="7"/>
      <c r="DH9" s="7"/>
      <c r="DI9" s="7"/>
      <c r="DJ9" s="7"/>
      <c r="DK9" s="7"/>
      <c r="DL9" s="13"/>
    </row>
    <row r="10" spans="1:116" s="459" customFormat="1" ht="15" hidden="1" customHeight="1" thickBot="1" x14ac:dyDescent="0.3">
      <c r="A10" s="180">
        <v>1</v>
      </c>
      <c r="B10" s="56">
        <v>1404199</v>
      </c>
      <c r="C10" s="56" t="s">
        <v>811</v>
      </c>
      <c r="D10" s="419" t="s">
        <v>812</v>
      </c>
      <c r="E10" s="56" t="s">
        <v>592</v>
      </c>
      <c r="F10" s="56">
        <v>1</v>
      </c>
      <c r="G10" s="95"/>
      <c r="H10" s="473"/>
      <c r="I10" s="341"/>
      <c r="J10" s="341"/>
      <c r="K10" s="473"/>
      <c r="L10" s="473"/>
      <c r="M10" s="473"/>
      <c r="N10" s="341"/>
      <c r="O10" s="341"/>
      <c r="P10" s="341" t="s">
        <v>36</v>
      </c>
      <c r="Q10" s="341"/>
      <c r="R10" s="476"/>
      <c r="S10" s="473"/>
      <c r="T10" s="341" t="s">
        <v>895</v>
      </c>
      <c r="U10" s="473">
        <v>9</v>
      </c>
      <c r="V10" s="341"/>
      <c r="W10" s="476"/>
      <c r="X10" s="473"/>
      <c r="Y10" s="473"/>
      <c r="Z10" s="473"/>
      <c r="AA10" s="473"/>
      <c r="AB10" s="473"/>
      <c r="AC10" s="473"/>
      <c r="AD10" s="473"/>
      <c r="AE10" s="341"/>
      <c r="AF10" s="473" t="s">
        <v>895</v>
      </c>
      <c r="AG10" s="473"/>
      <c r="AH10" s="473"/>
      <c r="AI10" s="473"/>
      <c r="AJ10" s="473"/>
      <c r="AK10" s="341"/>
      <c r="AL10" s="341"/>
      <c r="AM10" s="341"/>
      <c r="AN10" s="341"/>
      <c r="AO10" s="341"/>
      <c r="AP10" s="341" t="s">
        <v>895</v>
      </c>
      <c r="AQ10" s="341"/>
      <c r="AR10" s="341"/>
      <c r="AS10" s="341"/>
      <c r="AT10" s="341"/>
      <c r="AU10" s="341"/>
      <c r="AV10" s="341"/>
      <c r="AW10" s="341"/>
      <c r="AX10" s="473"/>
      <c r="AY10" s="341"/>
      <c r="AZ10" s="480"/>
      <c r="BA10" s="451"/>
      <c r="BB10" s="451"/>
      <c r="BC10" s="451"/>
      <c r="BD10" s="451"/>
      <c r="BE10" s="451"/>
      <c r="BF10" s="451"/>
      <c r="BG10" s="451"/>
      <c r="BH10" s="451"/>
      <c r="BI10" s="451"/>
      <c r="BJ10" s="451">
        <v>8</v>
      </c>
      <c r="BK10" s="451"/>
      <c r="BL10" s="451"/>
      <c r="BM10" s="57"/>
      <c r="BN10" s="473">
        <v>5</v>
      </c>
      <c r="BO10" s="61">
        <f>COUNTIF(F10:BN10,"2018-2")</f>
        <v>3</v>
      </c>
      <c r="BP10" s="477"/>
      <c r="BQ10" s="477"/>
      <c r="BR10" s="478"/>
      <c r="BS10" s="478"/>
      <c r="BT10" s="474"/>
      <c r="BU10" s="480"/>
      <c r="BV10" s="57"/>
      <c r="BW10" s="57"/>
      <c r="BX10" s="57"/>
      <c r="BY10" s="57"/>
      <c r="BZ10" s="57"/>
      <c r="CA10" s="57"/>
      <c r="CB10" s="57"/>
      <c r="CC10" s="474"/>
      <c r="CD10" s="474"/>
      <c r="CE10" s="451"/>
      <c r="CF10" s="57"/>
      <c r="CG10" s="57"/>
      <c r="CH10" s="57"/>
      <c r="CI10" s="475"/>
      <c r="CJ10" s="451"/>
      <c r="CK10" s="57"/>
      <c r="CL10" s="57"/>
      <c r="CM10" s="57"/>
      <c r="CN10" s="57"/>
      <c r="CO10" s="57"/>
      <c r="CP10" s="57"/>
      <c r="CQ10" s="57"/>
      <c r="CR10" s="57"/>
      <c r="CS10" s="479"/>
      <c r="CT10" s="480"/>
      <c r="CU10" s="57"/>
      <c r="CV10" s="57"/>
      <c r="CW10" s="57"/>
      <c r="CX10" s="57"/>
      <c r="CY10" s="57"/>
      <c r="CZ10" s="57"/>
      <c r="DA10" s="57"/>
      <c r="DB10" s="57"/>
      <c r="DC10" s="481"/>
      <c r="DD10" s="480"/>
      <c r="DE10" s="474"/>
      <c r="DF10" s="480"/>
      <c r="DG10" s="57"/>
      <c r="DH10" s="57"/>
      <c r="DI10" s="57"/>
      <c r="DJ10" s="57"/>
      <c r="DK10" s="57"/>
      <c r="DL10" s="58"/>
    </row>
    <row r="11" spans="1:116" s="459" customFormat="1" hidden="1" x14ac:dyDescent="0.25">
      <c r="A11" s="180">
        <v>2</v>
      </c>
      <c r="B11" s="56">
        <v>1404199</v>
      </c>
      <c r="C11" s="56" t="s">
        <v>813</v>
      </c>
      <c r="D11" s="419" t="s">
        <v>814</v>
      </c>
      <c r="E11" s="56" t="s">
        <v>592</v>
      </c>
      <c r="F11" s="56">
        <v>1</v>
      </c>
      <c r="G11" s="95"/>
      <c r="H11" s="473"/>
      <c r="I11" s="341"/>
      <c r="J11" s="341"/>
      <c r="K11" s="473"/>
      <c r="L11" s="473"/>
      <c r="M11" s="473"/>
      <c r="N11" s="341"/>
      <c r="O11" s="341"/>
      <c r="P11" s="341">
        <v>5</v>
      </c>
      <c r="Q11" s="341"/>
      <c r="R11" s="476"/>
      <c r="S11" s="473"/>
      <c r="T11" s="341"/>
      <c r="U11" s="473">
        <v>5</v>
      </c>
      <c r="V11" s="341"/>
      <c r="W11" s="476"/>
      <c r="X11" s="473"/>
      <c r="Y11" s="473"/>
      <c r="Z11" s="473"/>
      <c r="AA11" s="473"/>
      <c r="AB11" s="473"/>
      <c r="AC11" s="473"/>
      <c r="AD11" s="473"/>
      <c r="AE11" s="341"/>
      <c r="AF11" s="473"/>
      <c r="AG11" s="473"/>
      <c r="AH11" s="473"/>
      <c r="AI11" s="473"/>
      <c r="AJ11" s="473"/>
      <c r="AK11" s="341"/>
      <c r="AL11" s="341"/>
      <c r="AM11" s="341"/>
      <c r="AN11" s="341"/>
      <c r="AO11" s="341"/>
      <c r="AP11" s="341"/>
      <c r="AQ11" s="341"/>
      <c r="AR11" s="341"/>
      <c r="AS11" s="341"/>
      <c r="AT11" s="341"/>
      <c r="AU11" s="341"/>
      <c r="AV11" s="341"/>
      <c r="AW11" s="341"/>
      <c r="AX11" s="473">
        <v>5</v>
      </c>
      <c r="AY11" s="341"/>
      <c r="AZ11" s="480"/>
      <c r="BA11" s="451"/>
      <c r="BB11" s="451"/>
      <c r="BC11" s="451"/>
      <c r="BD11" s="451">
        <v>5</v>
      </c>
      <c r="BE11" s="451"/>
      <c r="BF11" s="451"/>
      <c r="BG11" s="451"/>
      <c r="BH11" s="451"/>
      <c r="BI11" s="451"/>
      <c r="BJ11" s="451">
        <v>5</v>
      </c>
      <c r="BK11" s="451"/>
      <c r="BL11" s="451"/>
      <c r="BM11" s="57">
        <v>5</v>
      </c>
      <c r="BN11" s="473">
        <v>5</v>
      </c>
      <c r="BO11" s="61">
        <f>COUNTIF(F11:BN11,"2018-1")</f>
        <v>0</v>
      </c>
      <c r="BP11" s="477"/>
      <c r="BQ11" s="477"/>
      <c r="BR11" s="478"/>
      <c r="BS11" s="478"/>
      <c r="BT11" s="474"/>
      <c r="BU11" s="480"/>
      <c r="BV11" s="57"/>
      <c r="BW11" s="57"/>
      <c r="BX11" s="57"/>
      <c r="BY11" s="57"/>
      <c r="BZ11" s="57"/>
      <c r="CA11" s="57"/>
      <c r="CB11" s="57"/>
      <c r="CC11" s="474"/>
      <c r="CD11" s="474"/>
      <c r="CE11" s="451"/>
      <c r="CF11" s="57"/>
      <c r="CG11" s="57"/>
      <c r="CH11" s="57"/>
      <c r="CI11" s="475"/>
      <c r="CJ11" s="451"/>
      <c r="CK11" s="57"/>
      <c r="CL11" s="57"/>
      <c r="CM11" s="57"/>
      <c r="CN11" s="57"/>
      <c r="CO11" s="57"/>
      <c r="CP11" s="57"/>
      <c r="CQ11" s="57"/>
      <c r="CR11" s="57"/>
      <c r="CS11" s="479"/>
      <c r="CT11" s="480"/>
      <c r="CU11" s="57"/>
      <c r="CV11" s="57"/>
      <c r="CW11" s="57"/>
      <c r="CX11" s="57"/>
      <c r="CY11" s="57"/>
      <c r="CZ11" s="57"/>
      <c r="DA11" s="57"/>
      <c r="DB11" s="57"/>
      <c r="DC11" s="481"/>
      <c r="DD11" s="480"/>
      <c r="DE11" s="474"/>
      <c r="DF11" s="480"/>
      <c r="DG11" s="57"/>
      <c r="DH11" s="57"/>
      <c r="DI11" s="57"/>
      <c r="DJ11" s="57"/>
      <c r="DK11" s="57"/>
      <c r="DL11" s="58"/>
    </row>
    <row r="12" spans="1:116" s="459" customFormat="1" hidden="1" x14ac:dyDescent="0.25">
      <c r="A12" s="180">
        <v>3</v>
      </c>
      <c r="B12" s="56">
        <v>1404199</v>
      </c>
      <c r="C12" s="56" t="s">
        <v>681</v>
      </c>
      <c r="D12" s="419" t="s">
        <v>682</v>
      </c>
      <c r="E12" s="56" t="s">
        <v>591</v>
      </c>
      <c r="F12" s="56">
        <v>3</v>
      </c>
      <c r="G12" s="95"/>
      <c r="H12" s="473">
        <v>8</v>
      </c>
      <c r="I12" s="341">
        <v>8</v>
      </c>
      <c r="J12" s="341"/>
      <c r="K12" s="183"/>
      <c r="L12" s="235"/>
      <c r="M12" s="473"/>
      <c r="N12" s="341">
        <v>8</v>
      </c>
      <c r="O12" s="341"/>
      <c r="P12" s="341">
        <v>10</v>
      </c>
      <c r="Q12" s="341"/>
      <c r="R12" s="476"/>
      <c r="S12" s="473"/>
      <c r="T12" s="341">
        <v>9</v>
      </c>
      <c r="U12" s="476"/>
      <c r="V12" s="341"/>
      <c r="W12" s="476"/>
      <c r="X12" s="473"/>
      <c r="Y12" s="473"/>
      <c r="Z12" s="473"/>
      <c r="AA12" s="473"/>
      <c r="AB12" s="473"/>
      <c r="AC12" s="473"/>
      <c r="AD12" s="473"/>
      <c r="AE12" s="341">
        <v>10</v>
      </c>
      <c r="AF12" s="476"/>
      <c r="AG12" s="473"/>
      <c r="AH12" s="473"/>
      <c r="AI12" s="473"/>
      <c r="AJ12" s="473"/>
      <c r="AK12" s="341" t="s">
        <v>817</v>
      </c>
      <c r="AL12" s="341"/>
      <c r="AM12" s="341"/>
      <c r="AN12" s="341" t="s">
        <v>817</v>
      </c>
      <c r="AO12" s="341"/>
      <c r="AP12" s="341">
        <v>9</v>
      </c>
      <c r="AQ12" s="341">
        <v>9</v>
      </c>
      <c r="AR12" s="341" t="s">
        <v>817</v>
      </c>
      <c r="AS12" s="341">
        <v>9</v>
      </c>
      <c r="AT12" s="341"/>
      <c r="AU12" s="341"/>
      <c r="AV12" s="341"/>
      <c r="AW12" s="341"/>
      <c r="AX12" s="473"/>
      <c r="AY12" s="341">
        <v>9</v>
      </c>
      <c r="AZ12" s="480"/>
      <c r="BA12" s="451"/>
      <c r="BB12" s="451"/>
      <c r="BC12" s="451"/>
      <c r="BD12" s="451">
        <v>9</v>
      </c>
      <c r="BE12" s="451"/>
      <c r="BF12" s="451"/>
      <c r="BG12" s="61" t="s">
        <v>817</v>
      </c>
      <c r="BH12" s="451">
        <v>10</v>
      </c>
      <c r="BI12" s="451"/>
      <c r="BJ12" s="451"/>
      <c r="BK12" s="451"/>
      <c r="BL12" s="451"/>
      <c r="BM12" s="57">
        <v>9</v>
      </c>
      <c r="BN12" s="476"/>
      <c r="BO12" s="61">
        <f>COUNTIF(F12:BN12,"2018-1")</f>
        <v>4</v>
      </c>
      <c r="BP12" s="55">
        <f t="shared" ref="BP12:BP37" si="0">COUNTIF(F12:BN12,"&gt;5")</f>
        <v>13</v>
      </c>
      <c r="BQ12" s="55">
        <f t="shared" ref="BQ12:BQ37" si="1">COUNTIF(F12:BN12,"&gt;5?")</f>
        <v>0</v>
      </c>
      <c r="BR12" s="55">
        <f t="shared" ref="BR12:BR37" si="2">COUNTIF(F12:BN12,"5")</f>
        <v>0</v>
      </c>
      <c r="BS12" s="55">
        <f t="shared" ref="BS12:BS37" si="3">COUNTIF(F12:BN12,"5*")</f>
        <v>0</v>
      </c>
      <c r="BT12" s="55">
        <f t="shared" ref="BT12:BT13" si="4">SUM(BP12:BS12)</f>
        <v>13</v>
      </c>
      <c r="BU12" s="480"/>
      <c r="BV12" s="57"/>
      <c r="BW12" s="57"/>
      <c r="BX12" s="57"/>
      <c r="BY12" s="57"/>
      <c r="BZ12" s="57"/>
      <c r="CA12" s="57"/>
      <c r="CB12" s="57"/>
      <c r="CC12" s="474"/>
      <c r="CD12" s="474"/>
      <c r="CE12" s="451"/>
      <c r="CF12" s="57"/>
      <c r="CG12" s="57"/>
      <c r="CH12" s="57"/>
      <c r="CI12" s="475"/>
      <c r="CJ12" s="451"/>
      <c r="CK12" s="57"/>
      <c r="CL12" s="57"/>
      <c r="CM12" s="347"/>
      <c r="CN12" s="347"/>
      <c r="CO12" s="347"/>
      <c r="CP12" s="347"/>
      <c r="CQ12" s="347"/>
      <c r="CR12" s="347"/>
      <c r="CS12" s="455"/>
      <c r="CT12" s="456"/>
      <c r="CU12" s="347"/>
      <c r="CV12" s="347"/>
      <c r="CW12" s="347"/>
      <c r="CX12" s="347"/>
      <c r="CY12" s="347"/>
      <c r="CZ12" s="347"/>
      <c r="DA12" s="347"/>
      <c r="DB12" s="347"/>
      <c r="DC12" s="457"/>
      <c r="DD12" s="456"/>
      <c r="DE12" s="453"/>
      <c r="DF12" s="456"/>
      <c r="DG12" s="347"/>
      <c r="DH12" s="347"/>
      <c r="DI12" s="347"/>
      <c r="DJ12" s="347"/>
      <c r="DK12" s="347"/>
      <c r="DL12" s="458"/>
    </row>
    <row r="13" spans="1:116" s="459" customFormat="1" hidden="1" x14ac:dyDescent="0.25">
      <c r="A13" s="180">
        <v>1</v>
      </c>
      <c r="B13" s="56">
        <v>1404199</v>
      </c>
      <c r="C13" s="56" t="s">
        <v>898</v>
      </c>
      <c r="D13" s="419" t="s">
        <v>899</v>
      </c>
      <c r="E13" s="56" t="s">
        <v>591</v>
      </c>
      <c r="F13" s="56">
        <v>1</v>
      </c>
      <c r="G13" s="95"/>
      <c r="H13" s="473"/>
      <c r="I13" s="341"/>
      <c r="J13" s="341"/>
      <c r="K13" s="183">
        <v>5</v>
      </c>
      <c r="L13" s="235"/>
      <c r="M13" s="473"/>
      <c r="N13" s="341">
        <v>5</v>
      </c>
      <c r="O13" s="341"/>
      <c r="P13" s="341"/>
      <c r="Q13" s="341"/>
      <c r="R13" s="476"/>
      <c r="S13" s="473"/>
      <c r="T13" s="341"/>
      <c r="U13" s="476"/>
      <c r="V13" s="341"/>
      <c r="W13" s="476"/>
      <c r="X13" s="473"/>
      <c r="Y13" s="473"/>
      <c r="Z13" s="473"/>
      <c r="AA13" s="473"/>
      <c r="AB13" s="473"/>
      <c r="AC13" s="473"/>
      <c r="AD13" s="473"/>
      <c r="AE13" s="341"/>
      <c r="AF13" s="476">
        <v>5</v>
      </c>
      <c r="AG13" s="473"/>
      <c r="AH13" s="473"/>
      <c r="AI13" s="473"/>
      <c r="AJ13" s="473"/>
      <c r="AK13" s="341"/>
      <c r="AL13" s="341"/>
      <c r="AM13" s="341"/>
      <c r="AN13" s="341"/>
      <c r="AO13" s="341"/>
      <c r="AP13" s="341"/>
      <c r="AQ13" s="341"/>
      <c r="AR13" s="341"/>
      <c r="AS13" s="341">
        <v>5</v>
      </c>
      <c r="AT13" s="341"/>
      <c r="AU13" s="341"/>
      <c r="AV13" s="341"/>
      <c r="AW13" s="341">
        <v>5</v>
      </c>
      <c r="AX13" s="473">
        <v>7</v>
      </c>
      <c r="AY13" s="341">
        <v>7</v>
      </c>
      <c r="AZ13" s="480"/>
      <c r="BA13" s="451"/>
      <c r="BB13" s="451"/>
      <c r="BC13" s="451">
        <v>5</v>
      </c>
      <c r="BD13" s="451">
        <v>8</v>
      </c>
      <c r="BE13" s="451"/>
      <c r="BF13" s="451"/>
      <c r="BG13" s="61"/>
      <c r="BH13" s="451"/>
      <c r="BI13" s="451"/>
      <c r="BJ13" s="451"/>
      <c r="BK13" s="451"/>
      <c r="BL13" s="451"/>
      <c r="BM13" s="57">
        <v>8</v>
      </c>
      <c r="BN13" s="476">
        <v>7</v>
      </c>
      <c r="BO13" s="61">
        <f>COUNTIF(F13:BN13,"2019-2")</f>
        <v>0</v>
      </c>
      <c r="BP13" s="55">
        <f t="shared" si="0"/>
        <v>5</v>
      </c>
      <c r="BQ13" s="55">
        <f t="shared" si="1"/>
        <v>0</v>
      </c>
      <c r="BR13" s="55">
        <f t="shared" si="2"/>
        <v>6</v>
      </c>
      <c r="BS13" s="55">
        <f t="shared" si="3"/>
        <v>0</v>
      </c>
      <c r="BT13" s="55">
        <f t="shared" si="4"/>
        <v>11</v>
      </c>
      <c r="BU13" s="480"/>
      <c r="BV13" s="57"/>
      <c r="BW13" s="57"/>
      <c r="BX13" s="57"/>
      <c r="BY13" s="57"/>
      <c r="BZ13" s="57"/>
      <c r="CA13" s="57"/>
      <c r="CB13" s="57"/>
      <c r="CC13" s="474"/>
      <c r="CD13" s="474"/>
      <c r="CE13" s="451"/>
      <c r="CF13" s="57"/>
      <c r="CG13" s="57"/>
      <c r="CH13" s="57"/>
      <c r="CI13" s="475"/>
      <c r="CJ13" s="451"/>
      <c r="CK13" s="57"/>
      <c r="CL13" s="57"/>
      <c r="CM13" s="347"/>
      <c r="CN13" s="347"/>
      <c r="CO13" s="347"/>
      <c r="CP13" s="347"/>
      <c r="CQ13" s="347"/>
      <c r="CR13" s="347"/>
      <c r="CS13" s="455"/>
      <c r="CT13" s="456"/>
      <c r="CU13" s="347"/>
      <c r="CV13" s="347"/>
      <c r="CW13" s="347"/>
      <c r="CX13" s="347"/>
      <c r="CY13" s="347"/>
      <c r="CZ13" s="347"/>
      <c r="DA13" s="347"/>
      <c r="DB13" s="347"/>
      <c r="DC13" s="457"/>
      <c r="DD13" s="456"/>
      <c r="DE13" s="453"/>
      <c r="DF13" s="456"/>
      <c r="DG13" s="347"/>
      <c r="DH13" s="347"/>
      <c r="DI13" s="347"/>
      <c r="DJ13" s="347"/>
      <c r="DK13" s="347"/>
      <c r="DL13" s="458"/>
    </row>
    <row r="14" spans="1:116" s="459" customFormat="1" hidden="1" x14ac:dyDescent="0.25">
      <c r="A14" s="180">
        <v>1</v>
      </c>
      <c r="B14" s="56"/>
      <c r="C14" s="56" t="s">
        <v>1610</v>
      </c>
      <c r="D14" s="419" t="s">
        <v>1676</v>
      </c>
      <c r="E14" s="56" t="s">
        <v>592</v>
      </c>
      <c r="F14" s="56">
        <v>1</v>
      </c>
      <c r="G14" s="95"/>
      <c r="H14" s="473">
        <v>5</v>
      </c>
      <c r="I14" s="341"/>
      <c r="J14" s="341"/>
      <c r="K14" s="235"/>
      <c r="L14" s="235"/>
      <c r="M14" s="473"/>
      <c r="N14" s="473">
        <v>5</v>
      </c>
      <c r="O14" s="473"/>
      <c r="P14" s="341"/>
      <c r="Q14" s="473"/>
      <c r="R14" s="473">
        <v>5</v>
      </c>
      <c r="S14" s="473"/>
      <c r="T14" s="341"/>
      <c r="U14" s="473"/>
      <c r="V14" s="341"/>
      <c r="W14" s="473"/>
      <c r="X14" s="473"/>
      <c r="Y14" s="473"/>
      <c r="Z14" s="473"/>
      <c r="AA14" s="473"/>
      <c r="AB14" s="473"/>
      <c r="AC14" s="473"/>
      <c r="AD14" s="473"/>
      <c r="AE14" s="341"/>
      <c r="AF14" s="473"/>
      <c r="AG14" s="473"/>
      <c r="AH14" s="473"/>
      <c r="AI14" s="473"/>
      <c r="AJ14" s="473"/>
      <c r="AK14" s="341"/>
      <c r="AL14" s="341"/>
      <c r="AM14" s="341"/>
      <c r="AN14" s="341"/>
      <c r="AO14" s="341"/>
      <c r="AP14" s="341"/>
      <c r="AQ14" s="341"/>
      <c r="AR14" s="341"/>
      <c r="AS14" s="341"/>
      <c r="AT14" s="341"/>
      <c r="AU14" s="341"/>
      <c r="AV14" s="341"/>
      <c r="AW14" s="341"/>
      <c r="AX14" s="473"/>
      <c r="AY14" s="341"/>
      <c r="AZ14" s="480"/>
      <c r="BA14" s="451"/>
      <c r="BB14" s="451"/>
      <c r="BC14" s="451"/>
      <c r="BD14" s="451"/>
      <c r="BE14" s="451"/>
      <c r="BF14" s="451"/>
      <c r="BG14" s="61"/>
      <c r="BH14" s="451"/>
      <c r="BI14" s="451"/>
      <c r="BJ14" s="451"/>
      <c r="BK14" s="473"/>
      <c r="BL14" s="473"/>
      <c r="BM14" s="341"/>
      <c r="BN14" s="473"/>
      <c r="BO14" s="61">
        <f>COUNTIF(H14:BN14,"2021-1")</f>
        <v>0</v>
      </c>
      <c r="BP14" s="55">
        <f t="shared" si="0"/>
        <v>0</v>
      </c>
      <c r="BQ14" s="55">
        <f t="shared" si="1"/>
        <v>0</v>
      </c>
      <c r="BR14" s="55">
        <f t="shared" si="2"/>
        <v>3</v>
      </c>
      <c r="BS14" s="55">
        <f t="shared" si="3"/>
        <v>0</v>
      </c>
      <c r="BT14" s="55">
        <f t="shared" ref="BT14:BT19" si="5">SUM(BP14:BS14)</f>
        <v>3</v>
      </c>
      <c r="BU14" s="480"/>
      <c r="BV14" s="57"/>
      <c r="BW14" s="57"/>
      <c r="BX14" s="57"/>
      <c r="BY14" s="57"/>
      <c r="BZ14" s="57"/>
      <c r="CA14" s="57"/>
      <c r="CB14" s="57"/>
      <c r="CC14" s="474"/>
      <c r="CD14" s="474"/>
      <c r="CE14" s="451"/>
      <c r="CF14" s="57"/>
      <c r="CG14" s="57"/>
      <c r="CH14" s="57"/>
      <c r="CI14" s="475"/>
      <c r="CJ14" s="451"/>
      <c r="CK14" s="57"/>
      <c r="CL14" s="57"/>
      <c r="CM14" s="347"/>
      <c r="CN14" s="347"/>
      <c r="CO14" s="347"/>
      <c r="CP14" s="347"/>
      <c r="CQ14" s="347"/>
      <c r="CR14" s="347"/>
      <c r="CS14" s="455"/>
      <c r="CT14" s="456"/>
      <c r="CU14" s="347"/>
      <c r="CV14" s="347"/>
      <c r="CW14" s="347"/>
      <c r="CX14" s="347"/>
      <c r="CY14" s="347"/>
      <c r="CZ14" s="347"/>
      <c r="DA14" s="347"/>
      <c r="DB14" s="347"/>
      <c r="DC14" s="457"/>
      <c r="DD14" s="456"/>
      <c r="DE14" s="453"/>
      <c r="DF14" s="456"/>
      <c r="DG14" s="347"/>
      <c r="DH14" s="347"/>
      <c r="DI14" s="347"/>
      <c r="DJ14" s="347"/>
      <c r="DK14" s="347"/>
      <c r="DL14" s="458"/>
    </row>
    <row r="15" spans="1:116" s="459" customFormat="1" hidden="1" x14ac:dyDescent="0.25">
      <c r="A15" s="180"/>
      <c r="B15" s="56"/>
      <c r="C15" s="56" t="s">
        <v>1799</v>
      </c>
      <c r="D15" s="419" t="s">
        <v>1800</v>
      </c>
      <c r="E15" s="56"/>
      <c r="F15" s="56"/>
      <c r="G15" s="95"/>
      <c r="H15" s="473"/>
      <c r="I15" s="341"/>
      <c r="J15" s="341"/>
      <c r="K15" s="235"/>
      <c r="L15" s="235"/>
      <c r="M15" s="473"/>
      <c r="N15" s="473"/>
      <c r="O15" s="473"/>
      <c r="P15" s="341"/>
      <c r="Q15" s="473"/>
      <c r="R15" s="473"/>
      <c r="S15" s="473"/>
      <c r="T15" s="341">
        <v>9</v>
      </c>
      <c r="U15" s="341"/>
      <c r="V15" s="341"/>
      <c r="W15" s="473"/>
      <c r="X15" s="473"/>
      <c r="Y15" s="473"/>
      <c r="Z15" s="473"/>
      <c r="AA15" s="473"/>
      <c r="AB15" s="473"/>
      <c r="AC15" s="473"/>
      <c r="AD15" s="473"/>
      <c r="AE15" s="341"/>
      <c r="AF15" s="341">
        <v>8</v>
      </c>
      <c r="AG15" s="341"/>
      <c r="AH15" s="341"/>
      <c r="AI15" s="341"/>
      <c r="AJ15" s="341"/>
      <c r="AK15" s="341">
        <v>9</v>
      </c>
      <c r="AL15" s="341"/>
      <c r="AM15" s="341"/>
      <c r="AN15" s="341"/>
      <c r="AO15" s="341"/>
      <c r="AP15" s="341"/>
      <c r="AQ15" s="341"/>
      <c r="AR15" s="341"/>
      <c r="AS15" s="341"/>
      <c r="AT15" s="341"/>
      <c r="AU15" s="341"/>
      <c r="AV15" s="341"/>
      <c r="AW15" s="341"/>
      <c r="AX15" s="473"/>
      <c r="AY15" s="341"/>
      <c r="AZ15" s="480"/>
      <c r="BA15" s="451"/>
      <c r="BB15" s="451"/>
      <c r="BC15" s="451"/>
      <c r="BD15" s="451"/>
      <c r="BE15" s="451"/>
      <c r="BF15" s="451"/>
      <c r="BG15" s="61"/>
      <c r="BH15" s="451"/>
      <c r="BI15" s="451"/>
      <c r="BJ15" s="473">
        <v>5</v>
      </c>
      <c r="BK15" s="473"/>
      <c r="BL15" s="473"/>
      <c r="BM15" s="341"/>
      <c r="BN15" s="473">
        <v>9</v>
      </c>
      <c r="BO15" s="61">
        <f>COUNTIF(H15:BN15,"2022-1")</f>
        <v>0</v>
      </c>
      <c r="BP15" s="55">
        <f t="shared" si="0"/>
        <v>4</v>
      </c>
      <c r="BQ15" s="55">
        <f t="shared" si="1"/>
        <v>0</v>
      </c>
      <c r="BR15" s="55">
        <f t="shared" si="2"/>
        <v>1</v>
      </c>
      <c r="BS15" s="55">
        <f t="shared" si="3"/>
        <v>0</v>
      </c>
      <c r="BT15" s="55">
        <f t="shared" si="5"/>
        <v>5</v>
      </c>
      <c r="BU15" s="480"/>
      <c r="BV15" s="57"/>
      <c r="BW15" s="57"/>
      <c r="BX15" s="57"/>
      <c r="BY15" s="57"/>
      <c r="BZ15" s="57"/>
      <c r="CA15" s="57"/>
      <c r="CB15" s="57"/>
      <c r="CC15" s="474"/>
      <c r="CD15" s="474"/>
      <c r="CE15" s="451"/>
      <c r="CF15" s="57"/>
      <c r="CG15" s="57"/>
      <c r="CH15" s="57"/>
      <c r="CI15" s="475"/>
      <c r="CJ15" s="451"/>
      <c r="CK15" s="57"/>
      <c r="CL15" s="57"/>
      <c r="CM15" s="347"/>
      <c r="CN15" s="347"/>
      <c r="CO15" s="347"/>
      <c r="CP15" s="347"/>
      <c r="CQ15" s="347"/>
      <c r="CR15" s="347"/>
      <c r="CS15" s="455"/>
      <c r="CT15" s="456"/>
      <c r="CU15" s="347"/>
      <c r="CV15" s="347"/>
      <c r="CW15" s="347"/>
      <c r="CX15" s="347"/>
      <c r="CY15" s="347"/>
      <c r="CZ15" s="347"/>
      <c r="DA15" s="347"/>
      <c r="DB15" s="347"/>
      <c r="DC15" s="457"/>
      <c r="DD15" s="456"/>
      <c r="DE15" s="453"/>
      <c r="DF15" s="456"/>
      <c r="DG15" s="347"/>
      <c r="DH15" s="347"/>
      <c r="DI15" s="347"/>
      <c r="DJ15" s="347"/>
      <c r="DK15" s="347"/>
      <c r="DL15" s="458"/>
    </row>
    <row r="16" spans="1:116" s="459" customFormat="1" ht="15.75" hidden="1" customHeight="1" x14ac:dyDescent="0.25">
      <c r="A16" s="180"/>
      <c r="B16" s="56"/>
      <c r="C16" s="56" t="s">
        <v>1805</v>
      </c>
      <c r="D16" s="419" t="s">
        <v>1806</v>
      </c>
      <c r="E16" s="56"/>
      <c r="F16" s="56"/>
      <c r="G16" s="95"/>
      <c r="H16" s="473"/>
      <c r="I16" s="341"/>
      <c r="J16" s="341"/>
      <c r="K16" s="235"/>
      <c r="L16" s="235"/>
      <c r="M16" s="473"/>
      <c r="N16" s="473"/>
      <c r="O16" s="473"/>
      <c r="P16" s="341"/>
      <c r="Q16" s="473"/>
      <c r="R16" s="473"/>
      <c r="S16" s="473"/>
      <c r="T16" s="473">
        <v>5</v>
      </c>
      <c r="U16" s="473"/>
      <c r="V16" s="341"/>
      <c r="W16" s="473"/>
      <c r="X16" s="473"/>
      <c r="Y16" s="473"/>
      <c r="Z16" s="473"/>
      <c r="AA16" s="473"/>
      <c r="AB16" s="473"/>
      <c r="AC16" s="473"/>
      <c r="AD16" s="473"/>
      <c r="AE16" s="341"/>
      <c r="AF16" s="473">
        <v>5</v>
      </c>
      <c r="AG16" s="473"/>
      <c r="AH16" s="473"/>
      <c r="AI16" s="473"/>
      <c r="AJ16" s="473"/>
      <c r="AK16" s="473">
        <v>5</v>
      </c>
      <c r="AL16" s="473"/>
      <c r="AM16" s="473"/>
      <c r="AN16" s="341"/>
      <c r="AO16" s="341"/>
      <c r="AP16" s="341"/>
      <c r="AQ16" s="341"/>
      <c r="AR16" s="341"/>
      <c r="AS16" s="341"/>
      <c r="AT16" s="341"/>
      <c r="AU16" s="341"/>
      <c r="AV16" s="341"/>
      <c r="AW16" s="341"/>
      <c r="AX16" s="473"/>
      <c r="AY16" s="341"/>
      <c r="AZ16" s="480"/>
      <c r="BA16" s="451"/>
      <c r="BB16" s="451"/>
      <c r="BC16" s="451"/>
      <c r="BD16" s="451"/>
      <c r="BE16" s="451"/>
      <c r="BF16" s="451"/>
      <c r="BG16" s="61"/>
      <c r="BH16" s="451"/>
      <c r="BI16" s="451"/>
      <c r="BJ16" s="473">
        <v>5</v>
      </c>
      <c r="BK16" s="473"/>
      <c r="BL16" s="473"/>
      <c r="BM16" s="341"/>
      <c r="BN16" s="473">
        <v>5</v>
      </c>
      <c r="BO16" s="61">
        <f>COUNTIF(H16:BN16,"2022-1")</f>
        <v>0</v>
      </c>
      <c r="BP16" s="55">
        <f t="shared" si="0"/>
        <v>0</v>
      </c>
      <c r="BQ16" s="55">
        <f t="shared" si="1"/>
        <v>0</v>
      </c>
      <c r="BR16" s="55">
        <f t="shared" si="2"/>
        <v>5</v>
      </c>
      <c r="BS16" s="55">
        <f t="shared" si="3"/>
        <v>0</v>
      </c>
      <c r="BT16" s="55">
        <f t="shared" si="5"/>
        <v>5</v>
      </c>
      <c r="BU16" s="480"/>
      <c r="BV16" s="57"/>
      <c r="BW16" s="57"/>
      <c r="BX16" s="57"/>
      <c r="BY16" s="57"/>
      <c r="BZ16" s="57"/>
      <c r="CA16" s="57"/>
      <c r="CB16" s="57"/>
      <c r="CC16" s="474"/>
      <c r="CD16" s="474"/>
      <c r="CE16" s="451"/>
      <c r="CF16" s="57"/>
      <c r="CG16" s="57"/>
      <c r="CH16" s="57"/>
      <c r="CI16" s="475"/>
      <c r="CJ16" s="451"/>
      <c r="CK16" s="57"/>
      <c r="CL16" s="57"/>
      <c r="CM16" s="347"/>
      <c r="CN16" s="347"/>
      <c r="CO16" s="347"/>
      <c r="CP16" s="347"/>
      <c r="CQ16" s="347"/>
      <c r="CR16" s="347"/>
      <c r="CS16" s="455"/>
      <c r="CT16" s="456"/>
      <c r="CU16" s="347"/>
      <c r="CV16" s="347"/>
      <c r="CW16" s="347"/>
      <c r="CX16" s="347"/>
      <c r="CY16" s="347"/>
      <c r="CZ16" s="347"/>
      <c r="DA16" s="347"/>
      <c r="DB16" s="347"/>
      <c r="DC16" s="457"/>
      <c r="DD16" s="456"/>
      <c r="DE16" s="453"/>
      <c r="DF16" s="456"/>
      <c r="DG16" s="347"/>
      <c r="DH16" s="347"/>
      <c r="DI16" s="347"/>
      <c r="DJ16" s="347"/>
      <c r="DK16" s="347"/>
      <c r="DL16" s="458"/>
    </row>
    <row r="17" spans="1:116" s="54" customFormat="1" ht="13.5" hidden="1" customHeight="1" x14ac:dyDescent="0.25">
      <c r="A17" s="180">
        <v>2</v>
      </c>
      <c r="B17" s="55"/>
      <c r="C17" s="86" t="s">
        <v>1512</v>
      </c>
      <c r="D17" s="85" t="s">
        <v>1511</v>
      </c>
      <c r="E17" s="91" t="s">
        <v>592</v>
      </c>
      <c r="F17" s="57"/>
      <c r="G17" s="57">
        <v>2</v>
      </c>
      <c r="H17" s="608">
        <v>10</v>
      </c>
      <c r="I17" s="625" t="s">
        <v>595</v>
      </c>
      <c r="J17" s="625"/>
      <c r="K17" s="625" t="s">
        <v>595</v>
      </c>
      <c r="L17" s="625"/>
      <c r="M17" s="630"/>
      <c r="N17" s="608">
        <v>10</v>
      </c>
      <c r="O17" s="608"/>
      <c r="P17" s="625">
        <v>10</v>
      </c>
      <c r="Q17" s="608"/>
      <c r="R17" s="608">
        <v>10</v>
      </c>
      <c r="S17" s="608"/>
      <c r="T17" s="625" t="s">
        <v>595</v>
      </c>
      <c r="U17" s="612" t="s">
        <v>595</v>
      </c>
      <c r="V17" s="625" t="s">
        <v>595</v>
      </c>
      <c r="W17" s="612" t="s">
        <v>595</v>
      </c>
      <c r="X17" s="612"/>
      <c r="Y17" s="612"/>
      <c r="Z17" s="612"/>
      <c r="AA17" s="612"/>
      <c r="AB17" s="612"/>
      <c r="AC17" s="612"/>
      <c r="AD17" s="612"/>
      <c r="AE17" s="625" t="s">
        <v>595</v>
      </c>
      <c r="AF17" s="625">
        <v>9</v>
      </c>
      <c r="AG17" s="626"/>
      <c r="AH17" s="626"/>
      <c r="AI17" s="626"/>
      <c r="AJ17" s="626"/>
      <c r="AK17" s="612">
        <v>10</v>
      </c>
      <c r="AL17" s="612"/>
      <c r="AM17" s="612"/>
      <c r="AN17" s="612">
        <v>10</v>
      </c>
      <c r="AO17" s="625" t="s">
        <v>595</v>
      </c>
      <c r="AP17" s="612">
        <v>8</v>
      </c>
      <c r="AQ17" s="612" t="s">
        <v>595</v>
      </c>
      <c r="AR17" s="625">
        <v>10</v>
      </c>
      <c r="AS17" s="625">
        <v>9</v>
      </c>
      <c r="AT17" s="625" t="s">
        <v>595</v>
      </c>
      <c r="AU17" s="612">
        <v>9</v>
      </c>
      <c r="AV17" s="625">
        <v>10</v>
      </c>
      <c r="AW17" s="612">
        <v>10</v>
      </c>
      <c r="AX17" s="625">
        <v>10</v>
      </c>
      <c r="AY17" s="625">
        <v>9</v>
      </c>
      <c r="AZ17" s="638">
        <v>10</v>
      </c>
      <c r="BA17" s="625" t="s">
        <v>595</v>
      </c>
      <c r="BB17" s="625"/>
      <c r="BC17" s="625"/>
      <c r="BD17" s="625"/>
      <c r="BE17" s="625"/>
      <c r="BF17" s="625"/>
      <c r="BG17" s="625"/>
      <c r="BH17" s="625"/>
      <c r="BI17" s="625" t="s">
        <v>595</v>
      </c>
      <c r="BJ17" s="625" t="s">
        <v>595</v>
      </c>
      <c r="BK17" s="626"/>
      <c r="BL17" s="626"/>
      <c r="BM17" s="612" t="s">
        <v>595</v>
      </c>
      <c r="BN17" s="612" t="s">
        <v>595</v>
      </c>
      <c r="BO17" s="611">
        <f>COUNTIF(H17:BN17,"2022-2")</f>
        <v>0</v>
      </c>
      <c r="BP17" s="597">
        <f t="shared" si="0"/>
        <v>16</v>
      </c>
      <c r="BQ17" s="597">
        <f t="shared" si="1"/>
        <v>15</v>
      </c>
      <c r="BR17" s="597">
        <f t="shared" si="2"/>
        <v>0</v>
      </c>
      <c r="BS17" s="597">
        <f t="shared" si="3"/>
        <v>0</v>
      </c>
      <c r="BT17" s="597">
        <f t="shared" si="5"/>
        <v>31</v>
      </c>
      <c r="BU17" s="678"/>
      <c r="BV17" s="171"/>
      <c r="BW17" s="171"/>
      <c r="BX17" s="171"/>
      <c r="BY17" s="171"/>
      <c r="BZ17" s="171"/>
      <c r="CA17" s="171"/>
      <c r="CB17" s="171"/>
      <c r="CC17" s="171"/>
      <c r="CD17" s="171"/>
      <c r="CE17" s="171"/>
      <c r="CF17" s="171"/>
      <c r="CG17" s="171"/>
      <c r="CH17" s="171"/>
      <c r="CI17" s="171"/>
      <c r="CJ17" s="171"/>
      <c r="CK17" s="171"/>
      <c r="CL17" s="171"/>
      <c r="CM17" s="7"/>
      <c r="CN17" s="7"/>
      <c r="CO17" s="7"/>
      <c r="CP17" s="7"/>
      <c r="CQ17" s="7"/>
      <c r="CR17" s="7"/>
      <c r="CS17" s="23"/>
      <c r="CT17" s="8"/>
      <c r="CU17" s="7"/>
      <c r="CV17" s="7"/>
      <c r="CW17" s="7"/>
      <c r="CX17" s="7"/>
      <c r="CY17" s="7"/>
      <c r="CZ17" s="7"/>
      <c r="DA17" s="7"/>
      <c r="DB17" s="7"/>
      <c r="DC17" s="24"/>
      <c r="DD17" s="8"/>
      <c r="DE17" s="22"/>
      <c r="DF17" s="8"/>
      <c r="DG17" s="7"/>
      <c r="DH17" s="7"/>
      <c r="DI17" s="7"/>
      <c r="DJ17" s="7"/>
      <c r="DK17" s="7"/>
      <c r="DL17" s="13"/>
    </row>
    <row r="18" spans="1:116" s="54" customFormat="1" ht="15" hidden="1" x14ac:dyDescent="0.25">
      <c r="A18" s="180">
        <v>3</v>
      </c>
      <c r="B18" s="56"/>
      <c r="C18" s="186" t="s">
        <v>1611</v>
      </c>
      <c r="D18" s="187" t="s">
        <v>1612</v>
      </c>
      <c r="E18" s="206" t="s">
        <v>591</v>
      </c>
      <c r="F18" s="181">
        <v>1</v>
      </c>
      <c r="G18" s="341"/>
      <c r="H18" s="608" t="s">
        <v>1673</v>
      </c>
      <c r="I18" s="625"/>
      <c r="J18" s="625"/>
      <c r="K18" s="608"/>
      <c r="L18" s="608"/>
      <c r="M18" s="628"/>
      <c r="N18" s="608" t="s">
        <v>1673</v>
      </c>
      <c r="O18" s="608"/>
      <c r="P18" s="595" t="s">
        <v>1673</v>
      </c>
      <c r="Q18" s="608"/>
      <c r="R18" s="626"/>
      <c r="S18" s="628"/>
      <c r="T18" s="608" t="s">
        <v>1673</v>
      </c>
      <c r="U18" s="612"/>
      <c r="V18" s="626"/>
      <c r="W18" s="608"/>
      <c r="X18" s="608"/>
      <c r="Y18" s="608"/>
      <c r="Z18" s="608"/>
      <c r="AA18" s="608"/>
      <c r="AB18" s="608"/>
      <c r="AC18" s="608"/>
      <c r="AD18" s="608"/>
      <c r="AE18" s="626"/>
      <c r="AF18" s="628"/>
      <c r="AG18" s="628"/>
      <c r="AH18" s="628"/>
      <c r="AI18" s="628"/>
      <c r="AJ18" s="628"/>
      <c r="AK18" s="626"/>
      <c r="AL18" s="626"/>
      <c r="AM18" s="626"/>
      <c r="AN18" s="626"/>
      <c r="AO18" s="626"/>
      <c r="AP18" s="612"/>
      <c r="AQ18" s="612"/>
      <c r="AR18" s="626"/>
      <c r="AS18" s="626"/>
      <c r="AT18" s="626"/>
      <c r="AU18" s="612"/>
      <c r="AV18" s="628"/>
      <c r="AW18" s="626"/>
      <c r="AX18" s="628"/>
      <c r="AY18" s="626"/>
      <c r="AZ18" s="638"/>
      <c r="BA18" s="630"/>
      <c r="BB18" s="630"/>
      <c r="BC18" s="630"/>
      <c r="BD18" s="630" t="s">
        <v>1673</v>
      </c>
      <c r="BE18" s="630"/>
      <c r="BF18" s="630"/>
      <c r="BG18" s="630"/>
      <c r="BH18" s="630"/>
      <c r="BI18" s="630"/>
      <c r="BJ18" s="630"/>
      <c r="BK18" s="628"/>
      <c r="BL18" s="628"/>
      <c r="BM18" s="608"/>
      <c r="BN18" s="608"/>
      <c r="BO18" s="611">
        <f>COUNTIF(H18:BN18,"2022-2")</f>
        <v>0</v>
      </c>
      <c r="BP18" s="597">
        <f t="shared" si="0"/>
        <v>0</v>
      </c>
      <c r="BQ18" s="597">
        <f t="shared" si="1"/>
        <v>0</v>
      </c>
      <c r="BR18" s="597">
        <f t="shared" si="2"/>
        <v>0</v>
      </c>
      <c r="BS18" s="597">
        <f t="shared" si="3"/>
        <v>0</v>
      </c>
      <c r="BT18" s="597">
        <f t="shared" si="5"/>
        <v>0</v>
      </c>
      <c r="BU18" s="678"/>
      <c r="BV18" s="171"/>
      <c r="BW18" s="171"/>
      <c r="BX18" s="171"/>
      <c r="BY18" s="171"/>
      <c r="BZ18" s="171"/>
      <c r="CA18" s="171"/>
      <c r="CB18" s="171"/>
      <c r="CC18" s="544"/>
      <c r="CD18" s="544"/>
      <c r="CE18" s="543"/>
      <c r="CF18" s="171"/>
      <c r="CG18" s="171"/>
      <c r="CH18" s="171"/>
      <c r="CI18" s="545"/>
      <c r="CJ18" s="543"/>
      <c r="CK18" s="171"/>
      <c r="CL18" s="171"/>
      <c r="CM18" s="7"/>
      <c r="CN18" s="7"/>
      <c r="CO18" s="7"/>
      <c r="CP18" s="7"/>
      <c r="CQ18" s="7"/>
      <c r="CR18" s="7"/>
      <c r="CS18" s="23"/>
      <c r="CT18" s="8"/>
      <c r="CU18" s="7"/>
      <c r="CV18" s="7"/>
      <c r="CW18" s="7"/>
      <c r="CX18" s="7"/>
      <c r="CY18" s="7"/>
      <c r="CZ18" s="7"/>
      <c r="DA18" s="7"/>
      <c r="DB18" s="7"/>
      <c r="DC18" s="24"/>
      <c r="DD18" s="8"/>
      <c r="DE18" s="22"/>
      <c r="DF18" s="8"/>
      <c r="DG18" s="7"/>
      <c r="DH18" s="7"/>
      <c r="DI18" s="7"/>
      <c r="DJ18" s="7"/>
      <c r="DK18" s="7"/>
      <c r="DL18" s="13"/>
    </row>
    <row r="19" spans="1:116" s="65" customFormat="1" ht="15" hidden="1" customHeight="1" x14ac:dyDescent="0.25">
      <c r="A19" s="55"/>
      <c r="B19" s="55"/>
      <c r="C19" s="86" t="s">
        <v>1763</v>
      </c>
      <c r="D19" s="85" t="s">
        <v>1762</v>
      </c>
      <c r="E19" s="85" t="s">
        <v>591</v>
      </c>
      <c r="F19" s="57">
        <v>1</v>
      </c>
      <c r="G19" s="57"/>
      <c r="H19" s="625">
        <v>5</v>
      </c>
      <c r="I19" s="625"/>
      <c r="J19" s="625"/>
      <c r="K19" s="625"/>
      <c r="L19" s="625"/>
      <c r="M19" s="630"/>
      <c r="N19" s="625">
        <v>5</v>
      </c>
      <c r="O19" s="625"/>
      <c r="P19" s="625">
        <v>5</v>
      </c>
      <c r="Q19" s="625"/>
      <c r="R19" s="625"/>
      <c r="S19" s="625"/>
      <c r="T19" s="625">
        <v>5</v>
      </c>
      <c r="U19" s="625"/>
      <c r="V19" s="625"/>
      <c r="W19" s="625"/>
      <c r="X19" s="625"/>
      <c r="Y19" s="625"/>
      <c r="Z19" s="625"/>
      <c r="AA19" s="625"/>
      <c r="AB19" s="625"/>
      <c r="AC19" s="625"/>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38"/>
      <c r="BA19" s="625"/>
      <c r="BB19" s="625"/>
      <c r="BC19" s="625"/>
      <c r="BD19" s="625">
        <v>5</v>
      </c>
      <c r="BE19" s="625"/>
      <c r="BF19" s="625"/>
      <c r="BG19" s="625"/>
      <c r="BH19" s="625"/>
      <c r="BI19" s="625"/>
      <c r="BJ19" s="625"/>
      <c r="BK19" s="625"/>
      <c r="BL19" s="625"/>
      <c r="BM19" s="625"/>
      <c r="BN19" s="625"/>
      <c r="BO19" s="611">
        <f>COUNTIF(H19:BN19,"2022-2")</f>
        <v>0</v>
      </c>
      <c r="BP19" s="597">
        <f t="shared" si="0"/>
        <v>0</v>
      </c>
      <c r="BQ19" s="597">
        <f t="shared" si="1"/>
        <v>0</v>
      </c>
      <c r="BR19" s="597">
        <f t="shared" si="2"/>
        <v>5</v>
      </c>
      <c r="BS19" s="597">
        <f t="shared" si="3"/>
        <v>0</v>
      </c>
      <c r="BT19" s="597">
        <f t="shared" si="5"/>
        <v>5</v>
      </c>
      <c r="BU19" s="59"/>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63"/>
      <c r="CT19" s="59"/>
      <c r="CU19" s="55"/>
      <c r="CV19" s="55"/>
      <c r="CW19" s="55"/>
      <c r="CX19" s="55"/>
      <c r="CY19" s="55"/>
      <c r="CZ19" s="55"/>
      <c r="DA19" s="55"/>
      <c r="DB19" s="55"/>
      <c r="DC19" s="64"/>
      <c r="DD19" s="59"/>
      <c r="DE19" s="62"/>
      <c r="DF19" s="59"/>
      <c r="DG19" s="55"/>
      <c r="DH19" s="55"/>
      <c r="DI19" s="55"/>
      <c r="DJ19" s="55"/>
      <c r="DK19" s="55"/>
      <c r="DL19" s="60"/>
    </row>
    <row r="20" spans="1:116" s="65" customFormat="1" ht="15" customHeight="1" x14ac:dyDescent="0.25">
      <c r="A20" s="180"/>
      <c r="B20" s="56"/>
      <c r="C20" s="186" t="s">
        <v>2481</v>
      </c>
      <c r="D20" s="187" t="s">
        <v>2480</v>
      </c>
      <c r="E20" s="206" t="s">
        <v>592</v>
      </c>
      <c r="F20" s="181">
        <v>1</v>
      </c>
      <c r="G20" s="341"/>
      <c r="H20" s="628">
        <v>8</v>
      </c>
      <c r="I20" s="628">
        <v>8</v>
      </c>
      <c r="J20" s="628">
        <v>9</v>
      </c>
      <c r="K20" s="628">
        <v>8</v>
      </c>
      <c r="L20" s="628">
        <v>9</v>
      </c>
      <c r="M20" s="628">
        <v>10</v>
      </c>
      <c r="N20" s="626"/>
      <c r="O20" s="626"/>
      <c r="P20" s="628"/>
      <c r="Q20" s="626"/>
      <c r="R20" s="628"/>
      <c r="S20" s="628"/>
      <c r="T20" s="628"/>
      <c r="U20" s="626"/>
      <c r="V20" s="626"/>
      <c r="W20" s="626"/>
      <c r="X20" s="626"/>
      <c r="Y20" s="626"/>
      <c r="Z20" s="626"/>
      <c r="AA20" s="626"/>
      <c r="AB20" s="626"/>
      <c r="AC20" s="626"/>
      <c r="AD20" s="626"/>
      <c r="AE20" s="626"/>
      <c r="AF20" s="628"/>
      <c r="AG20" s="628"/>
      <c r="AH20" s="628"/>
      <c r="AI20" s="628"/>
      <c r="AJ20" s="628"/>
      <c r="AK20" s="626"/>
      <c r="AL20" s="626"/>
      <c r="AM20" s="626"/>
      <c r="AN20" s="626"/>
      <c r="AO20" s="626"/>
      <c r="AP20" s="626"/>
      <c r="AQ20" s="626"/>
      <c r="AR20" s="625"/>
      <c r="AS20" s="626"/>
      <c r="AT20" s="626"/>
      <c r="AU20" s="626"/>
      <c r="AV20" s="625"/>
      <c r="AW20" s="626"/>
      <c r="AX20" s="625"/>
      <c r="AY20" s="626"/>
      <c r="AZ20" s="638"/>
      <c r="BA20" s="630"/>
      <c r="BB20" s="630"/>
      <c r="BC20" s="630"/>
      <c r="BD20" s="630"/>
      <c r="BE20" s="630"/>
      <c r="BF20" s="630"/>
      <c r="BG20" s="630"/>
      <c r="BH20" s="630"/>
      <c r="BI20" s="630"/>
      <c r="BJ20" s="628">
        <v>6</v>
      </c>
      <c r="BK20" s="628"/>
      <c r="BL20" s="630"/>
      <c r="BM20" s="630"/>
      <c r="BN20" s="626"/>
      <c r="BO20" s="611">
        <f t="shared" ref="BO20:BO37" si="6">COUNTIF(H20:BN20,"2024-1")</f>
        <v>0</v>
      </c>
      <c r="BP20" s="597">
        <f t="shared" si="0"/>
        <v>7</v>
      </c>
      <c r="BQ20" s="597">
        <f t="shared" si="1"/>
        <v>0</v>
      </c>
      <c r="BR20" s="597">
        <f t="shared" si="2"/>
        <v>0</v>
      </c>
      <c r="BS20" s="597">
        <f t="shared" si="3"/>
        <v>0</v>
      </c>
      <c r="BT20" s="597">
        <f t="shared" ref="BT20:BT26" si="7">SUM(BP20:BS20)</f>
        <v>7</v>
      </c>
      <c r="BU20" s="59"/>
      <c r="BV20" s="55"/>
      <c r="BW20" s="55"/>
      <c r="BX20" s="55"/>
      <c r="BY20" s="55"/>
      <c r="BZ20" s="55"/>
      <c r="CA20" s="55"/>
      <c r="CB20" s="55"/>
      <c r="CC20" s="62"/>
      <c r="CD20" s="62"/>
      <c r="CE20" s="61"/>
      <c r="CF20" s="55"/>
      <c r="CG20" s="55"/>
      <c r="CH20" s="55"/>
      <c r="CI20" s="64"/>
      <c r="CJ20" s="61"/>
      <c r="CK20" s="55"/>
      <c r="CL20" s="55"/>
      <c r="CM20" s="55"/>
      <c r="CN20" s="55"/>
      <c r="CO20" s="55"/>
      <c r="CP20" s="55"/>
      <c r="CQ20" s="55"/>
      <c r="CR20" s="55"/>
      <c r="CS20" s="63"/>
      <c r="CT20" s="59"/>
      <c r="CU20" s="55"/>
      <c r="CV20" s="55"/>
      <c r="CW20" s="55"/>
      <c r="CX20" s="55"/>
      <c r="CY20" s="55"/>
      <c r="CZ20" s="55"/>
      <c r="DA20" s="55"/>
      <c r="DB20" s="55"/>
      <c r="DD20" s="59"/>
      <c r="DE20" s="62"/>
      <c r="DF20" s="59"/>
      <c r="DG20" s="55"/>
      <c r="DH20" s="55"/>
      <c r="DI20" s="55"/>
      <c r="DJ20" s="55"/>
      <c r="DK20" s="55"/>
      <c r="DL20" s="60"/>
    </row>
    <row r="21" spans="1:116" s="873" customFormat="1" ht="15" hidden="1" customHeight="1" x14ac:dyDescent="0.25">
      <c r="A21" s="854"/>
      <c r="B21" s="855"/>
      <c r="C21" s="856" t="s">
        <v>2483</v>
      </c>
      <c r="D21" s="843" t="s">
        <v>2482</v>
      </c>
      <c r="E21" s="857" t="s">
        <v>592</v>
      </c>
      <c r="F21" s="858">
        <v>1</v>
      </c>
      <c r="G21" s="859"/>
      <c r="H21" s="860" t="s">
        <v>2547</v>
      </c>
      <c r="I21" s="860" t="s">
        <v>2547</v>
      </c>
      <c r="J21" s="860"/>
      <c r="K21" s="860" t="s">
        <v>2547</v>
      </c>
      <c r="L21" s="860"/>
      <c r="M21" s="860"/>
      <c r="N21" s="861"/>
      <c r="O21" s="861"/>
      <c r="P21" s="860" t="s">
        <v>2547</v>
      </c>
      <c r="Q21" s="861"/>
      <c r="R21" s="860" t="s">
        <v>2547</v>
      </c>
      <c r="S21" s="860"/>
      <c r="T21" s="860"/>
      <c r="U21" s="861"/>
      <c r="V21" s="861"/>
      <c r="W21" s="861"/>
      <c r="X21" s="861"/>
      <c r="Y21" s="861"/>
      <c r="Z21" s="861"/>
      <c r="AA21" s="861"/>
      <c r="AB21" s="861"/>
      <c r="AC21" s="861"/>
      <c r="AD21" s="861"/>
      <c r="AE21" s="861"/>
      <c r="AF21" s="860"/>
      <c r="AG21" s="860"/>
      <c r="AH21" s="860"/>
      <c r="AI21" s="860"/>
      <c r="AJ21" s="860"/>
      <c r="AK21" s="861"/>
      <c r="AL21" s="861"/>
      <c r="AM21" s="861"/>
      <c r="AN21" s="861"/>
      <c r="AO21" s="861"/>
      <c r="AP21" s="861"/>
      <c r="AQ21" s="861"/>
      <c r="AR21" s="862"/>
      <c r="AS21" s="861"/>
      <c r="AT21" s="861"/>
      <c r="AU21" s="861"/>
      <c r="AV21" s="862"/>
      <c r="AW21" s="861"/>
      <c r="AX21" s="862"/>
      <c r="AY21" s="861"/>
      <c r="AZ21" s="863"/>
      <c r="BA21" s="864"/>
      <c r="BB21" s="864"/>
      <c r="BC21" s="864"/>
      <c r="BD21" s="864"/>
      <c r="BE21" s="864"/>
      <c r="BF21" s="864"/>
      <c r="BG21" s="864"/>
      <c r="BH21" s="864"/>
      <c r="BI21" s="864"/>
      <c r="BJ21" s="860" t="s">
        <v>2547</v>
      </c>
      <c r="BK21" s="860"/>
      <c r="BL21" s="864"/>
      <c r="BM21" s="864"/>
      <c r="BN21" s="861"/>
      <c r="BO21" s="865">
        <f t="shared" si="6"/>
        <v>6</v>
      </c>
      <c r="BP21" s="866">
        <f t="shared" si="0"/>
        <v>0</v>
      </c>
      <c r="BQ21" s="866">
        <f t="shared" si="1"/>
        <v>0</v>
      </c>
      <c r="BR21" s="866">
        <f t="shared" si="2"/>
        <v>0</v>
      </c>
      <c r="BS21" s="866">
        <f t="shared" si="3"/>
        <v>0</v>
      </c>
      <c r="BT21" s="866">
        <f t="shared" si="7"/>
        <v>0</v>
      </c>
      <c r="BU21" s="867"/>
      <c r="BV21" s="868"/>
      <c r="BW21" s="868"/>
      <c r="BX21" s="868"/>
      <c r="BY21" s="868"/>
      <c r="BZ21" s="868"/>
      <c r="CA21" s="868"/>
      <c r="CB21" s="868"/>
      <c r="CC21" s="869"/>
      <c r="CD21" s="869"/>
      <c r="CE21" s="870"/>
      <c r="CF21" s="868"/>
      <c r="CG21" s="868"/>
      <c r="CH21" s="868"/>
      <c r="CI21" s="871"/>
      <c r="CJ21" s="870"/>
      <c r="CK21" s="868"/>
      <c r="CL21" s="868"/>
      <c r="CM21" s="868"/>
      <c r="CN21" s="868"/>
      <c r="CO21" s="868"/>
      <c r="CP21" s="868"/>
      <c r="CQ21" s="868"/>
      <c r="CR21" s="868"/>
      <c r="CS21" s="872"/>
      <c r="CT21" s="867"/>
      <c r="CU21" s="868"/>
      <c r="CV21" s="868"/>
      <c r="CW21" s="868"/>
      <c r="CX21" s="868"/>
      <c r="CY21" s="868"/>
      <c r="CZ21" s="868"/>
      <c r="DA21" s="868"/>
      <c r="DB21" s="868"/>
      <c r="DD21" s="867"/>
      <c r="DE21" s="869"/>
      <c r="DF21" s="867"/>
      <c r="DG21" s="868"/>
      <c r="DH21" s="868"/>
      <c r="DI21" s="868"/>
      <c r="DJ21" s="868"/>
      <c r="DK21" s="868"/>
      <c r="DL21" s="874"/>
    </row>
    <row r="22" spans="1:116" s="65" customFormat="1" ht="15" customHeight="1" x14ac:dyDescent="0.25">
      <c r="A22" s="180"/>
      <c r="B22" s="56"/>
      <c r="C22" s="186" t="s">
        <v>2485</v>
      </c>
      <c r="D22" s="187" t="s">
        <v>2484</v>
      </c>
      <c r="E22" s="206" t="s">
        <v>592</v>
      </c>
      <c r="F22" s="181">
        <v>1</v>
      </c>
      <c r="G22" s="341"/>
      <c r="H22" s="628">
        <v>9</v>
      </c>
      <c r="I22" s="628">
        <v>8</v>
      </c>
      <c r="J22" s="628">
        <v>9</v>
      </c>
      <c r="K22" s="628">
        <v>10</v>
      </c>
      <c r="L22" s="628">
        <v>7</v>
      </c>
      <c r="M22" s="628">
        <v>10</v>
      </c>
      <c r="N22" s="626"/>
      <c r="O22" s="626"/>
      <c r="P22" s="628"/>
      <c r="Q22" s="626"/>
      <c r="R22" s="628"/>
      <c r="S22" s="628"/>
      <c r="T22" s="628"/>
      <c r="U22" s="626"/>
      <c r="V22" s="626"/>
      <c r="W22" s="626"/>
      <c r="X22" s="626"/>
      <c r="Y22" s="626"/>
      <c r="Z22" s="626"/>
      <c r="AA22" s="626"/>
      <c r="AB22" s="626"/>
      <c r="AC22" s="626"/>
      <c r="AD22" s="626"/>
      <c r="AE22" s="626"/>
      <c r="AF22" s="628"/>
      <c r="AG22" s="628"/>
      <c r="AH22" s="628"/>
      <c r="AI22" s="628"/>
      <c r="AJ22" s="628"/>
      <c r="AK22" s="626"/>
      <c r="AL22" s="626"/>
      <c r="AM22" s="626"/>
      <c r="AN22" s="626"/>
      <c r="AO22" s="626"/>
      <c r="AP22" s="626"/>
      <c r="AQ22" s="626"/>
      <c r="AR22" s="625"/>
      <c r="AS22" s="626"/>
      <c r="AT22" s="626"/>
      <c r="AU22" s="626"/>
      <c r="AV22" s="625"/>
      <c r="AW22" s="626"/>
      <c r="AX22" s="625"/>
      <c r="AY22" s="626"/>
      <c r="AZ22" s="638"/>
      <c r="BA22" s="630"/>
      <c r="BB22" s="630"/>
      <c r="BC22" s="630"/>
      <c r="BD22" s="630"/>
      <c r="BE22" s="630"/>
      <c r="BF22" s="630"/>
      <c r="BG22" s="630"/>
      <c r="BH22" s="630"/>
      <c r="BI22" s="630"/>
      <c r="BJ22" s="628">
        <v>7</v>
      </c>
      <c r="BK22" s="628"/>
      <c r="BL22" s="630"/>
      <c r="BM22" s="630"/>
      <c r="BN22" s="626"/>
      <c r="BO22" s="611">
        <f t="shared" si="6"/>
        <v>0</v>
      </c>
      <c r="BP22" s="597">
        <f t="shared" si="0"/>
        <v>7</v>
      </c>
      <c r="BQ22" s="597">
        <f t="shared" si="1"/>
        <v>0</v>
      </c>
      <c r="BR22" s="597">
        <f t="shared" si="2"/>
        <v>0</v>
      </c>
      <c r="BS22" s="597">
        <f t="shared" si="3"/>
        <v>0</v>
      </c>
      <c r="BT22" s="597">
        <f t="shared" si="7"/>
        <v>7</v>
      </c>
      <c r="BU22" s="59"/>
      <c r="BV22" s="55"/>
      <c r="BW22" s="55"/>
      <c r="BX22" s="55"/>
      <c r="BY22" s="55"/>
      <c r="BZ22" s="55"/>
      <c r="CA22" s="55"/>
      <c r="CB22" s="55"/>
      <c r="CC22" s="62"/>
      <c r="CD22" s="62"/>
      <c r="CE22" s="61"/>
      <c r="CF22" s="55"/>
      <c r="CG22" s="55"/>
      <c r="CH22" s="55"/>
      <c r="CI22" s="64"/>
      <c r="CJ22" s="61"/>
      <c r="CK22" s="55"/>
      <c r="CL22" s="55"/>
      <c r="CM22" s="55"/>
      <c r="CN22" s="55"/>
      <c r="CO22" s="55"/>
      <c r="CP22" s="55"/>
      <c r="CQ22" s="55"/>
      <c r="CR22" s="55"/>
      <c r="CS22" s="63"/>
      <c r="CT22" s="59"/>
      <c r="CU22" s="55"/>
      <c r="CV22" s="55"/>
      <c r="CW22" s="55"/>
      <c r="CX22" s="55"/>
      <c r="CY22" s="55"/>
      <c r="CZ22" s="55"/>
      <c r="DA22" s="55"/>
      <c r="DB22" s="55"/>
      <c r="DD22" s="59"/>
      <c r="DE22" s="62"/>
      <c r="DF22" s="59"/>
      <c r="DG22" s="55"/>
      <c r="DH22" s="55"/>
      <c r="DI22" s="55"/>
      <c r="DJ22" s="55"/>
      <c r="DK22" s="55"/>
      <c r="DL22" s="60"/>
    </row>
    <row r="23" spans="1:116" s="65" customFormat="1" ht="15" customHeight="1" x14ac:dyDescent="0.25">
      <c r="A23" s="180"/>
      <c r="B23" s="56"/>
      <c r="C23" s="186" t="s">
        <v>2487</v>
      </c>
      <c r="D23" s="187" t="s">
        <v>2486</v>
      </c>
      <c r="E23" s="206" t="s">
        <v>592</v>
      </c>
      <c r="F23" s="181">
        <v>1</v>
      </c>
      <c r="G23" s="341"/>
      <c r="H23" s="628">
        <v>7</v>
      </c>
      <c r="I23" s="628">
        <v>8</v>
      </c>
      <c r="J23" s="628">
        <v>9</v>
      </c>
      <c r="K23" s="628">
        <v>7</v>
      </c>
      <c r="L23" s="628">
        <v>8</v>
      </c>
      <c r="M23" s="628">
        <v>9</v>
      </c>
      <c r="N23" s="626"/>
      <c r="O23" s="626"/>
      <c r="P23" s="628"/>
      <c r="Q23" s="626"/>
      <c r="R23" s="628"/>
      <c r="S23" s="628"/>
      <c r="T23" s="628"/>
      <c r="U23" s="626"/>
      <c r="V23" s="626"/>
      <c r="W23" s="626"/>
      <c r="X23" s="626"/>
      <c r="Y23" s="626"/>
      <c r="Z23" s="626"/>
      <c r="AA23" s="626"/>
      <c r="AB23" s="626"/>
      <c r="AC23" s="626"/>
      <c r="AD23" s="626"/>
      <c r="AE23" s="626"/>
      <c r="AF23" s="628"/>
      <c r="AG23" s="628"/>
      <c r="AH23" s="628"/>
      <c r="AI23" s="628"/>
      <c r="AJ23" s="628"/>
      <c r="AK23" s="626"/>
      <c r="AL23" s="626"/>
      <c r="AM23" s="626"/>
      <c r="AN23" s="626"/>
      <c r="AO23" s="626"/>
      <c r="AP23" s="626"/>
      <c r="AQ23" s="626"/>
      <c r="AR23" s="625"/>
      <c r="AS23" s="626"/>
      <c r="AT23" s="626"/>
      <c r="AU23" s="626"/>
      <c r="AV23" s="625"/>
      <c r="AW23" s="626"/>
      <c r="AX23" s="625"/>
      <c r="AY23" s="626"/>
      <c r="AZ23" s="638"/>
      <c r="BA23" s="630"/>
      <c r="BB23" s="630"/>
      <c r="BC23" s="630"/>
      <c r="BD23" s="630"/>
      <c r="BE23" s="630"/>
      <c r="BF23" s="630"/>
      <c r="BG23" s="630"/>
      <c r="BH23" s="630"/>
      <c r="BI23" s="630"/>
      <c r="BJ23" s="628">
        <v>6</v>
      </c>
      <c r="BK23" s="628"/>
      <c r="BL23" s="630"/>
      <c r="BM23" s="630"/>
      <c r="BN23" s="626"/>
      <c r="BO23" s="611">
        <f t="shared" si="6"/>
        <v>0</v>
      </c>
      <c r="BP23" s="597">
        <f t="shared" si="0"/>
        <v>7</v>
      </c>
      <c r="BQ23" s="597">
        <f t="shared" si="1"/>
        <v>0</v>
      </c>
      <c r="BR23" s="597">
        <f t="shared" si="2"/>
        <v>0</v>
      </c>
      <c r="BS23" s="597">
        <f t="shared" si="3"/>
        <v>0</v>
      </c>
      <c r="BT23" s="597">
        <f t="shared" si="7"/>
        <v>7</v>
      </c>
      <c r="BU23" s="59"/>
      <c r="BV23" s="55"/>
      <c r="BW23" s="55"/>
      <c r="BX23" s="55"/>
      <c r="BY23" s="55"/>
      <c r="BZ23" s="55"/>
      <c r="CA23" s="55"/>
      <c r="CB23" s="55"/>
      <c r="CC23" s="62"/>
      <c r="CD23" s="62"/>
      <c r="CE23" s="61"/>
      <c r="CF23" s="55"/>
      <c r="CG23" s="55"/>
      <c r="CH23" s="55"/>
      <c r="CI23" s="64"/>
      <c r="CJ23" s="61"/>
      <c r="CK23" s="55"/>
      <c r="CL23" s="55"/>
      <c r="CM23" s="55"/>
      <c r="CN23" s="55"/>
      <c r="CO23" s="55"/>
      <c r="CP23" s="55"/>
      <c r="CQ23" s="55"/>
      <c r="CR23" s="55"/>
      <c r="CS23" s="63"/>
      <c r="CT23" s="59"/>
      <c r="CU23" s="55"/>
      <c r="CV23" s="55"/>
      <c r="CW23" s="55"/>
      <c r="CX23" s="55"/>
      <c r="CY23" s="55"/>
      <c r="CZ23" s="55"/>
      <c r="DA23" s="55"/>
      <c r="DB23" s="55"/>
      <c r="DD23" s="59"/>
      <c r="DE23" s="62"/>
      <c r="DF23" s="59"/>
      <c r="DG23" s="55"/>
      <c r="DH23" s="55"/>
      <c r="DI23" s="55"/>
      <c r="DJ23" s="55"/>
      <c r="DK23" s="55"/>
      <c r="DL23" s="60"/>
    </row>
    <row r="24" spans="1:116" s="65" customFormat="1" ht="15" customHeight="1" x14ac:dyDescent="0.25">
      <c r="A24" s="180"/>
      <c r="B24" s="56"/>
      <c r="C24" s="186" t="s">
        <v>2489</v>
      </c>
      <c r="D24" s="187" t="s">
        <v>2488</v>
      </c>
      <c r="E24" s="206" t="s">
        <v>592</v>
      </c>
      <c r="F24" s="181">
        <v>1</v>
      </c>
      <c r="G24" s="341"/>
      <c r="H24" s="628">
        <v>10</v>
      </c>
      <c r="I24" s="628">
        <v>9</v>
      </c>
      <c r="J24" s="628">
        <v>10</v>
      </c>
      <c r="K24" s="628">
        <v>9</v>
      </c>
      <c r="L24" s="628">
        <v>9</v>
      </c>
      <c r="M24" s="628">
        <v>10</v>
      </c>
      <c r="N24" s="626"/>
      <c r="O24" s="626"/>
      <c r="P24" s="628"/>
      <c r="Q24" s="626"/>
      <c r="R24" s="628"/>
      <c r="S24" s="628"/>
      <c r="T24" s="628"/>
      <c r="U24" s="626"/>
      <c r="V24" s="626"/>
      <c r="W24" s="626"/>
      <c r="X24" s="626"/>
      <c r="Y24" s="626"/>
      <c r="Z24" s="626"/>
      <c r="AA24" s="626"/>
      <c r="AB24" s="626"/>
      <c r="AC24" s="626"/>
      <c r="AD24" s="626"/>
      <c r="AE24" s="626"/>
      <c r="AF24" s="628"/>
      <c r="AG24" s="628"/>
      <c r="AH24" s="628"/>
      <c r="AI24" s="628"/>
      <c r="AJ24" s="628"/>
      <c r="AK24" s="626"/>
      <c r="AL24" s="626"/>
      <c r="AM24" s="626"/>
      <c r="AN24" s="626"/>
      <c r="AO24" s="626"/>
      <c r="AP24" s="626"/>
      <c r="AQ24" s="626"/>
      <c r="AR24" s="625"/>
      <c r="AS24" s="626"/>
      <c r="AT24" s="626"/>
      <c r="AU24" s="626"/>
      <c r="AV24" s="625"/>
      <c r="AW24" s="626"/>
      <c r="AX24" s="625"/>
      <c r="AY24" s="626"/>
      <c r="AZ24" s="638"/>
      <c r="BA24" s="630"/>
      <c r="BB24" s="630"/>
      <c r="BC24" s="630"/>
      <c r="BD24" s="630"/>
      <c r="BE24" s="630"/>
      <c r="BF24" s="630"/>
      <c r="BG24" s="630"/>
      <c r="BH24" s="630"/>
      <c r="BI24" s="630"/>
      <c r="BJ24" s="628">
        <v>8</v>
      </c>
      <c r="BK24" s="628"/>
      <c r="BL24" s="630"/>
      <c r="BM24" s="630"/>
      <c r="BN24" s="626"/>
      <c r="BO24" s="611">
        <f t="shared" si="6"/>
        <v>0</v>
      </c>
      <c r="BP24" s="597">
        <f t="shared" si="0"/>
        <v>7</v>
      </c>
      <c r="BQ24" s="597">
        <f t="shared" si="1"/>
        <v>0</v>
      </c>
      <c r="BR24" s="597">
        <f t="shared" si="2"/>
        <v>0</v>
      </c>
      <c r="BS24" s="597">
        <f t="shared" si="3"/>
        <v>0</v>
      </c>
      <c r="BT24" s="597">
        <f t="shared" si="7"/>
        <v>7</v>
      </c>
      <c r="BU24" s="59"/>
      <c r="BV24" s="55"/>
      <c r="BW24" s="55"/>
      <c r="BX24" s="55"/>
      <c r="BY24" s="55"/>
      <c r="BZ24" s="55"/>
      <c r="CA24" s="55"/>
      <c r="CB24" s="55"/>
      <c r="CC24" s="62"/>
      <c r="CD24" s="62"/>
      <c r="CE24" s="61"/>
      <c r="CF24" s="55"/>
      <c r="CG24" s="55"/>
      <c r="CH24" s="55"/>
      <c r="CI24" s="64"/>
      <c r="CJ24" s="61"/>
      <c r="CK24" s="55"/>
      <c r="CL24" s="55"/>
      <c r="CM24" s="55"/>
      <c r="CN24" s="55"/>
      <c r="CO24" s="55"/>
      <c r="CP24" s="55"/>
      <c r="CQ24" s="55"/>
      <c r="CR24" s="55"/>
      <c r="CS24" s="63"/>
      <c r="CT24" s="59"/>
      <c r="CU24" s="55"/>
      <c r="CV24" s="55"/>
      <c r="CW24" s="55"/>
      <c r="CX24" s="55"/>
      <c r="CY24" s="55"/>
      <c r="CZ24" s="55"/>
      <c r="DA24" s="55"/>
      <c r="DB24" s="55"/>
      <c r="DD24" s="59"/>
      <c r="DE24" s="62"/>
      <c r="DF24" s="59"/>
      <c r="DG24" s="55"/>
      <c r="DH24" s="55"/>
      <c r="DI24" s="55"/>
      <c r="DJ24" s="55"/>
      <c r="DK24" s="55"/>
      <c r="DL24" s="60"/>
    </row>
    <row r="25" spans="1:116" s="700" customFormat="1" ht="15" customHeight="1" x14ac:dyDescent="0.25">
      <c r="A25" s="909"/>
      <c r="B25" s="844"/>
      <c r="C25" s="910" t="s">
        <v>2491</v>
      </c>
      <c r="D25" s="751" t="s">
        <v>2490</v>
      </c>
      <c r="E25" s="846" t="s">
        <v>592</v>
      </c>
      <c r="F25" s="911">
        <v>1</v>
      </c>
      <c r="G25" s="912"/>
      <c r="H25" s="718">
        <v>5</v>
      </c>
      <c r="I25" s="718">
        <v>5</v>
      </c>
      <c r="J25" s="718">
        <v>5</v>
      </c>
      <c r="K25" s="718">
        <v>5</v>
      </c>
      <c r="L25" s="718">
        <v>5</v>
      </c>
      <c r="M25" s="718">
        <v>5</v>
      </c>
      <c r="N25" s="885"/>
      <c r="O25" s="885"/>
      <c r="P25" s="718"/>
      <c r="Q25" s="885"/>
      <c r="R25" s="718"/>
      <c r="S25" s="718"/>
      <c r="T25" s="718"/>
      <c r="U25" s="885"/>
      <c r="V25" s="885"/>
      <c r="W25" s="885"/>
      <c r="X25" s="885"/>
      <c r="Y25" s="885"/>
      <c r="Z25" s="885"/>
      <c r="AA25" s="885"/>
      <c r="AB25" s="885"/>
      <c r="AC25" s="885"/>
      <c r="AD25" s="885"/>
      <c r="AE25" s="885"/>
      <c r="AF25" s="718"/>
      <c r="AG25" s="718"/>
      <c r="AH25" s="718"/>
      <c r="AI25" s="718"/>
      <c r="AJ25" s="718"/>
      <c r="AK25" s="885"/>
      <c r="AL25" s="885"/>
      <c r="AM25" s="885"/>
      <c r="AN25" s="885"/>
      <c r="AO25" s="885"/>
      <c r="AP25" s="885"/>
      <c r="AQ25" s="885"/>
      <c r="AR25" s="720"/>
      <c r="AS25" s="885"/>
      <c r="AT25" s="885"/>
      <c r="AU25" s="885"/>
      <c r="AV25" s="720"/>
      <c r="AW25" s="885"/>
      <c r="AX25" s="720"/>
      <c r="AY25" s="885"/>
      <c r="AZ25" s="913"/>
      <c r="BA25" s="914"/>
      <c r="BB25" s="914"/>
      <c r="BC25" s="914"/>
      <c r="BD25" s="914"/>
      <c r="BE25" s="914"/>
      <c r="BF25" s="914"/>
      <c r="BG25" s="914"/>
      <c r="BH25" s="914"/>
      <c r="BI25" s="914"/>
      <c r="BJ25" s="718">
        <v>5</v>
      </c>
      <c r="BK25" s="718"/>
      <c r="BL25" s="914"/>
      <c r="BM25" s="914"/>
      <c r="BN25" s="885"/>
      <c r="BO25" s="915">
        <f t="shared" si="6"/>
        <v>0</v>
      </c>
      <c r="BP25" s="916">
        <f t="shared" si="0"/>
        <v>0</v>
      </c>
      <c r="BQ25" s="916">
        <f t="shared" si="1"/>
        <v>0</v>
      </c>
      <c r="BR25" s="916">
        <f t="shared" si="2"/>
        <v>7</v>
      </c>
      <c r="BS25" s="916">
        <f t="shared" si="3"/>
        <v>0</v>
      </c>
      <c r="BT25" s="916">
        <f t="shared" si="7"/>
        <v>7</v>
      </c>
      <c r="BU25" s="723"/>
      <c r="BV25" s="706"/>
      <c r="BW25" s="706"/>
      <c r="BX25" s="706"/>
      <c r="BY25" s="706"/>
      <c r="BZ25" s="706"/>
      <c r="CA25" s="706"/>
      <c r="CB25" s="706"/>
      <c r="CC25" s="725"/>
      <c r="CD25" s="725"/>
      <c r="CE25" s="917"/>
      <c r="CF25" s="706"/>
      <c r="CG25" s="706"/>
      <c r="CH25" s="706"/>
      <c r="CI25" s="918"/>
      <c r="CJ25" s="917"/>
      <c r="CK25" s="706"/>
      <c r="CL25" s="706"/>
      <c r="CM25" s="706"/>
      <c r="CN25" s="706"/>
      <c r="CO25" s="706"/>
      <c r="CP25" s="706"/>
      <c r="CQ25" s="706"/>
      <c r="CR25" s="706"/>
      <c r="CS25" s="724"/>
      <c r="CT25" s="723"/>
      <c r="CU25" s="706"/>
      <c r="CV25" s="706"/>
      <c r="CW25" s="706"/>
      <c r="CX25" s="706"/>
      <c r="CY25" s="706"/>
      <c r="CZ25" s="706"/>
      <c r="DA25" s="706"/>
      <c r="DB25" s="706"/>
      <c r="DD25" s="723"/>
      <c r="DE25" s="725"/>
      <c r="DF25" s="723"/>
      <c r="DG25" s="706"/>
      <c r="DH25" s="706"/>
      <c r="DI25" s="706"/>
      <c r="DJ25" s="706"/>
      <c r="DK25" s="706"/>
      <c r="DL25" s="726"/>
    </row>
    <row r="26" spans="1:116" s="65" customFormat="1" ht="15" customHeight="1" x14ac:dyDescent="0.25">
      <c r="A26" s="180"/>
      <c r="B26" s="56"/>
      <c r="C26" s="186" t="s">
        <v>2493</v>
      </c>
      <c r="D26" s="187" t="s">
        <v>2492</v>
      </c>
      <c r="E26" s="206" t="s">
        <v>592</v>
      </c>
      <c r="F26" s="181">
        <v>1</v>
      </c>
      <c r="G26" s="341"/>
      <c r="H26" s="628">
        <v>6</v>
      </c>
      <c r="I26" s="628">
        <v>8</v>
      </c>
      <c r="J26" s="628">
        <v>9</v>
      </c>
      <c r="K26" s="628">
        <v>6</v>
      </c>
      <c r="L26" s="628">
        <v>6</v>
      </c>
      <c r="M26" s="628">
        <v>8</v>
      </c>
      <c r="N26" s="626"/>
      <c r="O26" s="626"/>
      <c r="P26" s="628"/>
      <c r="Q26" s="626"/>
      <c r="R26" s="628"/>
      <c r="S26" s="628"/>
      <c r="T26" s="628"/>
      <c r="U26" s="626"/>
      <c r="V26" s="626"/>
      <c r="W26" s="626"/>
      <c r="X26" s="626"/>
      <c r="Y26" s="626"/>
      <c r="Z26" s="626"/>
      <c r="AA26" s="626"/>
      <c r="AB26" s="626"/>
      <c r="AC26" s="626"/>
      <c r="AD26" s="626"/>
      <c r="AE26" s="626"/>
      <c r="AF26" s="628"/>
      <c r="AG26" s="628"/>
      <c r="AH26" s="628"/>
      <c r="AI26" s="628"/>
      <c r="AJ26" s="628"/>
      <c r="AK26" s="626"/>
      <c r="AL26" s="626"/>
      <c r="AM26" s="626"/>
      <c r="AN26" s="626"/>
      <c r="AO26" s="626"/>
      <c r="AP26" s="626"/>
      <c r="AQ26" s="626"/>
      <c r="AR26" s="625"/>
      <c r="AS26" s="626"/>
      <c r="AT26" s="626"/>
      <c r="AU26" s="626"/>
      <c r="AV26" s="625"/>
      <c r="AW26" s="626"/>
      <c r="AX26" s="625"/>
      <c r="AY26" s="626"/>
      <c r="AZ26" s="638"/>
      <c r="BA26" s="630"/>
      <c r="BB26" s="630"/>
      <c r="BC26" s="630"/>
      <c r="BD26" s="630"/>
      <c r="BE26" s="630"/>
      <c r="BF26" s="630"/>
      <c r="BG26" s="630"/>
      <c r="BH26" s="630"/>
      <c r="BI26" s="630"/>
      <c r="BJ26" s="628">
        <v>6</v>
      </c>
      <c r="BK26" s="628"/>
      <c r="BL26" s="630"/>
      <c r="BM26" s="630"/>
      <c r="BN26" s="626"/>
      <c r="BO26" s="611">
        <f t="shared" si="6"/>
        <v>0</v>
      </c>
      <c r="BP26" s="597">
        <f t="shared" si="0"/>
        <v>7</v>
      </c>
      <c r="BQ26" s="597">
        <f t="shared" si="1"/>
        <v>0</v>
      </c>
      <c r="BR26" s="597">
        <f t="shared" si="2"/>
        <v>0</v>
      </c>
      <c r="BS26" s="597">
        <f t="shared" si="3"/>
        <v>0</v>
      </c>
      <c r="BT26" s="597">
        <f t="shared" si="7"/>
        <v>7</v>
      </c>
      <c r="BU26" s="59"/>
      <c r="BV26" s="55"/>
      <c r="BW26" s="55"/>
      <c r="BX26" s="55"/>
      <c r="BY26" s="55"/>
      <c r="BZ26" s="55"/>
      <c r="CA26" s="55"/>
      <c r="CB26" s="55"/>
      <c r="CC26" s="62"/>
      <c r="CD26" s="62"/>
      <c r="CE26" s="61"/>
      <c r="CF26" s="55"/>
      <c r="CG26" s="55"/>
      <c r="CH26" s="55"/>
      <c r="CI26" s="64"/>
      <c r="CJ26" s="61"/>
      <c r="CK26" s="55"/>
      <c r="CL26" s="55"/>
      <c r="CM26" s="55"/>
      <c r="CN26" s="55"/>
      <c r="CO26" s="55"/>
      <c r="CP26" s="55"/>
      <c r="CQ26" s="55"/>
      <c r="CR26" s="55"/>
      <c r="CS26" s="63"/>
      <c r="CT26" s="59"/>
      <c r="CU26" s="55"/>
      <c r="CV26" s="55"/>
      <c r="CW26" s="55"/>
      <c r="CX26" s="55"/>
      <c r="CY26" s="55"/>
      <c r="CZ26" s="55"/>
      <c r="DA26" s="55"/>
      <c r="DB26" s="55"/>
      <c r="DD26" s="59"/>
      <c r="DE26" s="62"/>
      <c r="DF26" s="59"/>
      <c r="DG26" s="55"/>
      <c r="DH26" s="55"/>
      <c r="DI26" s="55"/>
      <c r="DJ26" s="55"/>
      <c r="DK26" s="55"/>
      <c r="DL26" s="60"/>
    </row>
    <row r="27" spans="1:116" s="65" customFormat="1" ht="15" customHeight="1" x14ac:dyDescent="0.25">
      <c r="A27" s="180"/>
      <c r="B27" s="56"/>
      <c r="C27" s="186" t="s">
        <v>2569</v>
      </c>
      <c r="D27" s="187" t="s">
        <v>2570</v>
      </c>
      <c r="E27" s="206" t="s">
        <v>592</v>
      </c>
      <c r="F27" s="181">
        <v>1</v>
      </c>
      <c r="G27" s="341"/>
      <c r="H27" s="628">
        <v>9</v>
      </c>
      <c r="I27" s="628">
        <v>8</v>
      </c>
      <c r="J27" s="628">
        <v>9</v>
      </c>
      <c r="K27" s="628">
        <v>8</v>
      </c>
      <c r="L27" s="628">
        <v>9</v>
      </c>
      <c r="M27" s="628">
        <v>9</v>
      </c>
      <c r="N27" s="626"/>
      <c r="O27" s="626"/>
      <c r="P27" s="628"/>
      <c r="Q27" s="626"/>
      <c r="R27" s="628"/>
      <c r="S27" s="628"/>
      <c r="T27" s="628"/>
      <c r="U27" s="626"/>
      <c r="V27" s="626"/>
      <c r="W27" s="626"/>
      <c r="X27" s="626"/>
      <c r="Y27" s="626"/>
      <c r="Z27" s="626"/>
      <c r="AA27" s="626"/>
      <c r="AB27" s="626"/>
      <c r="AC27" s="626"/>
      <c r="AD27" s="626"/>
      <c r="AE27" s="626"/>
      <c r="AF27" s="628"/>
      <c r="AG27" s="628"/>
      <c r="AH27" s="628"/>
      <c r="AI27" s="628"/>
      <c r="AJ27" s="628"/>
      <c r="AK27" s="626"/>
      <c r="AL27" s="626"/>
      <c r="AM27" s="626"/>
      <c r="AN27" s="626"/>
      <c r="AO27" s="626"/>
      <c r="AP27" s="626"/>
      <c r="AQ27" s="626"/>
      <c r="AR27" s="625"/>
      <c r="AS27" s="626"/>
      <c r="AT27" s="626"/>
      <c r="AU27" s="626"/>
      <c r="AV27" s="625"/>
      <c r="AW27" s="626"/>
      <c r="AX27" s="625"/>
      <c r="AY27" s="626"/>
      <c r="AZ27" s="638"/>
      <c r="BA27" s="630"/>
      <c r="BB27" s="630"/>
      <c r="BC27" s="630"/>
      <c r="BD27" s="630"/>
      <c r="BE27" s="630"/>
      <c r="BF27" s="630"/>
      <c r="BG27" s="630"/>
      <c r="BH27" s="630"/>
      <c r="BI27" s="630"/>
      <c r="BJ27" s="628">
        <v>8</v>
      </c>
      <c r="BK27" s="628"/>
      <c r="BL27" s="630"/>
      <c r="BM27" s="630"/>
      <c r="BN27" s="626"/>
      <c r="BO27" s="611">
        <f t="shared" si="6"/>
        <v>0</v>
      </c>
      <c r="BP27" s="597">
        <f t="shared" si="0"/>
        <v>7</v>
      </c>
      <c r="BQ27" s="597">
        <f t="shared" si="1"/>
        <v>0</v>
      </c>
      <c r="BR27" s="597">
        <f t="shared" si="2"/>
        <v>0</v>
      </c>
      <c r="BS27" s="597">
        <f t="shared" si="3"/>
        <v>0</v>
      </c>
      <c r="BT27" s="597">
        <f t="shared" ref="BT27:BT37" si="8">SUM(BP27:BS27)</f>
        <v>7</v>
      </c>
      <c r="BU27" s="59"/>
      <c r="BV27" s="55"/>
      <c r="BW27" s="55"/>
      <c r="BX27" s="55"/>
      <c r="BY27" s="55"/>
      <c r="BZ27" s="55"/>
      <c r="CA27" s="55"/>
      <c r="CB27" s="55"/>
      <c r="CC27" s="62"/>
      <c r="CD27" s="62"/>
      <c r="CE27" s="61"/>
      <c r="CF27" s="55"/>
      <c r="CG27" s="55"/>
      <c r="CH27" s="55"/>
      <c r="CI27" s="64"/>
      <c r="CJ27" s="61"/>
      <c r="CK27" s="55"/>
      <c r="CL27" s="55"/>
      <c r="CM27" s="55"/>
      <c r="CN27" s="55"/>
      <c r="CO27" s="55"/>
      <c r="CP27" s="55"/>
      <c r="CQ27" s="55"/>
      <c r="CR27" s="55"/>
      <c r="CS27" s="63"/>
      <c r="CT27" s="59"/>
      <c r="CU27" s="55"/>
      <c r="CV27" s="55"/>
      <c r="CW27" s="55"/>
      <c r="CX27" s="55"/>
      <c r="CY27" s="55"/>
      <c r="CZ27" s="55"/>
      <c r="DA27" s="55"/>
      <c r="DB27" s="55"/>
      <c r="DD27" s="59"/>
      <c r="DE27" s="62"/>
      <c r="DF27" s="59"/>
      <c r="DG27" s="55"/>
      <c r="DH27" s="55"/>
      <c r="DI27" s="55"/>
      <c r="DJ27" s="55"/>
      <c r="DK27" s="55"/>
      <c r="DL27" s="60"/>
    </row>
    <row r="28" spans="1:116" s="65" customFormat="1" ht="15" customHeight="1" x14ac:dyDescent="0.25">
      <c r="A28" s="180"/>
      <c r="B28" s="56"/>
      <c r="C28" s="186" t="s">
        <v>2573</v>
      </c>
      <c r="D28" s="187" t="s">
        <v>2574</v>
      </c>
      <c r="E28" s="206" t="s">
        <v>592</v>
      </c>
      <c r="F28" s="181">
        <v>1</v>
      </c>
      <c r="G28" s="341"/>
      <c r="H28" s="628">
        <v>5</v>
      </c>
      <c r="I28" s="628">
        <v>5</v>
      </c>
      <c r="J28" s="628">
        <v>5</v>
      </c>
      <c r="K28" s="628">
        <v>5</v>
      </c>
      <c r="L28" s="628">
        <v>5</v>
      </c>
      <c r="M28" s="628">
        <v>5</v>
      </c>
      <c r="N28" s="626"/>
      <c r="O28" s="626"/>
      <c r="P28" s="628"/>
      <c r="Q28" s="626"/>
      <c r="R28" s="628"/>
      <c r="S28" s="628"/>
      <c r="T28" s="628"/>
      <c r="U28" s="626"/>
      <c r="V28" s="626"/>
      <c r="W28" s="626"/>
      <c r="X28" s="626"/>
      <c r="Y28" s="626"/>
      <c r="Z28" s="626"/>
      <c r="AA28" s="626"/>
      <c r="AB28" s="626"/>
      <c r="AC28" s="626"/>
      <c r="AD28" s="626"/>
      <c r="AE28" s="626"/>
      <c r="AF28" s="628"/>
      <c r="AG28" s="628"/>
      <c r="AH28" s="628"/>
      <c r="AI28" s="628"/>
      <c r="AJ28" s="628"/>
      <c r="AK28" s="626"/>
      <c r="AL28" s="626"/>
      <c r="AM28" s="626"/>
      <c r="AN28" s="626"/>
      <c r="AO28" s="626"/>
      <c r="AP28" s="626"/>
      <c r="AQ28" s="626"/>
      <c r="AR28" s="625"/>
      <c r="AS28" s="626"/>
      <c r="AT28" s="626"/>
      <c r="AU28" s="626"/>
      <c r="AV28" s="625"/>
      <c r="AW28" s="626"/>
      <c r="AX28" s="625"/>
      <c r="AY28" s="626"/>
      <c r="AZ28" s="638"/>
      <c r="BA28" s="630"/>
      <c r="BB28" s="630"/>
      <c r="BC28" s="630"/>
      <c r="BD28" s="630"/>
      <c r="BE28" s="630"/>
      <c r="BF28" s="630"/>
      <c r="BG28" s="630"/>
      <c r="BH28" s="630"/>
      <c r="BI28" s="630"/>
      <c r="BJ28" s="628">
        <v>5</v>
      </c>
      <c r="BK28" s="628"/>
      <c r="BL28" s="630"/>
      <c r="BM28" s="630"/>
      <c r="BN28" s="626"/>
      <c r="BO28" s="611">
        <f t="shared" si="6"/>
        <v>0</v>
      </c>
      <c r="BP28" s="597">
        <f t="shared" si="0"/>
        <v>0</v>
      </c>
      <c r="BQ28" s="597">
        <f t="shared" si="1"/>
        <v>0</v>
      </c>
      <c r="BR28" s="597">
        <f t="shared" si="2"/>
        <v>7</v>
      </c>
      <c r="BS28" s="597">
        <f t="shared" si="3"/>
        <v>0</v>
      </c>
      <c r="BT28" s="597">
        <f t="shared" si="8"/>
        <v>7</v>
      </c>
      <c r="BU28" s="59"/>
      <c r="BV28" s="55"/>
      <c r="BW28" s="55"/>
      <c r="BX28" s="55"/>
      <c r="BY28" s="55"/>
      <c r="BZ28" s="55"/>
      <c r="CA28" s="55"/>
      <c r="CB28" s="55"/>
      <c r="CC28" s="62"/>
      <c r="CD28" s="62"/>
      <c r="CE28" s="61"/>
      <c r="CF28" s="55"/>
      <c r="CG28" s="55"/>
      <c r="CH28" s="55"/>
      <c r="CI28" s="64"/>
      <c r="CJ28" s="61"/>
      <c r="CK28" s="55"/>
      <c r="CL28" s="55"/>
      <c r="CM28" s="55"/>
      <c r="CN28" s="55"/>
      <c r="CO28" s="55"/>
      <c r="CP28" s="55"/>
      <c r="CQ28" s="55"/>
      <c r="CR28" s="55"/>
      <c r="CS28" s="63"/>
      <c r="CT28" s="59"/>
      <c r="CU28" s="55"/>
      <c r="CV28" s="55"/>
      <c r="CW28" s="55"/>
      <c r="CX28" s="55"/>
      <c r="CY28" s="55"/>
      <c r="CZ28" s="55"/>
      <c r="DA28" s="55"/>
      <c r="DB28" s="55"/>
      <c r="DD28" s="59"/>
      <c r="DE28" s="62"/>
      <c r="DF28" s="59"/>
      <c r="DG28" s="55"/>
      <c r="DH28" s="55"/>
      <c r="DI28" s="55"/>
      <c r="DJ28" s="55"/>
      <c r="DK28" s="55"/>
      <c r="DL28" s="60"/>
    </row>
    <row r="29" spans="1:116" s="65" customFormat="1" ht="15" customHeight="1" x14ac:dyDescent="0.25">
      <c r="A29" s="180"/>
      <c r="B29" s="56"/>
      <c r="C29" s="186" t="s">
        <v>2548</v>
      </c>
      <c r="D29" s="187" t="s">
        <v>2575</v>
      </c>
      <c r="E29" s="206" t="s">
        <v>592</v>
      </c>
      <c r="F29" s="181">
        <v>1</v>
      </c>
      <c r="G29" s="341"/>
      <c r="H29" s="628">
        <v>7</v>
      </c>
      <c r="I29" s="628">
        <v>8</v>
      </c>
      <c r="J29" s="628">
        <v>8</v>
      </c>
      <c r="K29" s="628">
        <v>8</v>
      </c>
      <c r="L29" s="628">
        <v>9</v>
      </c>
      <c r="M29" s="628">
        <v>9</v>
      </c>
      <c r="N29" s="626"/>
      <c r="O29" s="626"/>
      <c r="P29" s="628"/>
      <c r="Q29" s="626"/>
      <c r="R29" s="628"/>
      <c r="S29" s="628"/>
      <c r="T29" s="628"/>
      <c r="U29" s="626"/>
      <c r="V29" s="626"/>
      <c r="W29" s="626"/>
      <c r="X29" s="626"/>
      <c r="Y29" s="626"/>
      <c r="Z29" s="626"/>
      <c r="AA29" s="626"/>
      <c r="AB29" s="626"/>
      <c r="AC29" s="626"/>
      <c r="AD29" s="626"/>
      <c r="AE29" s="626"/>
      <c r="AF29" s="628"/>
      <c r="AG29" s="628"/>
      <c r="AH29" s="628"/>
      <c r="AI29" s="628"/>
      <c r="AJ29" s="628"/>
      <c r="AK29" s="626"/>
      <c r="AL29" s="626"/>
      <c r="AM29" s="626"/>
      <c r="AN29" s="626"/>
      <c r="AO29" s="626"/>
      <c r="AP29" s="626"/>
      <c r="AQ29" s="626"/>
      <c r="AR29" s="625"/>
      <c r="AS29" s="626"/>
      <c r="AT29" s="626"/>
      <c r="AU29" s="626"/>
      <c r="AV29" s="625"/>
      <c r="AW29" s="626"/>
      <c r="AX29" s="625"/>
      <c r="AY29" s="626"/>
      <c r="AZ29" s="638"/>
      <c r="BA29" s="630"/>
      <c r="BB29" s="630"/>
      <c r="BC29" s="630"/>
      <c r="BD29" s="630"/>
      <c r="BE29" s="630"/>
      <c r="BF29" s="630"/>
      <c r="BG29" s="630"/>
      <c r="BH29" s="630"/>
      <c r="BI29" s="630"/>
      <c r="BJ29" s="628">
        <v>6</v>
      </c>
      <c r="BK29" s="628"/>
      <c r="BL29" s="630"/>
      <c r="BM29" s="630"/>
      <c r="BN29" s="626"/>
      <c r="BO29" s="611">
        <f t="shared" si="6"/>
        <v>0</v>
      </c>
      <c r="BP29" s="597">
        <f t="shared" si="0"/>
        <v>7</v>
      </c>
      <c r="BQ29" s="597">
        <f t="shared" si="1"/>
        <v>0</v>
      </c>
      <c r="BR29" s="597">
        <f t="shared" si="2"/>
        <v>0</v>
      </c>
      <c r="BS29" s="597">
        <f t="shared" si="3"/>
        <v>0</v>
      </c>
      <c r="BT29" s="597">
        <f t="shared" si="8"/>
        <v>7</v>
      </c>
      <c r="BU29" s="59"/>
      <c r="BV29" s="55"/>
      <c r="BW29" s="55"/>
      <c r="BX29" s="55"/>
      <c r="BY29" s="55"/>
      <c r="BZ29" s="55"/>
      <c r="CA29" s="55"/>
      <c r="CB29" s="55"/>
      <c r="CC29" s="62"/>
      <c r="CD29" s="62"/>
      <c r="CE29" s="61"/>
      <c r="CF29" s="55"/>
      <c r="CG29" s="55"/>
      <c r="CH29" s="55"/>
      <c r="CI29" s="64"/>
      <c r="CJ29" s="61"/>
      <c r="CK29" s="55"/>
      <c r="CL29" s="55"/>
      <c r="CM29" s="55"/>
      <c r="CN29" s="55"/>
      <c r="CO29" s="55"/>
      <c r="CP29" s="55"/>
      <c r="CQ29" s="55"/>
      <c r="CR29" s="55"/>
      <c r="CS29" s="63"/>
      <c r="CT29" s="59"/>
      <c r="CU29" s="55"/>
      <c r="CV29" s="55"/>
      <c r="CW29" s="55"/>
      <c r="CX29" s="55"/>
      <c r="CY29" s="55"/>
      <c r="CZ29" s="55"/>
      <c r="DA29" s="55"/>
      <c r="DB29" s="55"/>
      <c r="DD29" s="59"/>
      <c r="DE29" s="62"/>
      <c r="DF29" s="59"/>
      <c r="DG29" s="55"/>
      <c r="DH29" s="55"/>
      <c r="DI29" s="55"/>
      <c r="DJ29" s="55"/>
      <c r="DK29" s="55"/>
      <c r="DL29" s="60"/>
    </row>
    <row r="30" spans="1:116" s="65" customFormat="1" ht="15" customHeight="1" x14ac:dyDescent="0.25">
      <c r="A30" s="180"/>
      <c r="B30" s="56"/>
      <c r="C30" s="186" t="s">
        <v>2495</v>
      </c>
      <c r="D30" s="187" t="s">
        <v>2494</v>
      </c>
      <c r="E30" s="206" t="s">
        <v>592</v>
      </c>
      <c r="F30" s="181">
        <v>1</v>
      </c>
      <c r="G30" s="341"/>
      <c r="H30" s="628">
        <v>7</v>
      </c>
      <c r="I30" s="628">
        <v>7</v>
      </c>
      <c r="J30" s="628">
        <v>9</v>
      </c>
      <c r="K30" s="628">
        <v>8</v>
      </c>
      <c r="L30" s="628">
        <v>8</v>
      </c>
      <c r="M30" s="628">
        <v>7</v>
      </c>
      <c r="N30" s="626"/>
      <c r="O30" s="626"/>
      <c r="P30" s="628"/>
      <c r="Q30" s="626"/>
      <c r="R30" s="628"/>
      <c r="S30" s="628"/>
      <c r="T30" s="628"/>
      <c r="U30" s="626"/>
      <c r="V30" s="626"/>
      <c r="W30" s="626"/>
      <c r="X30" s="626"/>
      <c r="Y30" s="626"/>
      <c r="Z30" s="626"/>
      <c r="AA30" s="626"/>
      <c r="AB30" s="626"/>
      <c r="AC30" s="626"/>
      <c r="AD30" s="626"/>
      <c r="AE30" s="626"/>
      <c r="AF30" s="628"/>
      <c r="AG30" s="628"/>
      <c r="AH30" s="628"/>
      <c r="AI30" s="628"/>
      <c r="AJ30" s="628"/>
      <c r="AK30" s="626"/>
      <c r="AL30" s="626"/>
      <c r="AM30" s="626"/>
      <c r="AN30" s="626"/>
      <c r="AO30" s="626"/>
      <c r="AP30" s="626"/>
      <c r="AQ30" s="626"/>
      <c r="AR30" s="625"/>
      <c r="AS30" s="626"/>
      <c r="AT30" s="626"/>
      <c r="AU30" s="626"/>
      <c r="AV30" s="625"/>
      <c r="AW30" s="626"/>
      <c r="AX30" s="625"/>
      <c r="AY30" s="626"/>
      <c r="AZ30" s="638"/>
      <c r="BA30" s="630"/>
      <c r="BB30" s="630"/>
      <c r="BC30" s="630"/>
      <c r="BD30" s="630"/>
      <c r="BE30" s="630"/>
      <c r="BF30" s="630"/>
      <c r="BG30" s="630"/>
      <c r="BH30" s="630"/>
      <c r="BI30" s="630"/>
      <c r="BJ30" s="628">
        <v>5</v>
      </c>
      <c r="BK30" s="628"/>
      <c r="BL30" s="630"/>
      <c r="BM30" s="630"/>
      <c r="BN30" s="626"/>
      <c r="BO30" s="611">
        <f t="shared" si="6"/>
        <v>0</v>
      </c>
      <c r="BP30" s="597">
        <f t="shared" si="0"/>
        <v>6</v>
      </c>
      <c r="BQ30" s="597">
        <f t="shared" si="1"/>
        <v>0</v>
      </c>
      <c r="BR30" s="597">
        <f t="shared" si="2"/>
        <v>1</v>
      </c>
      <c r="BS30" s="597">
        <f t="shared" si="3"/>
        <v>0</v>
      </c>
      <c r="BT30" s="597">
        <f t="shared" si="8"/>
        <v>7</v>
      </c>
      <c r="BU30" s="59"/>
      <c r="BV30" s="55"/>
      <c r="BW30" s="55"/>
      <c r="BX30" s="55"/>
      <c r="BY30" s="55"/>
      <c r="BZ30" s="55"/>
      <c r="CA30" s="55"/>
      <c r="CB30" s="55"/>
      <c r="CC30" s="62"/>
      <c r="CD30" s="62"/>
      <c r="CE30" s="61"/>
      <c r="CF30" s="55"/>
      <c r="CG30" s="55"/>
      <c r="CH30" s="55"/>
      <c r="CI30" s="64"/>
      <c r="CJ30" s="61"/>
      <c r="CK30" s="55"/>
      <c r="CL30" s="55"/>
      <c r="CM30" s="55"/>
      <c r="CN30" s="55"/>
      <c r="CO30" s="55"/>
      <c r="CP30" s="55"/>
      <c r="CQ30" s="55"/>
      <c r="CR30" s="55"/>
      <c r="CS30" s="63"/>
      <c r="CT30" s="59"/>
      <c r="CU30" s="55"/>
      <c r="CV30" s="55"/>
      <c r="CW30" s="55"/>
      <c r="CX30" s="55"/>
      <c r="CY30" s="55"/>
      <c r="CZ30" s="55"/>
      <c r="DA30" s="55"/>
      <c r="DB30" s="55"/>
      <c r="DD30" s="59"/>
      <c r="DE30" s="62"/>
      <c r="DF30" s="59"/>
      <c r="DG30" s="55"/>
      <c r="DH30" s="55"/>
      <c r="DI30" s="55"/>
      <c r="DJ30" s="55"/>
      <c r="DK30" s="55"/>
      <c r="DL30" s="60"/>
    </row>
    <row r="31" spans="1:116" s="65" customFormat="1" ht="15" customHeight="1" x14ac:dyDescent="0.25">
      <c r="A31" s="180"/>
      <c r="B31" s="56"/>
      <c r="C31" s="186" t="s">
        <v>2563</v>
      </c>
      <c r="D31" s="187" t="s">
        <v>2564</v>
      </c>
      <c r="E31" s="206" t="s">
        <v>592</v>
      </c>
      <c r="F31" s="181">
        <v>1</v>
      </c>
      <c r="G31" s="341"/>
      <c r="H31" s="628">
        <v>6</v>
      </c>
      <c r="I31" s="628">
        <v>8</v>
      </c>
      <c r="J31" s="628">
        <v>7</v>
      </c>
      <c r="K31" s="628">
        <v>7</v>
      </c>
      <c r="L31" s="628">
        <v>5</v>
      </c>
      <c r="M31" s="628">
        <v>7</v>
      </c>
      <c r="N31" s="628"/>
      <c r="O31" s="628"/>
      <c r="P31" s="628"/>
      <c r="Q31" s="628"/>
      <c r="R31" s="628"/>
      <c r="S31" s="628"/>
      <c r="T31" s="628"/>
      <c r="U31" s="626"/>
      <c r="V31" s="626"/>
      <c r="W31" s="626"/>
      <c r="X31" s="626"/>
      <c r="Y31" s="626"/>
      <c r="Z31" s="626"/>
      <c r="AA31" s="626"/>
      <c r="AB31" s="626"/>
      <c r="AC31" s="626"/>
      <c r="AD31" s="626"/>
      <c r="AE31" s="626"/>
      <c r="AF31" s="628"/>
      <c r="AG31" s="628"/>
      <c r="AH31" s="628"/>
      <c r="AI31" s="628"/>
      <c r="AJ31" s="628"/>
      <c r="AK31" s="626"/>
      <c r="AL31" s="626"/>
      <c r="AM31" s="626"/>
      <c r="AN31" s="626"/>
      <c r="AO31" s="626"/>
      <c r="AP31" s="626"/>
      <c r="AQ31" s="626"/>
      <c r="AR31" s="625"/>
      <c r="AS31" s="626"/>
      <c r="AT31" s="626"/>
      <c r="AU31" s="626"/>
      <c r="AV31" s="625"/>
      <c r="AW31" s="626"/>
      <c r="AX31" s="625"/>
      <c r="AY31" s="626"/>
      <c r="AZ31" s="638"/>
      <c r="BA31" s="630"/>
      <c r="BB31" s="630"/>
      <c r="BC31" s="630"/>
      <c r="BD31" s="630"/>
      <c r="BE31" s="630"/>
      <c r="BF31" s="630"/>
      <c r="BG31" s="630"/>
      <c r="BH31" s="630"/>
      <c r="BI31" s="630"/>
      <c r="BJ31" s="628">
        <v>5</v>
      </c>
      <c r="BK31" s="628"/>
      <c r="BL31" s="630"/>
      <c r="BM31" s="630"/>
      <c r="BN31" s="626"/>
      <c r="BO31" s="611">
        <f t="shared" si="6"/>
        <v>0</v>
      </c>
      <c r="BP31" s="597">
        <f t="shared" si="0"/>
        <v>5</v>
      </c>
      <c r="BQ31" s="597">
        <f t="shared" si="1"/>
        <v>0</v>
      </c>
      <c r="BR31" s="597">
        <f t="shared" si="2"/>
        <v>2</v>
      </c>
      <c r="BS31" s="597">
        <f t="shared" si="3"/>
        <v>0</v>
      </c>
      <c r="BT31" s="597">
        <f t="shared" si="8"/>
        <v>7</v>
      </c>
      <c r="BU31" s="59"/>
      <c r="BV31" s="55"/>
      <c r="BW31" s="55"/>
      <c r="BX31" s="55"/>
      <c r="BY31" s="55"/>
      <c r="BZ31" s="55"/>
      <c r="CA31" s="55"/>
      <c r="CB31" s="55"/>
      <c r="CC31" s="62"/>
      <c r="CD31" s="62"/>
      <c r="CE31" s="61"/>
      <c r="CF31" s="55"/>
      <c r="CG31" s="55"/>
      <c r="CH31" s="55"/>
      <c r="CI31" s="64"/>
      <c r="CJ31" s="61"/>
      <c r="CK31" s="55"/>
      <c r="CL31" s="55"/>
      <c r="CM31" s="55"/>
      <c r="CN31" s="55"/>
      <c r="CO31" s="55"/>
      <c r="CP31" s="55"/>
      <c r="CQ31" s="55"/>
      <c r="CR31" s="55"/>
      <c r="CS31" s="63"/>
      <c r="CT31" s="59"/>
      <c r="CU31" s="55"/>
      <c r="CV31" s="55"/>
      <c r="CW31" s="55"/>
      <c r="CX31" s="55"/>
      <c r="CY31" s="55"/>
      <c r="CZ31" s="55"/>
      <c r="DA31" s="55"/>
      <c r="DB31" s="55"/>
      <c r="DD31" s="59"/>
      <c r="DE31" s="62"/>
      <c r="DF31" s="59"/>
      <c r="DG31" s="55"/>
      <c r="DH31" s="55"/>
      <c r="DI31" s="55"/>
      <c r="DJ31" s="55"/>
      <c r="DK31" s="55"/>
      <c r="DL31" s="60"/>
    </row>
    <row r="32" spans="1:116" s="873" customFormat="1" ht="15" hidden="1" customHeight="1" x14ac:dyDescent="0.25">
      <c r="A32" s="854"/>
      <c r="B32" s="855"/>
      <c r="C32" s="856" t="s">
        <v>2552</v>
      </c>
      <c r="D32" s="843" t="s">
        <v>2553</v>
      </c>
      <c r="E32" s="857" t="s">
        <v>592</v>
      </c>
      <c r="F32" s="858">
        <v>1</v>
      </c>
      <c r="G32" s="859"/>
      <c r="H32" s="860" t="s">
        <v>2547</v>
      </c>
      <c r="I32" s="860" t="s">
        <v>2547</v>
      </c>
      <c r="J32" s="860"/>
      <c r="K32" s="860" t="s">
        <v>2547</v>
      </c>
      <c r="L32" s="860"/>
      <c r="M32" s="860"/>
      <c r="N32" s="860"/>
      <c r="O32" s="860"/>
      <c r="P32" s="860" t="s">
        <v>2547</v>
      </c>
      <c r="Q32" s="860"/>
      <c r="R32" s="860" t="s">
        <v>2547</v>
      </c>
      <c r="S32" s="860"/>
      <c r="T32" s="860"/>
      <c r="U32" s="861"/>
      <c r="V32" s="861"/>
      <c r="W32" s="861"/>
      <c r="X32" s="861"/>
      <c r="Y32" s="861"/>
      <c r="Z32" s="861"/>
      <c r="AA32" s="861"/>
      <c r="AB32" s="861"/>
      <c r="AC32" s="861"/>
      <c r="AD32" s="861"/>
      <c r="AE32" s="861"/>
      <c r="AF32" s="860"/>
      <c r="AG32" s="860"/>
      <c r="AH32" s="860"/>
      <c r="AI32" s="860"/>
      <c r="AJ32" s="860"/>
      <c r="AK32" s="861"/>
      <c r="AL32" s="861"/>
      <c r="AM32" s="861"/>
      <c r="AN32" s="861"/>
      <c r="AO32" s="861"/>
      <c r="AP32" s="861"/>
      <c r="AQ32" s="861"/>
      <c r="AR32" s="862"/>
      <c r="AS32" s="861"/>
      <c r="AT32" s="861"/>
      <c r="AU32" s="861"/>
      <c r="AV32" s="862"/>
      <c r="AW32" s="861"/>
      <c r="AX32" s="862"/>
      <c r="AY32" s="861"/>
      <c r="AZ32" s="863"/>
      <c r="BA32" s="864"/>
      <c r="BB32" s="864"/>
      <c r="BC32" s="864"/>
      <c r="BD32" s="864"/>
      <c r="BE32" s="864"/>
      <c r="BF32" s="864"/>
      <c r="BG32" s="864"/>
      <c r="BH32" s="864"/>
      <c r="BI32" s="864"/>
      <c r="BJ32" s="860" t="s">
        <v>2547</v>
      </c>
      <c r="BK32" s="860"/>
      <c r="BL32" s="864"/>
      <c r="BM32" s="864"/>
      <c r="BN32" s="861"/>
      <c r="BO32" s="865">
        <f t="shared" si="6"/>
        <v>6</v>
      </c>
      <c r="BP32" s="866">
        <f t="shared" si="0"/>
        <v>0</v>
      </c>
      <c r="BQ32" s="866">
        <f t="shared" si="1"/>
        <v>0</v>
      </c>
      <c r="BR32" s="866">
        <f t="shared" si="2"/>
        <v>0</v>
      </c>
      <c r="BS32" s="866">
        <f t="shared" si="3"/>
        <v>0</v>
      </c>
      <c r="BT32" s="866">
        <f t="shared" si="8"/>
        <v>0</v>
      </c>
      <c r="BU32" s="867"/>
      <c r="BV32" s="868"/>
      <c r="BW32" s="868"/>
      <c r="BX32" s="868"/>
      <c r="BY32" s="868"/>
      <c r="BZ32" s="868"/>
      <c r="CA32" s="868"/>
      <c r="CB32" s="868"/>
      <c r="CC32" s="869"/>
      <c r="CD32" s="869"/>
      <c r="CE32" s="870"/>
      <c r="CF32" s="868"/>
      <c r="CG32" s="868"/>
      <c r="CH32" s="868"/>
      <c r="CI32" s="871"/>
      <c r="CJ32" s="870"/>
      <c r="CK32" s="868"/>
      <c r="CL32" s="868"/>
      <c r="CM32" s="868"/>
      <c r="CN32" s="868"/>
      <c r="CO32" s="868"/>
      <c r="CP32" s="868"/>
      <c r="CQ32" s="868"/>
      <c r="CR32" s="868"/>
      <c r="CS32" s="872"/>
      <c r="CT32" s="867"/>
      <c r="CU32" s="868"/>
      <c r="CV32" s="868"/>
      <c r="CW32" s="868"/>
      <c r="CX32" s="868"/>
      <c r="CY32" s="868"/>
      <c r="CZ32" s="868"/>
      <c r="DA32" s="868"/>
      <c r="DB32" s="868"/>
      <c r="DD32" s="867"/>
      <c r="DE32" s="869"/>
      <c r="DF32" s="867"/>
      <c r="DG32" s="868"/>
      <c r="DH32" s="868"/>
      <c r="DI32" s="868"/>
      <c r="DJ32" s="868"/>
      <c r="DK32" s="868"/>
      <c r="DL32" s="874"/>
    </row>
    <row r="33" spans="1:116" s="65" customFormat="1" ht="15" customHeight="1" x14ac:dyDescent="0.25">
      <c r="A33" s="180"/>
      <c r="B33" s="56"/>
      <c r="C33" s="186" t="s">
        <v>2561</v>
      </c>
      <c r="D33" s="187" t="s">
        <v>2562</v>
      </c>
      <c r="E33" s="206" t="s">
        <v>592</v>
      </c>
      <c r="F33" s="181">
        <v>1</v>
      </c>
      <c r="G33" s="341"/>
      <c r="H33" s="628">
        <v>5</v>
      </c>
      <c r="I33" s="628">
        <v>5</v>
      </c>
      <c r="J33" s="628">
        <v>5</v>
      </c>
      <c r="K33" s="628">
        <v>5</v>
      </c>
      <c r="L33" s="628">
        <v>5</v>
      </c>
      <c r="M33" s="628">
        <v>5</v>
      </c>
      <c r="N33" s="628"/>
      <c r="O33" s="628"/>
      <c r="P33" s="628"/>
      <c r="Q33" s="628"/>
      <c r="R33" s="628"/>
      <c r="S33" s="628"/>
      <c r="T33" s="628"/>
      <c r="U33" s="626"/>
      <c r="V33" s="626"/>
      <c r="W33" s="626"/>
      <c r="X33" s="626"/>
      <c r="Y33" s="626"/>
      <c r="Z33" s="626"/>
      <c r="AA33" s="626"/>
      <c r="AB33" s="626"/>
      <c r="AC33" s="626"/>
      <c r="AD33" s="626"/>
      <c r="AE33" s="626"/>
      <c r="AF33" s="628"/>
      <c r="AG33" s="628"/>
      <c r="AH33" s="628"/>
      <c r="AI33" s="628"/>
      <c r="AJ33" s="628"/>
      <c r="AK33" s="626"/>
      <c r="AL33" s="626"/>
      <c r="AM33" s="626"/>
      <c r="AN33" s="626"/>
      <c r="AO33" s="626"/>
      <c r="AP33" s="626"/>
      <c r="AQ33" s="626"/>
      <c r="AR33" s="625"/>
      <c r="AS33" s="626"/>
      <c r="AT33" s="626"/>
      <c r="AU33" s="626"/>
      <c r="AV33" s="625"/>
      <c r="AW33" s="626"/>
      <c r="AX33" s="625"/>
      <c r="AY33" s="626"/>
      <c r="AZ33" s="638"/>
      <c r="BA33" s="630"/>
      <c r="BB33" s="630"/>
      <c r="BC33" s="630"/>
      <c r="BD33" s="630"/>
      <c r="BE33" s="630"/>
      <c r="BF33" s="630"/>
      <c r="BG33" s="630"/>
      <c r="BH33" s="630"/>
      <c r="BI33" s="630"/>
      <c r="BJ33" s="628">
        <v>5</v>
      </c>
      <c r="BK33" s="628"/>
      <c r="BL33" s="630"/>
      <c r="BM33" s="630"/>
      <c r="BN33" s="626"/>
      <c r="BO33" s="611">
        <f t="shared" si="6"/>
        <v>0</v>
      </c>
      <c r="BP33" s="597">
        <f t="shared" si="0"/>
        <v>0</v>
      </c>
      <c r="BQ33" s="597">
        <f t="shared" si="1"/>
        <v>0</v>
      </c>
      <c r="BR33" s="597">
        <f t="shared" si="2"/>
        <v>7</v>
      </c>
      <c r="BS33" s="597">
        <f t="shared" si="3"/>
        <v>0</v>
      </c>
      <c r="BT33" s="597">
        <f t="shared" si="8"/>
        <v>7</v>
      </c>
      <c r="BU33" s="59"/>
      <c r="BV33" s="55"/>
      <c r="BW33" s="55"/>
      <c r="BX33" s="55"/>
      <c r="BY33" s="55"/>
      <c r="BZ33" s="55"/>
      <c r="CA33" s="55"/>
      <c r="CB33" s="55"/>
      <c r="CC33" s="62"/>
      <c r="CD33" s="62"/>
      <c r="CE33" s="61"/>
      <c r="CF33" s="55"/>
      <c r="CG33" s="55"/>
      <c r="CH33" s="55"/>
      <c r="CI33" s="64"/>
      <c r="CJ33" s="61"/>
      <c r="CK33" s="55"/>
      <c r="CL33" s="55"/>
      <c r="CM33" s="55"/>
      <c r="CN33" s="55"/>
      <c r="CO33" s="55"/>
      <c r="CP33" s="55"/>
      <c r="CQ33" s="55"/>
      <c r="CR33" s="55"/>
      <c r="CS33" s="63"/>
      <c r="CT33" s="59"/>
      <c r="CU33" s="55"/>
      <c r="CV33" s="55"/>
      <c r="CW33" s="55"/>
      <c r="CX33" s="55"/>
      <c r="CY33" s="55"/>
      <c r="CZ33" s="55"/>
      <c r="DA33" s="55"/>
      <c r="DB33" s="55"/>
      <c r="DD33" s="59"/>
      <c r="DE33" s="62"/>
      <c r="DF33" s="59"/>
      <c r="DG33" s="55"/>
      <c r="DH33" s="55"/>
      <c r="DI33" s="55"/>
      <c r="DJ33" s="55"/>
      <c r="DK33" s="55"/>
      <c r="DL33" s="60"/>
    </row>
    <row r="34" spans="1:116" s="65" customFormat="1" ht="15" customHeight="1" x14ac:dyDescent="0.25">
      <c r="A34" s="180"/>
      <c r="B34" s="56"/>
      <c r="C34" s="186" t="s">
        <v>2554</v>
      </c>
      <c r="D34" s="187" t="s">
        <v>2555</v>
      </c>
      <c r="E34" s="206" t="s">
        <v>592</v>
      </c>
      <c r="F34" s="181">
        <v>1</v>
      </c>
      <c r="G34" s="341"/>
      <c r="H34" s="628">
        <v>7</v>
      </c>
      <c r="I34" s="628">
        <v>8</v>
      </c>
      <c r="J34" s="628">
        <v>9</v>
      </c>
      <c r="K34" s="628">
        <v>8</v>
      </c>
      <c r="L34" s="628">
        <v>9</v>
      </c>
      <c r="M34" s="628">
        <v>8</v>
      </c>
      <c r="N34" s="628"/>
      <c r="O34" s="628"/>
      <c r="P34" s="628"/>
      <c r="Q34" s="628"/>
      <c r="R34" s="628"/>
      <c r="S34" s="628"/>
      <c r="T34" s="628"/>
      <c r="U34" s="626"/>
      <c r="V34" s="626"/>
      <c r="W34" s="626"/>
      <c r="X34" s="626"/>
      <c r="Y34" s="626"/>
      <c r="Z34" s="626"/>
      <c r="AA34" s="626"/>
      <c r="AB34" s="626"/>
      <c r="AC34" s="626"/>
      <c r="AD34" s="626"/>
      <c r="AE34" s="626"/>
      <c r="AF34" s="628"/>
      <c r="AG34" s="628"/>
      <c r="AH34" s="628"/>
      <c r="AI34" s="628"/>
      <c r="AJ34" s="628"/>
      <c r="AK34" s="626"/>
      <c r="AL34" s="626"/>
      <c r="AM34" s="626"/>
      <c r="AN34" s="626"/>
      <c r="AO34" s="626"/>
      <c r="AP34" s="626"/>
      <c r="AQ34" s="626"/>
      <c r="AR34" s="625"/>
      <c r="AS34" s="626"/>
      <c r="AT34" s="626"/>
      <c r="AU34" s="626"/>
      <c r="AV34" s="625"/>
      <c r="AW34" s="626"/>
      <c r="AX34" s="625"/>
      <c r="AY34" s="626"/>
      <c r="AZ34" s="638"/>
      <c r="BA34" s="630"/>
      <c r="BB34" s="630"/>
      <c r="BC34" s="630"/>
      <c r="BD34" s="630"/>
      <c r="BE34" s="630"/>
      <c r="BF34" s="630"/>
      <c r="BG34" s="630"/>
      <c r="BH34" s="630"/>
      <c r="BI34" s="630"/>
      <c r="BJ34" s="628">
        <v>7</v>
      </c>
      <c r="BK34" s="628"/>
      <c r="BL34" s="630"/>
      <c r="BM34" s="630"/>
      <c r="BN34" s="626"/>
      <c r="BO34" s="611">
        <f t="shared" si="6"/>
        <v>0</v>
      </c>
      <c r="BP34" s="597">
        <f t="shared" si="0"/>
        <v>7</v>
      </c>
      <c r="BQ34" s="597">
        <f t="shared" si="1"/>
        <v>0</v>
      </c>
      <c r="BR34" s="597">
        <f t="shared" si="2"/>
        <v>0</v>
      </c>
      <c r="BS34" s="597">
        <f t="shared" si="3"/>
        <v>0</v>
      </c>
      <c r="BT34" s="597">
        <f t="shared" si="8"/>
        <v>7</v>
      </c>
      <c r="BU34" s="59"/>
      <c r="BV34" s="55"/>
      <c r="BW34" s="55"/>
      <c r="BX34" s="55"/>
      <c r="BY34" s="55"/>
      <c r="BZ34" s="55"/>
      <c r="CA34" s="55"/>
      <c r="CB34" s="55"/>
      <c r="CC34" s="62"/>
      <c r="CD34" s="62"/>
      <c r="CE34" s="61"/>
      <c r="CF34" s="55"/>
      <c r="CG34" s="55"/>
      <c r="CH34" s="55"/>
      <c r="CI34" s="64"/>
      <c r="CJ34" s="61"/>
      <c r="CK34" s="55"/>
      <c r="CL34" s="55"/>
      <c r="CM34" s="55"/>
      <c r="CN34" s="55"/>
      <c r="CO34" s="55"/>
      <c r="CP34" s="55"/>
      <c r="CQ34" s="55"/>
      <c r="CR34" s="55"/>
      <c r="CS34" s="63"/>
      <c r="CT34" s="59"/>
      <c r="CU34" s="55"/>
      <c r="CV34" s="55"/>
      <c r="CW34" s="55"/>
      <c r="CX34" s="55"/>
      <c r="CY34" s="55"/>
      <c r="CZ34" s="55"/>
      <c r="DA34" s="55"/>
      <c r="DB34" s="55"/>
      <c r="DD34" s="59"/>
      <c r="DE34" s="62"/>
      <c r="DF34" s="59"/>
      <c r="DG34" s="55"/>
      <c r="DH34" s="55"/>
      <c r="DI34" s="55"/>
      <c r="DJ34" s="55"/>
      <c r="DK34" s="55"/>
      <c r="DL34" s="60"/>
    </row>
    <row r="35" spans="1:116" s="65" customFormat="1" ht="15" customHeight="1" x14ac:dyDescent="0.25">
      <c r="A35" s="180"/>
      <c r="B35" s="56"/>
      <c r="C35" s="186" t="s">
        <v>2565</v>
      </c>
      <c r="D35" s="187" t="s">
        <v>2566</v>
      </c>
      <c r="E35" s="206" t="s">
        <v>592</v>
      </c>
      <c r="F35" s="181">
        <v>1</v>
      </c>
      <c r="G35" s="341"/>
      <c r="H35" s="628">
        <v>8</v>
      </c>
      <c r="I35" s="628">
        <v>7</v>
      </c>
      <c r="J35" s="628">
        <v>9</v>
      </c>
      <c r="K35" s="628">
        <v>8</v>
      </c>
      <c r="L35" s="628">
        <v>8</v>
      </c>
      <c r="M35" s="628">
        <v>9</v>
      </c>
      <c r="N35" s="628"/>
      <c r="O35" s="628"/>
      <c r="P35" s="628"/>
      <c r="Q35" s="628"/>
      <c r="R35" s="628"/>
      <c r="S35" s="628"/>
      <c r="T35" s="628"/>
      <c r="U35" s="626"/>
      <c r="V35" s="626"/>
      <c r="W35" s="626"/>
      <c r="X35" s="626"/>
      <c r="Y35" s="626"/>
      <c r="Z35" s="626"/>
      <c r="AA35" s="626"/>
      <c r="AB35" s="626"/>
      <c r="AC35" s="626"/>
      <c r="AD35" s="626"/>
      <c r="AE35" s="626"/>
      <c r="AF35" s="628"/>
      <c r="AG35" s="628"/>
      <c r="AH35" s="628"/>
      <c r="AI35" s="628"/>
      <c r="AJ35" s="628"/>
      <c r="AK35" s="626"/>
      <c r="AL35" s="626"/>
      <c r="AM35" s="626"/>
      <c r="AN35" s="626"/>
      <c r="AO35" s="626"/>
      <c r="AP35" s="626"/>
      <c r="AQ35" s="626"/>
      <c r="AR35" s="625"/>
      <c r="AS35" s="626"/>
      <c r="AT35" s="626"/>
      <c r="AU35" s="626"/>
      <c r="AV35" s="625"/>
      <c r="AW35" s="626"/>
      <c r="AX35" s="625"/>
      <c r="AY35" s="626"/>
      <c r="AZ35" s="638"/>
      <c r="BA35" s="630"/>
      <c r="BB35" s="630"/>
      <c r="BC35" s="630"/>
      <c r="BD35" s="630"/>
      <c r="BE35" s="630"/>
      <c r="BF35" s="630"/>
      <c r="BG35" s="630"/>
      <c r="BH35" s="630"/>
      <c r="BI35" s="630"/>
      <c r="BJ35" s="628">
        <v>7</v>
      </c>
      <c r="BK35" s="628"/>
      <c r="BL35" s="630"/>
      <c r="BM35" s="630"/>
      <c r="BN35" s="626"/>
      <c r="BO35" s="611">
        <f t="shared" si="6"/>
        <v>0</v>
      </c>
      <c r="BP35" s="597">
        <f t="shared" si="0"/>
        <v>7</v>
      </c>
      <c r="BQ35" s="597">
        <f t="shared" si="1"/>
        <v>0</v>
      </c>
      <c r="BR35" s="597">
        <f t="shared" si="2"/>
        <v>0</v>
      </c>
      <c r="BS35" s="597">
        <f t="shared" si="3"/>
        <v>0</v>
      </c>
      <c r="BT35" s="597">
        <f t="shared" si="8"/>
        <v>7</v>
      </c>
      <c r="BU35" s="59"/>
      <c r="BV35" s="55"/>
      <c r="BW35" s="55"/>
      <c r="BX35" s="55"/>
      <c r="BY35" s="55"/>
      <c r="BZ35" s="55"/>
      <c r="CA35" s="55"/>
      <c r="CB35" s="55"/>
      <c r="CC35" s="62"/>
      <c r="CD35" s="62"/>
      <c r="CE35" s="61"/>
      <c r="CF35" s="55"/>
      <c r="CG35" s="55"/>
      <c r="CH35" s="55"/>
      <c r="CI35" s="64"/>
      <c r="CJ35" s="61"/>
      <c r="CK35" s="55"/>
      <c r="CL35" s="55"/>
      <c r="CM35" s="55"/>
      <c r="CN35" s="55"/>
      <c r="CO35" s="55"/>
      <c r="CP35" s="55"/>
      <c r="CQ35" s="55"/>
      <c r="CR35" s="55"/>
      <c r="CS35" s="63"/>
      <c r="CT35" s="59"/>
      <c r="CU35" s="55"/>
      <c r="CV35" s="55"/>
      <c r="CW35" s="55"/>
      <c r="CX35" s="55"/>
      <c r="CY35" s="55"/>
      <c r="CZ35" s="55"/>
      <c r="DA35" s="55"/>
      <c r="DB35" s="55"/>
      <c r="DD35" s="59"/>
      <c r="DE35" s="62"/>
      <c r="DF35" s="59"/>
      <c r="DG35" s="55"/>
      <c r="DH35" s="55"/>
      <c r="DI35" s="55"/>
      <c r="DJ35" s="55"/>
      <c r="DK35" s="55"/>
      <c r="DL35" s="60"/>
    </row>
    <row r="36" spans="1:116" s="65" customFormat="1" ht="15" customHeight="1" x14ac:dyDescent="0.25">
      <c r="A36" s="180"/>
      <c r="B36" s="56"/>
      <c r="C36" s="186" t="s">
        <v>2567</v>
      </c>
      <c r="D36" s="187" t="s">
        <v>2568</v>
      </c>
      <c r="E36" s="206" t="s">
        <v>592</v>
      </c>
      <c r="F36" s="181">
        <v>1</v>
      </c>
      <c r="G36" s="341"/>
      <c r="H36" s="628">
        <v>5</v>
      </c>
      <c r="I36" s="628">
        <v>5</v>
      </c>
      <c r="J36" s="628">
        <v>5</v>
      </c>
      <c r="K36" s="628">
        <v>5</v>
      </c>
      <c r="L36" s="628">
        <v>5</v>
      </c>
      <c r="M36" s="628">
        <v>5</v>
      </c>
      <c r="N36" s="628"/>
      <c r="O36" s="628"/>
      <c r="P36" s="628"/>
      <c r="Q36" s="628"/>
      <c r="R36" s="628"/>
      <c r="S36" s="628"/>
      <c r="T36" s="628"/>
      <c r="U36" s="626"/>
      <c r="V36" s="626"/>
      <c r="W36" s="626"/>
      <c r="X36" s="626"/>
      <c r="Y36" s="626"/>
      <c r="Z36" s="626"/>
      <c r="AA36" s="626"/>
      <c r="AB36" s="626"/>
      <c r="AC36" s="626"/>
      <c r="AD36" s="626"/>
      <c r="AE36" s="626"/>
      <c r="AF36" s="628"/>
      <c r="AG36" s="628"/>
      <c r="AH36" s="628"/>
      <c r="AI36" s="628"/>
      <c r="AJ36" s="628"/>
      <c r="AK36" s="626"/>
      <c r="AL36" s="626"/>
      <c r="AM36" s="626"/>
      <c r="AN36" s="626"/>
      <c r="AO36" s="626"/>
      <c r="AP36" s="626"/>
      <c r="AQ36" s="626"/>
      <c r="AR36" s="625"/>
      <c r="AS36" s="626"/>
      <c r="AT36" s="626"/>
      <c r="AU36" s="626"/>
      <c r="AV36" s="625"/>
      <c r="AW36" s="626"/>
      <c r="AX36" s="625"/>
      <c r="AY36" s="626"/>
      <c r="AZ36" s="638"/>
      <c r="BA36" s="630"/>
      <c r="BB36" s="630"/>
      <c r="BC36" s="630"/>
      <c r="BD36" s="630"/>
      <c r="BE36" s="630"/>
      <c r="BF36" s="630"/>
      <c r="BG36" s="630"/>
      <c r="BH36" s="630"/>
      <c r="BI36" s="630"/>
      <c r="BJ36" s="628">
        <v>5</v>
      </c>
      <c r="BK36" s="628"/>
      <c r="BL36" s="630"/>
      <c r="BM36" s="630"/>
      <c r="BN36" s="626"/>
      <c r="BO36" s="611">
        <f t="shared" si="6"/>
        <v>0</v>
      </c>
      <c r="BP36" s="597">
        <f t="shared" si="0"/>
        <v>0</v>
      </c>
      <c r="BQ36" s="597">
        <f t="shared" si="1"/>
        <v>0</v>
      </c>
      <c r="BR36" s="597">
        <f t="shared" si="2"/>
        <v>7</v>
      </c>
      <c r="BS36" s="597">
        <f t="shared" si="3"/>
        <v>0</v>
      </c>
      <c r="BT36" s="597">
        <f t="shared" si="8"/>
        <v>7</v>
      </c>
      <c r="BU36" s="59"/>
      <c r="BV36" s="55"/>
      <c r="BW36" s="55"/>
      <c r="BX36" s="55"/>
      <c r="BY36" s="55"/>
      <c r="BZ36" s="55"/>
      <c r="CA36" s="55"/>
      <c r="CB36" s="55"/>
      <c r="CC36" s="62"/>
      <c r="CD36" s="62"/>
      <c r="CE36" s="61"/>
      <c r="CF36" s="55"/>
      <c r="CG36" s="55"/>
      <c r="CH36" s="55"/>
      <c r="CI36" s="64"/>
      <c r="CJ36" s="61"/>
      <c r="CK36" s="55"/>
      <c r="CL36" s="55"/>
      <c r="CM36" s="55"/>
      <c r="CN36" s="55"/>
      <c r="CO36" s="55"/>
      <c r="CP36" s="55"/>
      <c r="CQ36" s="55"/>
      <c r="CR36" s="55"/>
      <c r="CS36" s="63"/>
      <c r="CT36" s="59"/>
      <c r="CU36" s="55"/>
      <c r="CV36" s="55"/>
      <c r="CW36" s="55"/>
      <c r="CX36" s="55"/>
      <c r="CY36" s="55"/>
      <c r="CZ36" s="55"/>
      <c r="DA36" s="55"/>
      <c r="DB36" s="55"/>
      <c r="DD36" s="59"/>
      <c r="DE36" s="62"/>
      <c r="DF36" s="59"/>
      <c r="DG36" s="55"/>
      <c r="DH36" s="55"/>
      <c r="DI36" s="55"/>
      <c r="DJ36" s="55"/>
      <c r="DK36" s="55"/>
      <c r="DL36" s="60"/>
    </row>
    <row r="37" spans="1:116" s="65" customFormat="1" ht="14.25" customHeight="1" x14ac:dyDescent="0.25">
      <c r="A37" s="180"/>
      <c r="B37" s="56"/>
      <c r="C37" s="186" t="s">
        <v>2571</v>
      </c>
      <c r="D37" s="187" t="s">
        <v>2572</v>
      </c>
      <c r="E37" s="206" t="s">
        <v>592</v>
      </c>
      <c r="F37" s="181">
        <v>1</v>
      </c>
      <c r="G37" s="341"/>
      <c r="H37" s="628">
        <v>8</v>
      </c>
      <c r="I37" s="628">
        <v>8</v>
      </c>
      <c r="J37" s="628">
        <v>9</v>
      </c>
      <c r="K37" s="628">
        <v>8</v>
      </c>
      <c r="L37" s="628">
        <v>9</v>
      </c>
      <c r="M37" s="628">
        <v>9</v>
      </c>
      <c r="N37" s="628"/>
      <c r="O37" s="628"/>
      <c r="P37" s="628"/>
      <c r="Q37" s="628"/>
      <c r="R37" s="628"/>
      <c r="S37" s="628"/>
      <c r="T37" s="628"/>
      <c r="U37" s="626"/>
      <c r="V37" s="626"/>
      <c r="W37" s="626"/>
      <c r="X37" s="626"/>
      <c r="Y37" s="626"/>
      <c r="Z37" s="626"/>
      <c r="AA37" s="626"/>
      <c r="AB37" s="626"/>
      <c r="AC37" s="626"/>
      <c r="AD37" s="626"/>
      <c r="AE37" s="626"/>
      <c r="AF37" s="628"/>
      <c r="AG37" s="628"/>
      <c r="AH37" s="628"/>
      <c r="AI37" s="628"/>
      <c r="AJ37" s="628"/>
      <c r="AK37" s="626"/>
      <c r="AL37" s="626"/>
      <c r="AM37" s="626"/>
      <c r="AN37" s="626"/>
      <c r="AO37" s="626"/>
      <c r="AP37" s="626"/>
      <c r="AQ37" s="626"/>
      <c r="AR37" s="625"/>
      <c r="AS37" s="626"/>
      <c r="AT37" s="626"/>
      <c r="AU37" s="626"/>
      <c r="AV37" s="625"/>
      <c r="AW37" s="626"/>
      <c r="AX37" s="625"/>
      <c r="AY37" s="626"/>
      <c r="AZ37" s="638"/>
      <c r="BA37" s="630"/>
      <c r="BB37" s="630"/>
      <c r="BC37" s="630"/>
      <c r="BD37" s="630"/>
      <c r="BE37" s="630"/>
      <c r="BF37" s="630"/>
      <c r="BG37" s="630"/>
      <c r="BH37" s="630"/>
      <c r="BI37" s="630"/>
      <c r="BJ37" s="628">
        <v>6</v>
      </c>
      <c r="BK37" s="628"/>
      <c r="BL37" s="630"/>
      <c r="BM37" s="630"/>
      <c r="BN37" s="626"/>
      <c r="BO37" s="611">
        <f t="shared" si="6"/>
        <v>0</v>
      </c>
      <c r="BP37" s="597">
        <f t="shared" si="0"/>
        <v>7</v>
      </c>
      <c r="BQ37" s="597">
        <f t="shared" si="1"/>
        <v>0</v>
      </c>
      <c r="BR37" s="597">
        <f t="shared" si="2"/>
        <v>0</v>
      </c>
      <c r="BS37" s="597">
        <f t="shared" si="3"/>
        <v>0</v>
      </c>
      <c r="BT37" s="597">
        <f t="shared" si="8"/>
        <v>7</v>
      </c>
      <c r="BU37" s="59"/>
      <c r="BV37" s="55"/>
      <c r="BW37" s="55"/>
      <c r="BX37" s="55"/>
      <c r="BY37" s="55"/>
      <c r="BZ37" s="55"/>
      <c r="CA37" s="55"/>
      <c r="CB37" s="55"/>
      <c r="CC37" s="62"/>
      <c r="CD37" s="62"/>
      <c r="CE37" s="61"/>
      <c r="CF37" s="55"/>
      <c r="CG37" s="55"/>
      <c r="CH37" s="55"/>
      <c r="CI37" s="64"/>
      <c r="CJ37" s="61"/>
      <c r="CK37" s="55"/>
      <c r="CL37" s="55"/>
      <c r="CM37" s="55"/>
      <c r="CN37" s="55"/>
      <c r="CO37" s="55"/>
      <c r="CP37" s="55"/>
      <c r="CQ37" s="55"/>
      <c r="CR37" s="55"/>
      <c r="CS37" s="63"/>
      <c r="CT37" s="59"/>
      <c r="CU37" s="55"/>
      <c r="CV37" s="55"/>
      <c r="CW37" s="55"/>
      <c r="CX37" s="55"/>
      <c r="CY37" s="55"/>
      <c r="CZ37" s="55"/>
      <c r="DA37" s="55"/>
      <c r="DB37" s="55"/>
      <c r="DD37" s="59"/>
      <c r="DE37" s="62"/>
      <c r="DF37" s="59"/>
      <c r="DG37" s="55"/>
      <c r="DH37" s="55"/>
      <c r="DI37" s="55"/>
      <c r="DJ37" s="55"/>
      <c r="DK37" s="55"/>
      <c r="DL37" s="60"/>
    </row>
    <row r="38" spans="1:116" s="65" customFormat="1" ht="15" hidden="1" customHeight="1" x14ac:dyDescent="0.25">
      <c r="A38" s="180"/>
      <c r="B38" s="56"/>
      <c r="C38" s="186" t="s">
        <v>2320</v>
      </c>
      <c r="D38" s="187" t="s">
        <v>2291</v>
      </c>
      <c r="E38" s="186" t="s">
        <v>592</v>
      </c>
      <c r="F38" s="181">
        <v>1</v>
      </c>
      <c r="G38" s="341"/>
      <c r="H38" s="628" t="s">
        <v>2330</v>
      </c>
      <c r="I38" s="628" t="s">
        <v>2330</v>
      </c>
      <c r="J38" s="628" t="s">
        <v>2330</v>
      </c>
      <c r="K38" s="628" t="s">
        <v>2330</v>
      </c>
      <c r="L38" s="628" t="s">
        <v>2330</v>
      </c>
      <c r="M38" s="626"/>
      <c r="N38" s="626"/>
      <c r="O38" s="626"/>
      <c r="P38" s="625"/>
      <c r="Q38" s="626"/>
      <c r="R38" s="625"/>
      <c r="S38" s="626"/>
      <c r="T38" s="625"/>
      <c r="U38" s="612"/>
      <c r="V38" s="626"/>
      <c r="W38" s="612"/>
      <c r="X38" s="612"/>
      <c r="Y38" s="612"/>
      <c r="Z38" s="612"/>
      <c r="AA38" s="612"/>
      <c r="AB38" s="612"/>
      <c r="AC38" s="612"/>
      <c r="AD38" s="612"/>
      <c r="AE38" s="626"/>
      <c r="AF38" s="628"/>
      <c r="AG38" s="628"/>
      <c r="AH38" s="628"/>
      <c r="AI38" s="628"/>
      <c r="AJ38" s="628"/>
      <c r="AK38" s="626"/>
      <c r="AL38" s="626"/>
      <c r="AM38" s="626"/>
      <c r="AN38" s="626"/>
      <c r="AO38" s="626"/>
      <c r="AP38" s="626"/>
      <c r="AQ38" s="626"/>
      <c r="AR38" s="625"/>
      <c r="AS38" s="626"/>
      <c r="AT38" s="612"/>
      <c r="AU38" s="625"/>
      <c r="AV38" s="625"/>
      <c r="AW38" s="612"/>
      <c r="AX38" s="625"/>
      <c r="AY38" s="626"/>
      <c r="AZ38" s="625"/>
      <c r="BA38" s="630"/>
      <c r="BB38" s="630"/>
      <c r="BC38" s="630"/>
      <c r="BD38" s="630"/>
      <c r="BE38" s="630"/>
      <c r="BF38" s="630"/>
      <c r="BG38" s="630"/>
      <c r="BH38" s="630"/>
      <c r="BI38" s="630"/>
      <c r="BJ38" s="628" t="s">
        <v>2547</v>
      </c>
      <c r="BK38" s="628" t="s">
        <v>2330</v>
      </c>
      <c r="BL38" s="630"/>
      <c r="BM38" s="630"/>
      <c r="BN38" s="612"/>
      <c r="BO38" s="611">
        <f t="shared" ref="BO38:BO56" si="9">COUNTIF(H38:BN38,"2024-1")</f>
        <v>1</v>
      </c>
      <c r="BP38" s="597">
        <f t="shared" ref="BP38:BP56" si="10">COUNTIF(F38:BN38,"&gt;5")</f>
        <v>0</v>
      </c>
      <c r="BQ38" s="597">
        <f t="shared" ref="BQ38:BQ56" si="11">COUNTIF(F38:BN38,"&gt;5?")</f>
        <v>0</v>
      </c>
      <c r="BR38" s="597">
        <f t="shared" ref="BR38:BR56" si="12">COUNTIF(F38:BN38,"5")</f>
        <v>0</v>
      </c>
      <c r="BS38" s="597">
        <f t="shared" ref="BS38:BS56" si="13">COUNTIF(F38:BN38,"5*")</f>
        <v>0</v>
      </c>
      <c r="BT38" s="597">
        <f t="shared" ref="BT38:BT56" si="14">SUM(BP38:BS38)</f>
        <v>0</v>
      </c>
      <c r="BU38" s="59"/>
      <c r="BV38" s="55"/>
      <c r="BW38" s="55"/>
      <c r="BX38" s="55"/>
      <c r="BY38" s="55"/>
      <c r="BZ38" s="55"/>
      <c r="CA38" s="55"/>
      <c r="CB38" s="55"/>
      <c r="CC38" s="62"/>
      <c r="CD38" s="62"/>
      <c r="CE38" s="61"/>
      <c r="CF38" s="55"/>
      <c r="CG38" s="55"/>
      <c r="CH38" s="55"/>
      <c r="CI38" s="64"/>
      <c r="CJ38" s="61"/>
      <c r="CK38" s="55"/>
      <c r="CL38" s="55"/>
      <c r="CM38" s="55"/>
      <c r="CN38" s="55"/>
      <c r="CO38" s="55"/>
      <c r="CP38" s="55"/>
      <c r="CQ38" s="55"/>
      <c r="CR38" s="55"/>
      <c r="CS38" s="63"/>
      <c r="CT38" s="59"/>
      <c r="CU38" s="55"/>
      <c r="CV38" s="55"/>
      <c r="CW38" s="55"/>
      <c r="CX38" s="55"/>
      <c r="CY38" s="55"/>
      <c r="CZ38" s="55"/>
      <c r="DA38" s="55"/>
      <c r="DB38" s="55"/>
      <c r="DD38" s="59"/>
      <c r="DE38" s="62"/>
      <c r="DF38" s="59"/>
      <c r="DG38" s="55"/>
      <c r="DH38" s="55"/>
      <c r="DI38" s="55"/>
      <c r="DJ38" s="55"/>
      <c r="DK38" s="55"/>
      <c r="DL38" s="60"/>
    </row>
    <row r="39" spans="1:116" s="459" customFormat="1" ht="15" hidden="1" x14ac:dyDescent="0.25">
      <c r="A39" s="180">
        <v>4</v>
      </c>
      <c r="B39" s="56"/>
      <c r="C39" s="56" t="s">
        <v>1175</v>
      </c>
      <c r="D39" s="419" t="s">
        <v>1176</v>
      </c>
      <c r="E39" s="56" t="s">
        <v>591</v>
      </c>
      <c r="F39" s="181">
        <v>1</v>
      </c>
      <c r="G39" s="95"/>
      <c r="H39" s="628" t="s">
        <v>2330</v>
      </c>
      <c r="I39" s="628" t="s">
        <v>2330</v>
      </c>
      <c r="J39" s="628" t="s">
        <v>2330</v>
      </c>
      <c r="K39" s="628" t="s">
        <v>2330</v>
      </c>
      <c r="L39" s="628" t="s">
        <v>2330</v>
      </c>
      <c r="M39" s="608"/>
      <c r="N39" s="612">
        <v>9</v>
      </c>
      <c r="O39" s="612"/>
      <c r="P39" s="595">
        <v>9</v>
      </c>
      <c r="Q39" s="612"/>
      <c r="R39" s="612">
        <v>9</v>
      </c>
      <c r="S39" s="612"/>
      <c r="T39" s="608">
        <v>9</v>
      </c>
      <c r="U39" s="612">
        <v>9</v>
      </c>
      <c r="V39" s="612">
        <v>10</v>
      </c>
      <c r="W39" s="612" t="s">
        <v>1987</v>
      </c>
      <c r="X39" s="612"/>
      <c r="Y39" s="612"/>
      <c r="Z39" s="612"/>
      <c r="AA39" s="612"/>
      <c r="AB39" s="612"/>
      <c r="AC39" s="612"/>
      <c r="AD39" s="612"/>
      <c r="AE39" s="612"/>
      <c r="AF39" s="604">
        <v>9</v>
      </c>
      <c r="AG39" s="608"/>
      <c r="AH39" s="608"/>
      <c r="AI39" s="608"/>
      <c r="AJ39" s="608"/>
      <c r="AK39" s="612"/>
      <c r="AL39" s="612"/>
      <c r="AM39" s="612"/>
      <c r="AN39" s="612">
        <v>9</v>
      </c>
      <c r="AO39" s="612"/>
      <c r="AP39" s="612">
        <v>9</v>
      </c>
      <c r="AQ39" s="612">
        <v>9</v>
      </c>
      <c r="AR39" s="625">
        <v>9</v>
      </c>
      <c r="AS39" s="612">
        <v>9</v>
      </c>
      <c r="AT39" s="612"/>
      <c r="AU39" s="612">
        <v>9</v>
      </c>
      <c r="AV39" s="625">
        <v>8</v>
      </c>
      <c r="AW39" s="612">
        <v>9</v>
      </c>
      <c r="AX39" s="625">
        <v>9</v>
      </c>
      <c r="AY39" s="612">
        <v>9</v>
      </c>
      <c r="AZ39" s="644"/>
      <c r="BA39" s="616"/>
      <c r="BB39" s="616"/>
      <c r="BC39" s="616">
        <v>10</v>
      </c>
      <c r="BD39" s="630">
        <v>10</v>
      </c>
      <c r="BE39" s="630"/>
      <c r="BF39" s="616"/>
      <c r="BG39" s="630">
        <v>9</v>
      </c>
      <c r="BH39" s="616">
        <v>9</v>
      </c>
      <c r="BI39" s="616"/>
      <c r="BJ39" s="628" t="s">
        <v>2547</v>
      </c>
      <c r="BK39" s="628" t="s">
        <v>2330</v>
      </c>
      <c r="BL39" s="616"/>
      <c r="BM39" s="616">
        <v>10</v>
      </c>
      <c r="BN39" s="616">
        <v>10</v>
      </c>
      <c r="BO39" s="611">
        <f t="shared" si="9"/>
        <v>1</v>
      </c>
      <c r="BP39" s="597">
        <f t="shared" si="10"/>
        <v>23</v>
      </c>
      <c r="BQ39" s="597">
        <f t="shared" si="11"/>
        <v>0</v>
      </c>
      <c r="BR39" s="597">
        <f t="shared" si="12"/>
        <v>0</v>
      </c>
      <c r="BS39" s="597">
        <f t="shared" si="13"/>
        <v>0</v>
      </c>
      <c r="BT39" s="597">
        <f t="shared" si="14"/>
        <v>23</v>
      </c>
      <c r="BU39" s="480"/>
      <c r="BV39" s="57"/>
      <c r="BW39" s="57"/>
      <c r="BX39" s="57"/>
      <c r="BY39" s="57"/>
      <c r="BZ39" s="57"/>
      <c r="CA39" s="57"/>
      <c r="CB39" s="57"/>
      <c r="CC39" s="474"/>
      <c r="CD39" s="474"/>
      <c r="CE39" s="451"/>
      <c r="CF39" s="57"/>
      <c r="CG39" s="57"/>
      <c r="CH39" s="57"/>
      <c r="CI39" s="475"/>
      <c r="CJ39" s="451"/>
      <c r="CK39" s="57"/>
      <c r="CL39" s="57"/>
      <c r="CM39" s="347"/>
      <c r="CN39" s="347"/>
      <c r="CO39" s="347"/>
      <c r="CP39" s="347"/>
      <c r="CQ39" s="347"/>
      <c r="CR39" s="347"/>
      <c r="CS39" s="455"/>
      <c r="CT39" s="456"/>
      <c r="CU39" s="347"/>
      <c r="CV39" s="347"/>
      <c r="CW39" s="347"/>
      <c r="CX39" s="347"/>
      <c r="CY39" s="347"/>
      <c r="CZ39" s="347"/>
      <c r="DA39" s="347"/>
      <c r="DB39" s="347"/>
      <c r="DC39" s="457"/>
      <c r="DD39" s="456"/>
      <c r="DE39" s="453"/>
      <c r="DF39" s="456"/>
      <c r="DG39" s="347"/>
      <c r="DH39" s="347"/>
      <c r="DI39" s="347"/>
      <c r="DJ39" s="347"/>
      <c r="DK39" s="347"/>
      <c r="DL39" s="458"/>
    </row>
    <row r="40" spans="1:116" s="459" customFormat="1" ht="15" hidden="1" x14ac:dyDescent="0.25">
      <c r="A40" s="180">
        <v>2</v>
      </c>
      <c r="B40" s="55">
        <v>1404199</v>
      </c>
      <c r="C40" s="55" t="s">
        <v>495</v>
      </c>
      <c r="D40" s="482" t="s">
        <v>496</v>
      </c>
      <c r="E40" s="56" t="s">
        <v>591</v>
      </c>
      <c r="F40" s="181">
        <v>1</v>
      </c>
      <c r="G40" s="55"/>
      <c r="H40" s="628" t="s">
        <v>2330</v>
      </c>
      <c r="I40" s="628" t="s">
        <v>2330</v>
      </c>
      <c r="J40" s="628" t="s">
        <v>2330</v>
      </c>
      <c r="K40" s="628" t="s">
        <v>2330</v>
      </c>
      <c r="L40" s="628" t="s">
        <v>2330</v>
      </c>
      <c r="M40" s="451"/>
      <c r="N40" s="57">
        <v>8</v>
      </c>
      <c r="O40" s="57"/>
      <c r="P40" s="57">
        <v>9</v>
      </c>
      <c r="Q40" s="57"/>
      <c r="R40" s="476">
        <v>9</v>
      </c>
      <c r="S40" s="473"/>
      <c r="T40" s="57">
        <v>9</v>
      </c>
      <c r="U40" s="476">
        <v>10</v>
      </c>
      <c r="V40" s="57">
        <v>10</v>
      </c>
      <c r="W40" s="476">
        <v>10</v>
      </c>
      <c r="X40" s="473"/>
      <c r="Y40" s="473"/>
      <c r="Z40" s="473"/>
      <c r="AA40" s="473"/>
      <c r="AB40" s="473"/>
      <c r="AC40" s="473"/>
      <c r="AD40" s="473"/>
      <c r="AE40" s="57">
        <v>9</v>
      </c>
      <c r="AF40" s="476">
        <v>8</v>
      </c>
      <c r="AG40" s="473"/>
      <c r="AH40" s="473"/>
      <c r="AI40" s="473"/>
      <c r="AJ40" s="473"/>
      <c r="AK40" s="57">
        <v>9</v>
      </c>
      <c r="AL40" s="57"/>
      <c r="AM40" s="57"/>
      <c r="AN40" s="57">
        <v>9</v>
      </c>
      <c r="AO40" s="57">
        <v>9</v>
      </c>
      <c r="AP40" s="57">
        <v>9</v>
      </c>
      <c r="AQ40" s="57">
        <v>9</v>
      </c>
      <c r="AR40" s="57">
        <v>9</v>
      </c>
      <c r="AS40" s="57">
        <v>9</v>
      </c>
      <c r="AT40" s="57">
        <v>9</v>
      </c>
      <c r="AU40" s="57">
        <v>8</v>
      </c>
      <c r="AV40" s="57">
        <v>9</v>
      </c>
      <c r="AW40" s="57">
        <v>10</v>
      </c>
      <c r="AX40" s="57">
        <v>9</v>
      </c>
      <c r="AY40" s="57">
        <v>9</v>
      </c>
      <c r="AZ40" s="480"/>
      <c r="BA40" s="57"/>
      <c r="BB40" s="57"/>
      <c r="BC40" s="57">
        <v>10</v>
      </c>
      <c r="BD40" s="57">
        <v>10</v>
      </c>
      <c r="BE40" s="57"/>
      <c r="BF40" s="57"/>
      <c r="BG40" s="57">
        <v>10</v>
      </c>
      <c r="BH40" s="57">
        <v>10</v>
      </c>
      <c r="BI40" s="57"/>
      <c r="BJ40" s="628" t="s">
        <v>2547</v>
      </c>
      <c r="BK40" s="628" t="s">
        <v>2330</v>
      </c>
      <c r="BL40" s="57"/>
      <c r="BM40" s="57">
        <v>10</v>
      </c>
      <c r="BN40" s="476">
        <v>9</v>
      </c>
      <c r="BO40" s="611">
        <f t="shared" si="9"/>
        <v>1</v>
      </c>
      <c r="BP40" s="597">
        <f t="shared" si="10"/>
        <v>28</v>
      </c>
      <c r="BQ40" s="597">
        <f t="shared" si="11"/>
        <v>0</v>
      </c>
      <c r="BR40" s="597">
        <f t="shared" si="12"/>
        <v>0</v>
      </c>
      <c r="BS40" s="597">
        <f t="shared" si="13"/>
        <v>0</v>
      </c>
      <c r="BT40" s="597">
        <f t="shared" si="14"/>
        <v>28</v>
      </c>
      <c r="BU40" s="480">
        <v>8</v>
      </c>
      <c r="BV40" s="57">
        <v>8</v>
      </c>
      <c r="BW40" s="57"/>
      <c r="BX40" s="57"/>
      <c r="BY40" s="57"/>
      <c r="BZ40" s="57"/>
      <c r="CA40" s="57"/>
      <c r="CB40" s="57"/>
      <c r="CC40" s="57"/>
      <c r="CD40" s="57"/>
      <c r="CE40" s="57"/>
      <c r="CF40" s="57"/>
      <c r="CG40" s="57"/>
      <c r="CH40" s="57"/>
      <c r="CI40" s="57"/>
      <c r="CJ40" s="57"/>
      <c r="CK40" s="57"/>
      <c r="CL40" s="57"/>
      <c r="CM40" s="347"/>
      <c r="CN40" s="347"/>
      <c r="CO40" s="347"/>
      <c r="CP40" s="347"/>
      <c r="CQ40" s="347"/>
      <c r="CR40" s="347"/>
      <c r="CS40" s="455"/>
      <c r="CT40" s="456"/>
      <c r="CU40" s="347"/>
      <c r="CV40" s="347"/>
      <c r="CW40" s="347"/>
      <c r="CX40" s="347"/>
      <c r="CY40" s="347"/>
      <c r="CZ40" s="347"/>
      <c r="DA40" s="347"/>
      <c r="DB40" s="347"/>
      <c r="DC40" s="457"/>
      <c r="DD40" s="456"/>
      <c r="DE40" s="453"/>
      <c r="DF40" s="456"/>
      <c r="DG40" s="347"/>
      <c r="DH40" s="347"/>
      <c r="DI40" s="347"/>
      <c r="DJ40" s="347"/>
      <c r="DK40" s="347"/>
      <c r="DL40" s="458"/>
    </row>
    <row r="41" spans="1:116" s="459" customFormat="1" ht="15" hidden="1" x14ac:dyDescent="0.25">
      <c r="A41" s="180">
        <v>3</v>
      </c>
      <c r="B41" s="55">
        <v>1404199</v>
      </c>
      <c r="C41" s="55" t="s">
        <v>497</v>
      </c>
      <c r="D41" s="482" t="s">
        <v>498</v>
      </c>
      <c r="E41" s="55" t="s">
        <v>591</v>
      </c>
      <c r="F41" s="181">
        <v>1</v>
      </c>
      <c r="G41" s="55"/>
      <c r="H41" s="628" t="s">
        <v>2330</v>
      </c>
      <c r="I41" s="628" t="s">
        <v>2330</v>
      </c>
      <c r="J41" s="628" t="s">
        <v>2330</v>
      </c>
      <c r="K41" s="628" t="s">
        <v>2330</v>
      </c>
      <c r="L41" s="628" t="s">
        <v>2330</v>
      </c>
      <c r="M41" s="451"/>
      <c r="N41" s="57">
        <v>8</v>
      </c>
      <c r="O41" s="57"/>
      <c r="P41" s="57">
        <v>9</v>
      </c>
      <c r="Q41" s="57"/>
      <c r="R41" s="57">
        <v>9</v>
      </c>
      <c r="S41" s="57"/>
      <c r="T41" s="57">
        <v>9</v>
      </c>
      <c r="U41" s="57">
        <v>9</v>
      </c>
      <c r="V41" s="57">
        <v>10</v>
      </c>
      <c r="W41" s="57">
        <v>9</v>
      </c>
      <c r="X41" s="57"/>
      <c r="Y41" s="57"/>
      <c r="Z41" s="57"/>
      <c r="AA41" s="57"/>
      <c r="AB41" s="57"/>
      <c r="AC41" s="57"/>
      <c r="AD41" s="57"/>
      <c r="AE41" s="57">
        <v>9</v>
      </c>
      <c r="AF41" s="57">
        <v>8</v>
      </c>
      <c r="AG41" s="57"/>
      <c r="AH41" s="57"/>
      <c r="AI41" s="57"/>
      <c r="AJ41" s="57"/>
      <c r="AK41" s="57">
        <v>7</v>
      </c>
      <c r="AL41" s="57"/>
      <c r="AM41" s="57"/>
      <c r="AN41" s="57">
        <v>7</v>
      </c>
      <c r="AO41" s="57">
        <v>8</v>
      </c>
      <c r="AP41" s="57">
        <v>9</v>
      </c>
      <c r="AQ41" s="57">
        <v>9</v>
      </c>
      <c r="AR41" s="57">
        <v>7</v>
      </c>
      <c r="AS41" s="57">
        <v>8</v>
      </c>
      <c r="AT41" s="57">
        <v>9</v>
      </c>
      <c r="AU41" s="57">
        <v>7</v>
      </c>
      <c r="AV41" s="57">
        <v>9</v>
      </c>
      <c r="AW41" s="57">
        <v>9</v>
      </c>
      <c r="AX41" s="57">
        <v>9</v>
      </c>
      <c r="AY41" s="57">
        <v>9</v>
      </c>
      <c r="AZ41" s="480"/>
      <c r="BA41" s="57"/>
      <c r="BB41" s="57"/>
      <c r="BC41" s="57">
        <v>9</v>
      </c>
      <c r="BD41" s="57">
        <v>9</v>
      </c>
      <c r="BE41" s="57"/>
      <c r="BF41" s="57"/>
      <c r="BG41" s="57">
        <v>10</v>
      </c>
      <c r="BH41" s="57">
        <v>10</v>
      </c>
      <c r="BI41" s="57"/>
      <c r="BJ41" s="628" t="s">
        <v>2547</v>
      </c>
      <c r="BK41" s="628" t="s">
        <v>2330</v>
      </c>
      <c r="BL41" s="57"/>
      <c r="BM41" s="57">
        <v>9</v>
      </c>
      <c r="BN41" s="57">
        <v>9</v>
      </c>
      <c r="BO41" s="611">
        <f t="shared" si="9"/>
        <v>1</v>
      </c>
      <c r="BP41" s="597">
        <f t="shared" si="10"/>
        <v>28</v>
      </c>
      <c r="BQ41" s="597">
        <f t="shared" si="11"/>
        <v>0</v>
      </c>
      <c r="BR41" s="597">
        <f t="shared" si="12"/>
        <v>0</v>
      </c>
      <c r="BS41" s="597">
        <f t="shared" si="13"/>
        <v>0</v>
      </c>
      <c r="BT41" s="597">
        <f t="shared" si="14"/>
        <v>28</v>
      </c>
      <c r="BU41" s="480">
        <v>8</v>
      </c>
      <c r="BV41" s="57">
        <v>7</v>
      </c>
      <c r="BW41" s="57"/>
      <c r="BX41" s="57"/>
      <c r="BY41" s="57"/>
      <c r="BZ41" s="57"/>
      <c r="CA41" s="57"/>
      <c r="CB41" s="57"/>
      <c r="CC41" s="57"/>
      <c r="CD41" s="57"/>
      <c r="CE41" s="57"/>
      <c r="CF41" s="57"/>
      <c r="CG41" s="57"/>
      <c r="CH41" s="57"/>
      <c r="CI41" s="57"/>
      <c r="CJ41" s="57"/>
      <c r="CK41" s="57"/>
      <c r="CL41" s="57"/>
      <c r="CM41" s="347"/>
      <c r="CN41" s="347"/>
      <c r="CO41" s="347"/>
      <c r="CP41" s="347"/>
      <c r="CQ41" s="347"/>
      <c r="CR41" s="347"/>
      <c r="CS41" s="455"/>
      <c r="CT41" s="456"/>
      <c r="CU41" s="347"/>
      <c r="CV41" s="347"/>
      <c r="CW41" s="347"/>
      <c r="CX41" s="347"/>
      <c r="CY41" s="347"/>
      <c r="CZ41" s="347"/>
      <c r="DA41" s="347"/>
      <c r="DB41" s="347"/>
      <c r="DC41" s="457"/>
      <c r="DD41" s="456"/>
      <c r="DE41" s="453"/>
      <c r="DF41" s="456"/>
      <c r="DG41" s="347"/>
      <c r="DH41" s="347"/>
      <c r="DI41" s="347"/>
      <c r="DJ41" s="347"/>
      <c r="DK41" s="347"/>
      <c r="DL41" s="458"/>
    </row>
    <row r="42" spans="1:116" s="459" customFormat="1" ht="15" hidden="1" x14ac:dyDescent="0.25">
      <c r="A42" s="180">
        <v>4</v>
      </c>
      <c r="B42" s="55">
        <v>1404199</v>
      </c>
      <c r="C42" s="55" t="s">
        <v>627</v>
      </c>
      <c r="D42" s="482" t="s">
        <v>628</v>
      </c>
      <c r="E42" s="55" t="s">
        <v>591</v>
      </c>
      <c r="F42" s="181">
        <v>1</v>
      </c>
      <c r="G42" s="55"/>
      <c r="H42" s="628" t="s">
        <v>2330</v>
      </c>
      <c r="I42" s="628" t="s">
        <v>2330</v>
      </c>
      <c r="J42" s="628" t="s">
        <v>2330</v>
      </c>
      <c r="K42" s="628" t="s">
        <v>2330</v>
      </c>
      <c r="L42" s="628" t="s">
        <v>2330</v>
      </c>
      <c r="M42" s="451"/>
      <c r="N42" s="57">
        <v>8</v>
      </c>
      <c r="O42" s="57"/>
      <c r="P42" s="57">
        <v>9</v>
      </c>
      <c r="Q42" s="57"/>
      <c r="R42" s="57">
        <v>9</v>
      </c>
      <c r="S42" s="57"/>
      <c r="T42" s="57">
        <v>9</v>
      </c>
      <c r="U42" s="57">
        <v>10</v>
      </c>
      <c r="V42" s="57">
        <v>10</v>
      </c>
      <c r="W42" s="57">
        <v>9</v>
      </c>
      <c r="X42" s="57"/>
      <c r="Y42" s="57"/>
      <c r="Z42" s="57"/>
      <c r="AA42" s="57"/>
      <c r="AB42" s="57"/>
      <c r="AC42" s="57"/>
      <c r="AD42" s="57"/>
      <c r="AE42" s="57">
        <v>7</v>
      </c>
      <c r="AF42" s="57">
        <v>9</v>
      </c>
      <c r="AG42" s="57"/>
      <c r="AH42" s="57"/>
      <c r="AI42" s="57"/>
      <c r="AJ42" s="57"/>
      <c r="AK42" s="57">
        <v>8</v>
      </c>
      <c r="AL42" s="57"/>
      <c r="AM42" s="57"/>
      <c r="AN42" s="57">
        <v>8</v>
      </c>
      <c r="AO42" s="57">
        <v>10</v>
      </c>
      <c r="AP42" s="57">
        <v>9</v>
      </c>
      <c r="AQ42" s="57">
        <v>9</v>
      </c>
      <c r="AR42" s="57">
        <v>8</v>
      </c>
      <c r="AS42" s="57">
        <v>9</v>
      </c>
      <c r="AT42" s="57">
        <v>10</v>
      </c>
      <c r="AU42" s="57">
        <v>8</v>
      </c>
      <c r="AV42" s="57">
        <v>10</v>
      </c>
      <c r="AW42" s="57">
        <v>10</v>
      </c>
      <c r="AX42" s="57">
        <v>9</v>
      </c>
      <c r="AY42" s="57">
        <v>9</v>
      </c>
      <c r="AZ42" s="480"/>
      <c r="BA42" s="57"/>
      <c r="BB42" s="57"/>
      <c r="BC42" s="57">
        <v>10</v>
      </c>
      <c r="BD42" s="57">
        <v>9</v>
      </c>
      <c r="BE42" s="57"/>
      <c r="BF42" s="57"/>
      <c r="BG42" s="57">
        <v>9</v>
      </c>
      <c r="BH42" s="57">
        <v>10</v>
      </c>
      <c r="BI42" s="57"/>
      <c r="BJ42" s="628" t="s">
        <v>2547</v>
      </c>
      <c r="BK42" s="628" t="s">
        <v>2330</v>
      </c>
      <c r="BL42" s="57"/>
      <c r="BM42" s="57">
        <v>9</v>
      </c>
      <c r="BN42" s="57">
        <v>9</v>
      </c>
      <c r="BO42" s="611">
        <f t="shared" si="9"/>
        <v>1</v>
      </c>
      <c r="BP42" s="597">
        <f t="shared" si="10"/>
        <v>28</v>
      </c>
      <c r="BQ42" s="597">
        <f t="shared" si="11"/>
        <v>0</v>
      </c>
      <c r="BR42" s="597">
        <f t="shared" si="12"/>
        <v>0</v>
      </c>
      <c r="BS42" s="597">
        <f t="shared" si="13"/>
        <v>0</v>
      </c>
      <c r="BT42" s="597">
        <f t="shared" si="14"/>
        <v>28</v>
      </c>
      <c r="BU42" s="480">
        <v>9</v>
      </c>
      <c r="BV42" s="57">
        <v>6</v>
      </c>
      <c r="BW42" s="57"/>
      <c r="BX42" s="57"/>
      <c r="BY42" s="57"/>
      <c r="BZ42" s="57"/>
      <c r="CA42" s="57"/>
      <c r="CB42" s="57"/>
      <c r="CC42" s="57"/>
      <c r="CD42" s="57"/>
      <c r="CE42" s="57"/>
      <c r="CF42" s="57"/>
      <c r="CG42" s="57"/>
      <c r="CH42" s="57"/>
      <c r="CI42" s="57"/>
      <c r="CJ42" s="57"/>
      <c r="CK42" s="57"/>
      <c r="CL42" s="57"/>
      <c r="CM42" s="347"/>
      <c r="CN42" s="347"/>
      <c r="CO42" s="347"/>
      <c r="CP42" s="347"/>
      <c r="CQ42" s="347"/>
      <c r="CR42" s="347"/>
      <c r="CS42" s="455"/>
      <c r="CT42" s="456"/>
      <c r="CU42" s="347"/>
      <c r="CV42" s="347"/>
      <c r="CW42" s="347"/>
      <c r="CX42" s="347"/>
      <c r="CY42" s="347"/>
      <c r="CZ42" s="347"/>
      <c r="DA42" s="347"/>
      <c r="DB42" s="347"/>
      <c r="DC42" s="457"/>
      <c r="DD42" s="456"/>
      <c r="DE42" s="453"/>
      <c r="DF42" s="456"/>
      <c r="DG42" s="347"/>
      <c r="DH42" s="347"/>
      <c r="DI42" s="347"/>
      <c r="DJ42" s="347"/>
      <c r="DK42" s="347"/>
      <c r="DL42" s="458"/>
    </row>
    <row r="43" spans="1:116" s="65" customFormat="1" ht="15" hidden="1" customHeight="1" x14ac:dyDescent="0.25">
      <c r="A43" s="55"/>
      <c r="B43" s="55"/>
      <c r="C43" s="86" t="s">
        <v>2321</v>
      </c>
      <c r="D43" s="85" t="s">
        <v>2292</v>
      </c>
      <c r="E43" s="186" t="s">
        <v>592</v>
      </c>
      <c r="F43" s="181">
        <v>1</v>
      </c>
      <c r="G43" s="57"/>
      <c r="H43" s="628" t="s">
        <v>2330</v>
      </c>
      <c r="I43" s="628" t="s">
        <v>2330</v>
      </c>
      <c r="J43" s="628" t="s">
        <v>2330</v>
      </c>
      <c r="K43" s="628" t="s">
        <v>2330</v>
      </c>
      <c r="L43" s="628" t="s">
        <v>2330</v>
      </c>
      <c r="M43" s="61"/>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9"/>
      <c r="BA43" s="55"/>
      <c r="BB43" s="55"/>
      <c r="BC43" s="55"/>
      <c r="BD43" s="55"/>
      <c r="BE43" s="55"/>
      <c r="BF43" s="55"/>
      <c r="BG43" s="55"/>
      <c r="BH43" s="55"/>
      <c r="BI43" s="55"/>
      <c r="BJ43" s="55"/>
      <c r="BK43" s="628" t="s">
        <v>2330</v>
      </c>
      <c r="BL43" s="55"/>
      <c r="BM43" s="55"/>
      <c r="BN43" s="55"/>
      <c r="BO43" s="611">
        <f t="shared" si="9"/>
        <v>0</v>
      </c>
      <c r="BP43" s="597">
        <f t="shared" si="10"/>
        <v>0</v>
      </c>
      <c r="BQ43" s="597">
        <f t="shared" si="11"/>
        <v>0</v>
      </c>
      <c r="BR43" s="597">
        <f t="shared" si="12"/>
        <v>0</v>
      </c>
      <c r="BS43" s="597">
        <f t="shared" si="13"/>
        <v>0</v>
      </c>
      <c r="BT43" s="597">
        <f t="shared" si="14"/>
        <v>0</v>
      </c>
      <c r="BU43" s="59"/>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63"/>
      <c r="CT43" s="59"/>
      <c r="CU43" s="55"/>
      <c r="CV43" s="55"/>
      <c r="CW43" s="55"/>
      <c r="CX43" s="55"/>
      <c r="CY43" s="55"/>
      <c r="CZ43" s="55"/>
      <c r="DA43" s="55"/>
      <c r="DB43" s="55"/>
      <c r="DC43" s="64"/>
      <c r="DD43" s="59"/>
      <c r="DE43" s="62"/>
      <c r="DF43" s="59"/>
      <c r="DG43" s="55"/>
      <c r="DH43" s="55"/>
      <c r="DI43" s="55"/>
      <c r="DJ43" s="55"/>
      <c r="DK43" s="55"/>
      <c r="DL43" s="60"/>
    </row>
    <row r="44" spans="1:116" s="65" customFormat="1" ht="15" hidden="1" customHeight="1" x14ac:dyDescent="0.25">
      <c r="A44" s="172"/>
      <c r="B44" s="55"/>
      <c r="C44" s="86" t="s">
        <v>2364</v>
      </c>
      <c r="D44" s="85" t="s">
        <v>2128</v>
      </c>
      <c r="E44" s="91" t="s">
        <v>592</v>
      </c>
      <c r="F44" s="181">
        <v>1</v>
      </c>
      <c r="G44" s="57"/>
      <c r="H44" s="628">
        <v>5</v>
      </c>
      <c r="I44" s="628">
        <v>5</v>
      </c>
      <c r="J44" s="628">
        <v>5</v>
      </c>
      <c r="K44" s="628">
        <v>5</v>
      </c>
      <c r="L44" s="628">
        <v>5</v>
      </c>
      <c r="M44" s="61"/>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9"/>
      <c r="BA44" s="55"/>
      <c r="BB44" s="55"/>
      <c r="BC44" s="55"/>
      <c r="BD44" s="55"/>
      <c r="BE44" s="55"/>
      <c r="BF44" s="55"/>
      <c r="BG44" s="55"/>
      <c r="BH44" s="55"/>
      <c r="BI44" s="55"/>
      <c r="BJ44" s="55"/>
      <c r="BK44" s="628">
        <v>5</v>
      </c>
      <c r="BL44" s="55"/>
      <c r="BM44" s="55"/>
      <c r="BN44" s="55"/>
      <c r="BO44" s="611">
        <f t="shared" si="9"/>
        <v>0</v>
      </c>
      <c r="BP44" s="597">
        <f t="shared" si="10"/>
        <v>0</v>
      </c>
      <c r="BQ44" s="597">
        <f t="shared" si="11"/>
        <v>0</v>
      </c>
      <c r="BR44" s="597">
        <f t="shared" si="12"/>
        <v>6</v>
      </c>
      <c r="BS44" s="597">
        <f t="shared" si="13"/>
        <v>0</v>
      </c>
      <c r="BT44" s="597">
        <f t="shared" si="14"/>
        <v>6</v>
      </c>
      <c r="BU44" s="59"/>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63"/>
      <c r="CT44" s="59"/>
      <c r="CU44" s="55"/>
      <c r="CV44" s="55"/>
      <c r="CW44" s="55"/>
      <c r="CX44" s="55"/>
      <c r="CY44" s="55"/>
      <c r="CZ44" s="55"/>
      <c r="DA44" s="55"/>
      <c r="DB44" s="55"/>
      <c r="DC44" s="64"/>
      <c r="DD44" s="59"/>
      <c r="DE44" s="62"/>
      <c r="DF44" s="59"/>
      <c r="DG44" s="55"/>
      <c r="DH44" s="55"/>
      <c r="DI44" s="55"/>
      <c r="DJ44" s="55"/>
      <c r="DK44" s="55"/>
      <c r="DL44" s="60"/>
    </row>
    <row r="45" spans="1:116" s="65" customFormat="1" ht="15" hidden="1" customHeight="1" x14ac:dyDescent="0.25">
      <c r="A45" s="55"/>
      <c r="B45" s="55"/>
      <c r="C45" s="86" t="s">
        <v>2365</v>
      </c>
      <c r="D45" s="85" t="s">
        <v>2363</v>
      </c>
      <c r="E45" s="91" t="s">
        <v>592</v>
      </c>
      <c r="F45" s="181">
        <v>1</v>
      </c>
      <c r="G45" s="57"/>
      <c r="H45" s="628">
        <v>6</v>
      </c>
      <c r="I45" s="628">
        <v>5</v>
      </c>
      <c r="J45" s="628">
        <v>7</v>
      </c>
      <c r="K45" s="628">
        <v>5</v>
      </c>
      <c r="L45" s="628">
        <v>5</v>
      </c>
      <c r="M45" s="61"/>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9"/>
      <c r="BA45" s="55"/>
      <c r="BB45" s="55"/>
      <c r="BC45" s="55"/>
      <c r="BD45" s="55"/>
      <c r="BE45" s="55"/>
      <c r="BF45" s="55"/>
      <c r="BG45" s="55"/>
      <c r="BH45" s="55"/>
      <c r="BI45" s="55"/>
      <c r="BJ45" s="55"/>
      <c r="BK45" s="628">
        <v>7</v>
      </c>
      <c r="BL45" s="55"/>
      <c r="BM45" s="55"/>
      <c r="BN45" s="55"/>
      <c r="BO45" s="611">
        <f t="shared" si="9"/>
        <v>0</v>
      </c>
      <c r="BP45" s="597">
        <f t="shared" si="10"/>
        <v>3</v>
      </c>
      <c r="BQ45" s="597">
        <f t="shared" si="11"/>
        <v>0</v>
      </c>
      <c r="BR45" s="597">
        <f t="shared" si="12"/>
        <v>3</v>
      </c>
      <c r="BS45" s="597">
        <f t="shared" si="13"/>
        <v>0</v>
      </c>
      <c r="BT45" s="597">
        <f t="shared" si="14"/>
        <v>6</v>
      </c>
      <c r="BU45" s="59"/>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63"/>
      <c r="CT45" s="59"/>
      <c r="CU45" s="55"/>
      <c r="CV45" s="55"/>
      <c r="CW45" s="55"/>
      <c r="CX45" s="55"/>
      <c r="CY45" s="55"/>
      <c r="CZ45" s="55"/>
      <c r="DA45" s="55"/>
      <c r="DB45" s="55"/>
      <c r="DC45" s="64"/>
      <c r="DD45" s="59"/>
      <c r="DE45" s="62"/>
      <c r="DF45" s="59"/>
      <c r="DG45" s="55"/>
      <c r="DH45" s="55"/>
      <c r="DI45" s="55"/>
      <c r="DJ45" s="55"/>
      <c r="DK45" s="55"/>
      <c r="DL45" s="60"/>
    </row>
    <row r="46" spans="1:116" s="65" customFormat="1" ht="15" customHeight="1" x14ac:dyDescent="0.25">
      <c r="A46" s="180"/>
      <c r="B46" s="56"/>
      <c r="C46" s="187" t="s">
        <v>2689</v>
      </c>
      <c r="D46" s="852" t="s">
        <v>2717</v>
      </c>
      <c r="E46" s="206" t="s">
        <v>592</v>
      </c>
      <c r="F46" s="181">
        <v>1</v>
      </c>
      <c r="G46" s="341"/>
      <c r="H46" s="628">
        <v>8</v>
      </c>
      <c r="I46" s="628">
        <v>8</v>
      </c>
      <c r="J46" s="628">
        <v>9</v>
      </c>
      <c r="K46" s="628">
        <v>8</v>
      </c>
      <c r="L46" s="628">
        <v>9</v>
      </c>
      <c r="M46" s="628">
        <v>9</v>
      </c>
      <c r="N46" s="628"/>
      <c r="O46" s="628"/>
      <c r="P46" s="628"/>
      <c r="Q46" s="628"/>
      <c r="R46" s="628"/>
      <c r="S46" s="628"/>
      <c r="T46" s="625"/>
      <c r="U46" s="625"/>
      <c r="V46" s="626"/>
      <c r="W46" s="626"/>
      <c r="X46" s="626"/>
      <c r="Y46" s="626"/>
      <c r="Z46" s="626"/>
      <c r="AA46" s="626"/>
      <c r="AB46" s="626"/>
      <c r="AC46" s="626"/>
      <c r="AD46" s="626"/>
      <c r="AE46" s="626"/>
      <c r="AF46" s="628"/>
      <c r="AG46" s="628"/>
      <c r="AH46" s="628"/>
      <c r="AI46" s="628"/>
      <c r="AJ46" s="628"/>
      <c r="AK46" s="626"/>
      <c r="AL46" s="626"/>
      <c r="AM46" s="626"/>
      <c r="AN46" s="626"/>
      <c r="AO46" s="626"/>
      <c r="AP46" s="626"/>
      <c r="AQ46" s="626"/>
      <c r="AR46" s="625"/>
      <c r="AS46" s="626"/>
      <c r="AT46" s="626"/>
      <c r="AU46" s="625"/>
      <c r="AV46" s="625"/>
      <c r="AW46" s="626"/>
      <c r="AX46" s="625"/>
      <c r="AY46" s="626"/>
      <c r="AZ46" s="625"/>
      <c r="BA46" s="630"/>
      <c r="BB46" s="630"/>
      <c r="BC46" s="630"/>
      <c r="BD46" s="630"/>
      <c r="BE46" s="630"/>
      <c r="BF46" s="630"/>
      <c r="BG46" s="630"/>
      <c r="BH46" s="630"/>
      <c r="BI46" s="630"/>
      <c r="BJ46" s="628">
        <v>8</v>
      </c>
      <c r="BK46" s="628"/>
      <c r="BL46" s="630"/>
      <c r="BM46" s="630"/>
      <c r="BN46" s="626"/>
      <c r="BO46" s="611">
        <f t="shared" si="9"/>
        <v>0</v>
      </c>
      <c r="BP46" s="597">
        <f t="shared" si="10"/>
        <v>7</v>
      </c>
      <c r="BQ46" s="597">
        <f t="shared" si="11"/>
        <v>0</v>
      </c>
      <c r="BR46" s="597">
        <f t="shared" si="12"/>
        <v>0</v>
      </c>
      <c r="BS46" s="597">
        <f t="shared" si="13"/>
        <v>0</v>
      </c>
      <c r="BT46" s="597">
        <f t="shared" si="14"/>
        <v>7</v>
      </c>
      <c r="BU46" s="59"/>
      <c r="BV46" s="55"/>
      <c r="BW46" s="55"/>
      <c r="BX46" s="55"/>
      <c r="BY46" s="55"/>
      <c r="BZ46" s="55"/>
      <c r="CA46" s="55"/>
      <c r="CB46" s="55"/>
      <c r="CC46" s="62"/>
      <c r="CD46" s="62"/>
      <c r="CE46" s="61"/>
      <c r="CF46" s="55"/>
      <c r="CG46" s="55"/>
      <c r="CH46" s="55"/>
      <c r="CI46" s="64"/>
      <c r="CJ46" s="61"/>
      <c r="CK46" s="55"/>
      <c r="CL46" s="55"/>
      <c r="CM46" s="55"/>
      <c r="CN46" s="55"/>
      <c r="CO46" s="55"/>
      <c r="CP46" s="55"/>
      <c r="CQ46" s="55"/>
      <c r="CR46" s="55"/>
      <c r="CS46" s="63"/>
      <c r="CT46" s="59"/>
      <c r="CU46" s="55"/>
      <c r="CV46" s="55"/>
      <c r="CW46" s="55"/>
      <c r="CX46" s="55"/>
      <c r="CY46" s="55"/>
      <c r="CZ46" s="55"/>
      <c r="DA46" s="55"/>
      <c r="DB46" s="55"/>
      <c r="DD46" s="59"/>
      <c r="DE46" s="62"/>
      <c r="DF46" s="59"/>
      <c r="DG46" s="55"/>
      <c r="DH46" s="55"/>
      <c r="DI46" s="55"/>
      <c r="DJ46" s="55"/>
      <c r="DK46" s="55"/>
      <c r="DL46" s="60"/>
    </row>
    <row r="47" spans="1:116" s="65" customFormat="1" ht="15" customHeight="1" x14ac:dyDescent="0.25">
      <c r="A47" s="180"/>
      <c r="B47" s="56"/>
      <c r="C47" s="187" t="s">
        <v>2690</v>
      </c>
      <c r="D47" s="852" t="s">
        <v>2691</v>
      </c>
      <c r="E47" s="206" t="s">
        <v>592</v>
      </c>
      <c r="F47" s="181">
        <v>1</v>
      </c>
      <c r="G47" s="341"/>
      <c r="H47" s="628">
        <v>9</v>
      </c>
      <c r="I47" s="628">
        <v>8</v>
      </c>
      <c r="J47" s="628">
        <v>9</v>
      </c>
      <c r="K47" s="628">
        <v>8</v>
      </c>
      <c r="L47" s="628">
        <v>8</v>
      </c>
      <c r="M47" s="628">
        <v>9</v>
      </c>
      <c r="N47" s="628"/>
      <c r="O47" s="628"/>
      <c r="P47" s="628"/>
      <c r="Q47" s="628"/>
      <c r="R47" s="628"/>
      <c r="S47" s="628"/>
      <c r="T47" s="625"/>
      <c r="U47" s="625"/>
      <c r="V47" s="626"/>
      <c r="W47" s="626"/>
      <c r="X47" s="626"/>
      <c r="Y47" s="626"/>
      <c r="Z47" s="626"/>
      <c r="AA47" s="626"/>
      <c r="AB47" s="626"/>
      <c r="AC47" s="626"/>
      <c r="AD47" s="626"/>
      <c r="AE47" s="626"/>
      <c r="AF47" s="628"/>
      <c r="AG47" s="628"/>
      <c r="AH47" s="628"/>
      <c r="AI47" s="628"/>
      <c r="AJ47" s="628"/>
      <c r="AK47" s="626"/>
      <c r="AL47" s="626"/>
      <c r="AM47" s="626"/>
      <c r="AN47" s="626"/>
      <c r="AO47" s="626"/>
      <c r="AP47" s="626"/>
      <c r="AQ47" s="626"/>
      <c r="AR47" s="625"/>
      <c r="AS47" s="626"/>
      <c r="AT47" s="626"/>
      <c r="AU47" s="625"/>
      <c r="AV47" s="625"/>
      <c r="AW47" s="626"/>
      <c r="AX47" s="625"/>
      <c r="AY47" s="626"/>
      <c r="AZ47" s="625"/>
      <c r="BA47" s="630"/>
      <c r="BB47" s="630"/>
      <c r="BC47" s="630"/>
      <c r="BD47" s="630"/>
      <c r="BE47" s="630"/>
      <c r="BF47" s="630"/>
      <c r="BG47" s="630"/>
      <c r="BH47" s="630"/>
      <c r="BI47" s="630"/>
      <c r="BJ47" s="628">
        <v>7</v>
      </c>
      <c r="BK47" s="628"/>
      <c r="BL47" s="630"/>
      <c r="BM47" s="630"/>
      <c r="BN47" s="626"/>
      <c r="BO47" s="611">
        <f t="shared" si="9"/>
        <v>0</v>
      </c>
      <c r="BP47" s="597">
        <f t="shared" si="10"/>
        <v>7</v>
      </c>
      <c r="BQ47" s="597">
        <f t="shared" si="11"/>
        <v>0</v>
      </c>
      <c r="BR47" s="597">
        <f t="shared" si="12"/>
        <v>0</v>
      </c>
      <c r="BS47" s="597">
        <f t="shared" si="13"/>
        <v>0</v>
      </c>
      <c r="BT47" s="597">
        <f t="shared" si="14"/>
        <v>7</v>
      </c>
      <c r="BU47" s="59"/>
      <c r="BV47" s="55"/>
      <c r="BW47" s="55"/>
      <c r="BX47" s="55"/>
      <c r="BY47" s="55"/>
      <c r="BZ47" s="55"/>
      <c r="CA47" s="55"/>
      <c r="CB47" s="55"/>
      <c r="CC47" s="62"/>
      <c r="CD47" s="62"/>
      <c r="CE47" s="61"/>
      <c r="CF47" s="55"/>
      <c r="CG47" s="55"/>
      <c r="CH47" s="55"/>
      <c r="CI47" s="64"/>
      <c r="CJ47" s="61"/>
      <c r="CK47" s="55"/>
      <c r="CL47" s="55"/>
      <c r="CM47" s="55"/>
      <c r="CN47" s="55"/>
      <c r="CO47" s="55"/>
      <c r="CP47" s="55"/>
      <c r="CQ47" s="55"/>
      <c r="CR47" s="55"/>
      <c r="CS47" s="63"/>
      <c r="CT47" s="59"/>
      <c r="CU47" s="55"/>
      <c r="CV47" s="55"/>
      <c r="CW47" s="55"/>
      <c r="CX47" s="55"/>
      <c r="CY47" s="55"/>
      <c r="CZ47" s="55"/>
      <c r="DA47" s="55"/>
      <c r="DB47" s="55"/>
      <c r="DD47" s="59"/>
      <c r="DE47" s="62"/>
      <c r="DF47" s="59"/>
      <c r="DG47" s="55"/>
      <c r="DH47" s="55"/>
      <c r="DI47" s="55"/>
      <c r="DJ47" s="55"/>
      <c r="DK47" s="55"/>
      <c r="DL47" s="60"/>
    </row>
    <row r="48" spans="1:116" s="65" customFormat="1" ht="15" customHeight="1" x14ac:dyDescent="0.25">
      <c r="A48" s="180"/>
      <c r="B48" s="56"/>
      <c r="C48" s="187" t="s">
        <v>2692</v>
      </c>
      <c r="D48" s="852" t="s">
        <v>2693</v>
      </c>
      <c r="E48" s="206" t="s">
        <v>592</v>
      </c>
      <c r="F48" s="181">
        <v>1</v>
      </c>
      <c r="G48" s="341"/>
      <c r="H48" s="628">
        <v>9</v>
      </c>
      <c r="I48" s="628">
        <v>8</v>
      </c>
      <c r="J48" s="628">
        <v>9</v>
      </c>
      <c r="K48" s="628">
        <v>7</v>
      </c>
      <c r="L48" s="628">
        <v>7</v>
      </c>
      <c r="M48" s="628">
        <v>9</v>
      </c>
      <c r="N48" s="628"/>
      <c r="O48" s="628"/>
      <c r="P48" s="628"/>
      <c r="Q48" s="628"/>
      <c r="R48" s="628"/>
      <c r="S48" s="628"/>
      <c r="T48" s="625"/>
      <c r="U48" s="625"/>
      <c r="V48" s="626"/>
      <c r="W48" s="626"/>
      <c r="X48" s="626"/>
      <c r="Y48" s="626"/>
      <c r="Z48" s="626"/>
      <c r="AA48" s="626"/>
      <c r="AB48" s="626"/>
      <c r="AC48" s="626"/>
      <c r="AD48" s="626"/>
      <c r="AE48" s="626"/>
      <c r="AF48" s="628"/>
      <c r="AG48" s="628"/>
      <c r="AH48" s="628"/>
      <c r="AI48" s="628"/>
      <c r="AJ48" s="628"/>
      <c r="AK48" s="626"/>
      <c r="AL48" s="626"/>
      <c r="AM48" s="626"/>
      <c r="AN48" s="626"/>
      <c r="AO48" s="626"/>
      <c r="AP48" s="626"/>
      <c r="AQ48" s="626"/>
      <c r="AR48" s="625"/>
      <c r="AS48" s="626"/>
      <c r="AT48" s="626"/>
      <c r="AU48" s="625"/>
      <c r="AV48" s="625"/>
      <c r="AW48" s="626"/>
      <c r="AX48" s="625"/>
      <c r="AY48" s="626"/>
      <c r="AZ48" s="625"/>
      <c r="BA48" s="630"/>
      <c r="BB48" s="630"/>
      <c r="BC48" s="630"/>
      <c r="BD48" s="630"/>
      <c r="BE48" s="630"/>
      <c r="BF48" s="630"/>
      <c r="BG48" s="630"/>
      <c r="BH48" s="630"/>
      <c r="BI48" s="630"/>
      <c r="BJ48" s="628">
        <v>8</v>
      </c>
      <c r="BK48" s="628"/>
      <c r="BL48" s="630"/>
      <c r="BM48" s="630"/>
      <c r="BN48" s="626"/>
      <c r="BO48" s="611">
        <f t="shared" si="9"/>
        <v>0</v>
      </c>
      <c r="BP48" s="597">
        <f t="shared" si="10"/>
        <v>7</v>
      </c>
      <c r="BQ48" s="597">
        <f t="shared" si="11"/>
        <v>0</v>
      </c>
      <c r="BR48" s="597">
        <f t="shared" si="12"/>
        <v>0</v>
      </c>
      <c r="BS48" s="597">
        <f t="shared" si="13"/>
        <v>0</v>
      </c>
      <c r="BT48" s="597">
        <f t="shared" si="14"/>
        <v>7</v>
      </c>
      <c r="BU48" s="59"/>
      <c r="BV48" s="55"/>
      <c r="BW48" s="55"/>
      <c r="BX48" s="55"/>
      <c r="BY48" s="55"/>
      <c r="BZ48" s="55"/>
      <c r="CA48" s="55"/>
      <c r="CB48" s="55"/>
      <c r="CC48" s="62"/>
      <c r="CD48" s="62"/>
      <c r="CE48" s="61"/>
      <c r="CF48" s="55"/>
      <c r="CG48" s="55"/>
      <c r="CH48" s="55"/>
      <c r="CI48" s="64"/>
      <c r="CJ48" s="61"/>
      <c r="CK48" s="55"/>
      <c r="CL48" s="55"/>
      <c r="CM48" s="55"/>
      <c r="CN48" s="55"/>
      <c r="CO48" s="55"/>
      <c r="CP48" s="55"/>
      <c r="CQ48" s="55"/>
      <c r="CR48" s="55"/>
      <c r="CS48" s="63"/>
      <c r="CT48" s="59"/>
      <c r="CU48" s="55"/>
      <c r="CV48" s="55"/>
      <c r="CW48" s="55"/>
      <c r="CX48" s="55"/>
      <c r="CY48" s="55"/>
      <c r="CZ48" s="55"/>
      <c r="DA48" s="55"/>
      <c r="DB48" s="55"/>
      <c r="DD48" s="59"/>
      <c r="DE48" s="62"/>
      <c r="DF48" s="59"/>
      <c r="DG48" s="55"/>
      <c r="DH48" s="55"/>
      <c r="DI48" s="55"/>
      <c r="DJ48" s="55"/>
      <c r="DK48" s="55"/>
      <c r="DL48" s="60"/>
    </row>
    <row r="49" spans="1:116" s="65" customFormat="1" ht="15" customHeight="1" x14ac:dyDescent="0.25">
      <c r="A49" s="180"/>
      <c r="B49" s="56"/>
      <c r="C49" s="187" t="s">
        <v>2694</v>
      </c>
      <c r="D49" s="852" t="s">
        <v>2695</v>
      </c>
      <c r="E49" s="206" t="s">
        <v>592</v>
      </c>
      <c r="F49" s="181">
        <v>1</v>
      </c>
      <c r="G49" s="341"/>
      <c r="H49" s="628">
        <v>7</v>
      </c>
      <c r="I49" s="628">
        <v>7</v>
      </c>
      <c r="J49" s="628">
        <v>9</v>
      </c>
      <c r="K49" s="628">
        <v>7</v>
      </c>
      <c r="L49" s="628">
        <v>6</v>
      </c>
      <c r="M49" s="628">
        <v>7</v>
      </c>
      <c r="N49" s="628"/>
      <c r="O49" s="628"/>
      <c r="P49" s="628"/>
      <c r="Q49" s="628"/>
      <c r="R49" s="628"/>
      <c r="S49" s="628"/>
      <c r="T49" s="625"/>
      <c r="U49" s="625"/>
      <c r="V49" s="626"/>
      <c r="W49" s="626"/>
      <c r="X49" s="626"/>
      <c r="Y49" s="626"/>
      <c r="Z49" s="626"/>
      <c r="AA49" s="626"/>
      <c r="AB49" s="626"/>
      <c r="AC49" s="626"/>
      <c r="AD49" s="626"/>
      <c r="AE49" s="626"/>
      <c r="AF49" s="628"/>
      <c r="AG49" s="628"/>
      <c r="AH49" s="628"/>
      <c r="AI49" s="628"/>
      <c r="AJ49" s="628"/>
      <c r="AK49" s="626"/>
      <c r="AL49" s="626"/>
      <c r="AM49" s="626"/>
      <c r="AN49" s="626"/>
      <c r="AO49" s="626"/>
      <c r="AP49" s="626"/>
      <c r="AQ49" s="626"/>
      <c r="AR49" s="625"/>
      <c r="AS49" s="626"/>
      <c r="AT49" s="626"/>
      <c r="AU49" s="625"/>
      <c r="AV49" s="625"/>
      <c r="AW49" s="626"/>
      <c r="AX49" s="625"/>
      <c r="AY49" s="626"/>
      <c r="AZ49" s="625"/>
      <c r="BA49" s="630"/>
      <c r="BB49" s="630"/>
      <c r="BC49" s="630"/>
      <c r="BD49" s="630"/>
      <c r="BE49" s="630"/>
      <c r="BF49" s="630"/>
      <c r="BG49" s="630"/>
      <c r="BH49" s="630"/>
      <c r="BI49" s="630"/>
      <c r="BJ49" s="628">
        <v>5</v>
      </c>
      <c r="BK49" s="628"/>
      <c r="BL49" s="630"/>
      <c r="BM49" s="630"/>
      <c r="BN49" s="626"/>
      <c r="BO49" s="611">
        <f t="shared" si="9"/>
        <v>0</v>
      </c>
      <c r="BP49" s="597">
        <f t="shared" si="10"/>
        <v>6</v>
      </c>
      <c r="BQ49" s="597">
        <f t="shared" si="11"/>
        <v>0</v>
      </c>
      <c r="BR49" s="597">
        <f t="shared" si="12"/>
        <v>1</v>
      </c>
      <c r="BS49" s="597">
        <f t="shared" si="13"/>
        <v>0</v>
      </c>
      <c r="BT49" s="597">
        <f t="shared" si="14"/>
        <v>7</v>
      </c>
      <c r="BU49" s="59"/>
      <c r="BV49" s="55"/>
      <c r="BW49" s="55"/>
      <c r="BX49" s="55"/>
      <c r="BY49" s="55"/>
      <c r="BZ49" s="55"/>
      <c r="CA49" s="55"/>
      <c r="CB49" s="55"/>
      <c r="CC49" s="62"/>
      <c r="CD49" s="62"/>
      <c r="CE49" s="61"/>
      <c r="CF49" s="55"/>
      <c r="CG49" s="55"/>
      <c r="CH49" s="55"/>
      <c r="CI49" s="64"/>
      <c r="CJ49" s="61"/>
      <c r="CK49" s="55"/>
      <c r="CL49" s="55"/>
      <c r="CM49" s="55"/>
      <c r="CN49" s="55"/>
      <c r="CO49" s="55"/>
      <c r="CP49" s="55"/>
      <c r="CQ49" s="55"/>
      <c r="CR49" s="55"/>
      <c r="CS49" s="63"/>
      <c r="CT49" s="59"/>
      <c r="CU49" s="55"/>
      <c r="CV49" s="55"/>
      <c r="CW49" s="55"/>
      <c r="CX49" s="55"/>
      <c r="CY49" s="55"/>
      <c r="CZ49" s="55"/>
      <c r="DA49" s="55"/>
      <c r="DB49" s="55"/>
      <c r="DD49" s="59"/>
      <c r="DE49" s="62"/>
      <c r="DF49" s="59"/>
      <c r="DG49" s="55"/>
      <c r="DH49" s="55"/>
      <c r="DI49" s="55"/>
      <c r="DJ49" s="55"/>
      <c r="DK49" s="55"/>
      <c r="DL49" s="60"/>
    </row>
    <row r="50" spans="1:116" s="65" customFormat="1" ht="15" customHeight="1" x14ac:dyDescent="0.25">
      <c r="A50" s="180"/>
      <c r="B50" s="56"/>
      <c r="C50" s="187" t="s">
        <v>2696</v>
      </c>
      <c r="D50" s="852" t="s">
        <v>2697</v>
      </c>
      <c r="E50" s="206" t="s">
        <v>592</v>
      </c>
      <c r="F50" s="181">
        <v>1</v>
      </c>
      <c r="G50" s="341"/>
      <c r="H50" s="628">
        <v>6</v>
      </c>
      <c r="I50" s="628">
        <v>8</v>
      </c>
      <c r="J50" s="628">
        <v>9</v>
      </c>
      <c r="K50" s="628">
        <v>7</v>
      </c>
      <c r="L50" s="628">
        <v>7</v>
      </c>
      <c r="M50" s="628">
        <v>8</v>
      </c>
      <c r="N50" s="628"/>
      <c r="O50" s="628"/>
      <c r="P50" s="628"/>
      <c r="Q50" s="628"/>
      <c r="R50" s="628"/>
      <c r="S50" s="628"/>
      <c r="T50" s="625"/>
      <c r="U50" s="625"/>
      <c r="V50" s="626"/>
      <c r="W50" s="626"/>
      <c r="X50" s="626"/>
      <c r="Y50" s="626"/>
      <c r="Z50" s="626"/>
      <c r="AA50" s="626"/>
      <c r="AB50" s="626"/>
      <c r="AC50" s="626"/>
      <c r="AD50" s="626"/>
      <c r="AE50" s="626"/>
      <c r="AF50" s="628"/>
      <c r="AG50" s="628"/>
      <c r="AH50" s="628"/>
      <c r="AI50" s="628"/>
      <c r="AJ50" s="628"/>
      <c r="AK50" s="626"/>
      <c r="AL50" s="626"/>
      <c r="AM50" s="626"/>
      <c r="AN50" s="626"/>
      <c r="AO50" s="626"/>
      <c r="AP50" s="626"/>
      <c r="AQ50" s="626"/>
      <c r="AR50" s="625"/>
      <c r="AS50" s="626"/>
      <c r="AT50" s="626"/>
      <c r="AU50" s="625"/>
      <c r="AV50" s="625"/>
      <c r="AW50" s="626"/>
      <c r="AX50" s="625"/>
      <c r="AY50" s="626"/>
      <c r="AZ50" s="625"/>
      <c r="BA50" s="630"/>
      <c r="BB50" s="630"/>
      <c r="BC50" s="630"/>
      <c r="BD50" s="630"/>
      <c r="BE50" s="630"/>
      <c r="BF50" s="630"/>
      <c r="BG50" s="630"/>
      <c r="BH50" s="630"/>
      <c r="BI50" s="630"/>
      <c r="BJ50" s="628">
        <v>5</v>
      </c>
      <c r="BK50" s="628"/>
      <c r="BL50" s="630"/>
      <c r="BM50" s="630"/>
      <c r="BN50" s="626"/>
      <c r="BO50" s="611">
        <f t="shared" si="9"/>
        <v>0</v>
      </c>
      <c r="BP50" s="597">
        <f t="shared" si="10"/>
        <v>6</v>
      </c>
      <c r="BQ50" s="597">
        <f t="shared" si="11"/>
        <v>0</v>
      </c>
      <c r="BR50" s="597">
        <f t="shared" si="12"/>
        <v>1</v>
      </c>
      <c r="BS50" s="597">
        <f t="shared" si="13"/>
        <v>0</v>
      </c>
      <c r="BT50" s="597">
        <f t="shared" si="14"/>
        <v>7</v>
      </c>
      <c r="BU50" s="59"/>
      <c r="BV50" s="55"/>
      <c r="BW50" s="55"/>
      <c r="BX50" s="55"/>
      <c r="BY50" s="55"/>
      <c r="BZ50" s="55"/>
      <c r="CA50" s="55"/>
      <c r="CB50" s="55"/>
      <c r="CC50" s="62"/>
      <c r="CD50" s="62"/>
      <c r="CE50" s="61"/>
      <c r="CF50" s="55"/>
      <c r="CG50" s="55"/>
      <c r="CH50" s="55"/>
      <c r="CI50" s="64"/>
      <c r="CJ50" s="61"/>
      <c r="CK50" s="55"/>
      <c r="CL50" s="55"/>
      <c r="CM50" s="55"/>
      <c r="CN50" s="55"/>
      <c r="CO50" s="55"/>
      <c r="CP50" s="55"/>
      <c r="CQ50" s="55"/>
      <c r="CR50" s="55"/>
      <c r="CS50" s="63"/>
      <c r="CT50" s="59"/>
      <c r="CU50" s="55"/>
      <c r="CV50" s="55"/>
      <c r="CW50" s="55"/>
      <c r="CX50" s="55"/>
      <c r="CY50" s="55"/>
      <c r="CZ50" s="55"/>
      <c r="DA50" s="55"/>
      <c r="DB50" s="55"/>
      <c r="DD50" s="59"/>
      <c r="DE50" s="62"/>
      <c r="DF50" s="59"/>
      <c r="DG50" s="55"/>
      <c r="DH50" s="55"/>
      <c r="DI50" s="55"/>
      <c r="DJ50" s="55"/>
      <c r="DK50" s="55"/>
      <c r="DL50" s="60"/>
    </row>
    <row r="51" spans="1:116" s="65" customFormat="1" ht="15" customHeight="1" x14ac:dyDescent="0.25">
      <c r="A51" s="180"/>
      <c r="B51" s="56"/>
      <c r="C51" s="187" t="s">
        <v>2698</v>
      </c>
      <c r="D51" s="852" t="s">
        <v>2699</v>
      </c>
      <c r="E51" s="206" t="s">
        <v>592</v>
      </c>
      <c r="F51" s="181">
        <v>1</v>
      </c>
      <c r="G51" s="341"/>
      <c r="H51" s="628">
        <v>9</v>
      </c>
      <c r="I51" s="628">
        <v>8</v>
      </c>
      <c r="J51" s="628">
        <v>9</v>
      </c>
      <c r="K51" s="628">
        <v>8</v>
      </c>
      <c r="L51" s="628">
        <v>8</v>
      </c>
      <c r="M51" s="628">
        <v>7</v>
      </c>
      <c r="N51" s="628"/>
      <c r="O51" s="628"/>
      <c r="P51" s="628"/>
      <c r="Q51" s="628"/>
      <c r="R51" s="628"/>
      <c r="S51" s="628"/>
      <c r="T51" s="625"/>
      <c r="U51" s="625"/>
      <c r="V51" s="626"/>
      <c r="W51" s="626"/>
      <c r="X51" s="626"/>
      <c r="Y51" s="626"/>
      <c r="Z51" s="626"/>
      <c r="AA51" s="626"/>
      <c r="AB51" s="626"/>
      <c r="AC51" s="626"/>
      <c r="AD51" s="626"/>
      <c r="AE51" s="626"/>
      <c r="AF51" s="628"/>
      <c r="AG51" s="628"/>
      <c r="AH51" s="628"/>
      <c r="AI51" s="628"/>
      <c r="AJ51" s="628"/>
      <c r="AK51" s="626"/>
      <c r="AL51" s="626"/>
      <c r="AM51" s="626"/>
      <c r="AN51" s="626"/>
      <c r="AO51" s="626"/>
      <c r="AP51" s="626"/>
      <c r="AQ51" s="626"/>
      <c r="AR51" s="625"/>
      <c r="AS51" s="626"/>
      <c r="AT51" s="626"/>
      <c r="AU51" s="625"/>
      <c r="AV51" s="625"/>
      <c r="AW51" s="626"/>
      <c r="AX51" s="625"/>
      <c r="AY51" s="626"/>
      <c r="AZ51" s="625"/>
      <c r="BA51" s="630"/>
      <c r="BB51" s="630"/>
      <c r="BC51" s="630"/>
      <c r="BD51" s="630"/>
      <c r="BE51" s="630"/>
      <c r="BF51" s="630"/>
      <c r="BG51" s="630"/>
      <c r="BH51" s="630"/>
      <c r="BI51" s="630"/>
      <c r="BJ51" s="628">
        <v>8</v>
      </c>
      <c r="BK51" s="628"/>
      <c r="BL51" s="630"/>
      <c r="BM51" s="630"/>
      <c r="BN51" s="626"/>
      <c r="BO51" s="611">
        <f t="shared" si="9"/>
        <v>0</v>
      </c>
      <c r="BP51" s="597">
        <f t="shared" si="10"/>
        <v>7</v>
      </c>
      <c r="BQ51" s="597">
        <f t="shared" si="11"/>
        <v>0</v>
      </c>
      <c r="BR51" s="597">
        <f t="shared" si="12"/>
        <v>0</v>
      </c>
      <c r="BS51" s="597">
        <f t="shared" si="13"/>
        <v>0</v>
      </c>
      <c r="BT51" s="597">
        <f t="shared" si="14"/>
        <v>7</v>
      </c>
      <c r="BU51" s="59"/>
      <c r="BV51" s="55"/>
      <c r="BW51" s="55"/>
      <c r="BX51" s="55"/>
      <c r="BY51" s="55"/>
      <c r="BZ51" s="55"/>
      <c r="CA51" s="55"/>
      <c r="CB51" s="55"/>
      <c r="CC51" s="62"/>
      <c r="CD51" s="62"/>
      <c r="CE51" s="61"/>
      <c r="CF51" s="55"/>
      <c r="CG51" s="55"/>
      <c r="CH51" s="55"/>
      <c r="CI51" s="64"/>
      <c r="CJ51" s="61"/>
      <c r="CK51" s="55"/>
      <c r="CL51" s="55"/>
      <c r="CM51" s="55"/>
      <c r="CN51" s="55"/>
      <c r="CO51" s="55"/>
      <c r="CP51" s="55"/>
      <c r="CQ51" s="55"/>
      <c r="CR51" s="55"/>
      <c r="CS51" s="63"/>
      <c r="CT51" s="59"/>
      <c r="CU51" s="55"/>
      <c r="CV51" s="55"/>
      <c r="CW51" s="55"/>
      <c r="CX51" s="55"/>
      <c r="CY51" s="55"/>
      <c r="CZ51" s="55"/>
      <c r="DA51" s="55"/>
      <c r="DB51" s="55"/>
      <c r="DD51" s="59"/>
      <c r="DE51" s="62"/>
      <c r="DF51" s="59"/>
      <c r="DG51" s="55"/>
      <c r="DH51" s="55"/>
      <c r="DI51" s="55"/>
      <c r="DJ51" s="55"/>
      <c r="DK51" s="55"/>
      <c r="DL51" s="60"/>
    </row>
    <row r="52" spans="1:116" s="65" customFormat="1" ht="15" customHeight="1" x14ac:dyDescent="0.25">
      <c r="A52" s="180"/>
      <c r="B52" s="56"/>
      <c r="C52" s="187" t="s">
        <v>2700</v>
      </c>
      <c r="D52" s="852" t="s">
        <v>2701</v>
      </c>
      <c r="E52" s="206" t="s">
        <v>592</v>
      </c>
      <c r="F52" s="181">
        <v>1</v>
      </c>
      <c r="G52" s="341"/>
      <c r="H52" s="628">
        <v>6</v>
      </c>
      <c r="I52" s="628">
        <v>8</v>
      </c>
      <c r="J52" s="628">
        <v>9</v>
      </c>
      <c r="K52" s="628">
        <v>9</v>
      </c>
      <c r="L52" s="628">
        <v>9</v>
      </c>
      <c r="M52" s="628">
        <v>9</v>
      </c>
      <c r="N52" s="628"/>
      <c r="O52" s="628"/>
      <c r="P52" s="628"/>
      <c r="Q52" s="628"/>
      <c r="R52" s="628"/>
      <c r="S52" s="628"/>
      <c r="T52" s="625"/>
      <c r="U52" s="625"/>
      <c r="V52" s="626"/>
      <c r="W52" s="626"/>
      <c r="X52" s="626"/>
      <c r="Y52" s="626"/>
      <c r="Z52" s="626"/>
      <c r="AA52" s="626"/>
      <c r="AB52" s="626"/>
      <c r="AC52" s="626"/>
      <c r="AD52" s="626"/>
      <c r="AE52" s="626"/>
      <c r="AF52" s="628"/>
      <c r="AG52" s="628"/>
      <c r="AH52" s="628"/>
      <c r="AI52" s="628"/>
      <c r="AJ52" s="628"/>
      <c r="AK52" s="626"/>
      <c r="AL52" s="626"/>
      <c r="AM52" s="626"/>
      <c r="AN52" s="626"/>
      <c r="AO52" s="626"/>
      <c r="AP52" s="626"/>
      <c r="AQ52" s="626"/>
      <c r="AR52" s="625"/>
      <c r="AS52" s="626"/>
      <c r="AT52" s="626"/>
      <c r="AU52" s="625"/>
      <c r="AV52" s="625"/>
      <c r="AW52" s="626"/>
      <c r="AX52" s="625"/>
      <c r="AY52" s="626"/>
      <c r="AZ52" s="625"/>
      <c r="BA52" s="630"/>
      <c r="BB52" s="630"/>
      <c r="BC52" s="630"/>
      <c r="BD52" s="630"/>
      <c r="BE52" s="630"/>
      <c r="BF52" s="630"/>
      <c r="BG52" s="630"/>
      <c r="BH52" s="630"/>
      <c r="BI52" s="630"/>
      <c r="BJ52" s="628">
        <v>8</v>
      </c>
      <c r="BK52" s="628"/>
      <c r="BL52" s="630"/>
      <c r="BM52" s="630"/>
      <c r="BN52" s="626"/>
      <c r="BO52" s="611">
        <f t="shared" si="9"/>
        <v>0</v>
      </c>
      <c r="BP52" s="597">
        <f t="shared" si="10"/>
        <v>7</v>
      </c>
      <c r="BQ52" s="597">
        <f t="shared" si="11"/>
        <v>0</v>
      </c>
      <c r="BR52" s="597">
        <f t="shared" si="12"/>
        <v>0</v>
      </c>
      <c r="BS52" s="597">
        <f t="shared" si="13"/>
        <v>0</v>
      </c>
      <c r="BT52" s="597">
        <f t="shared" si="14"/>
        <v>7</v>
      </c>
      <c r="BU52" s="59"/>
      <c r="BV52" s="55"/>
      <c r="BW52" s="55"/>
      <c r="BX52" s="55"/>
      <c r="BY52" s="55"/>
      <c r="BZ52" s="55"/>
      <c r="CA52" s="55"/>
      <c r="CB52" s="55"/>
      <c r="CC52" s="62"/>
      <c r="CD52" s="62"/>
      <c r="CE52" s="61"/>
      <c r="CF52" s="55"/>
      <c r="CG52" s="55"/>
      <c r="CH52" s="55"/>
      <c r="CI52" s="64"/>
      <c r="CJ52" s="61"/>
      <c r="CK52" s="55"/>
      <c r="CL52" s="55"/>
      <c r="CM52" s="55"/>
      <c r="CN52" s="55"/>
      <c r="CO52" s="55"/>
      <c r="CP52" s="55"/>
      <c r="CQ52" s="55"/>
      <c r="CR52" s="55"/>
      <c r="CS52" s="63"/>
      <c r="CT52" s="59"/>
      <c r="CU52" s="55"/>
      <c r="CV52" s="55"/>
      <c r="CW52" s="55"/>
      <c r="CX52" s="55"/>
      <c r="CY52" s="55"/>
      <c r="CZ52" s="55"/>
      <c r="DA52" s="55"/>
      <c r="DB52" s="55"/>
      <c r="DD52" s="59"/>
      <c r="DE52" s="62"/>
      <c r="DF52" s="59"/>
      <c r="DG52" s="55"/>
      <c r="DH52" s="55"/>
      <c r="DI52" s="55"/>
      <c r="DJ52" s="55"/>
      <c r="DK52" s="55"/>
      <c r="DL52" s="60"/>
    </row>
    <row r="53" spans="1:116" s="65" customFormat="1" ht="15" customHeight="1" x14ac:dyDescent="0.25">
      <c r="A53" s="180"/>
      <c r="B53" s="56"/>
      <c r="C53" s="187" t="s">
        <v>2702</v>
      </c>
      <c r="D53" s="852" t="s">
        <v>2755</v>
      </c>
      <c r="E53" s="206" t="s">
        <v>592</v>
      </c>
      <c r="F53" s="181">
        <v>1</v>
      </c>
      <c r="G53" s="341"/>
      <c r="H53" s="628">
        <v>8</v>
      </c>
      <c r="I53" s="628">
        <v>8</v>
      </c>
      <c r="J53" s="628">
        <v>9</v>
      </c>
      <c r="K53" s="628">
        <v>8</v>
      </c>
      <c r="L53" s="628">
        <v>9</v>
      </c>
      <c r="M53" s="628">
        <v>10</v>
      </c>
      <c r="N53" s="628"/>
      <c r="O53" s="628"/>
      <c r="P53" s="628"/>
      <c r="Q53" s="628"/>
      <c r="R53" s="628"/>
      <c r="S53" s="628"/>
      <c r="T53" s="625"/>
      <c r="U53" s="625"/>
      <c r="V53" s="626"/>
      <c r="W53" s="626"/>
      <c r="X53" s="626"/>
      <c r="Y53" s="626"/>
      <c r="Z53" s="626"/>
      <c r="AA53" s="626"/>
      <c r="AB53" s="626"/>
      <c r="AC53" s="626"/>
      <c r="AD53" s="626"/>
      <c r="AE53" s="626"/>
      <c r="AF53" s="628"/>
      <c r="AG53" s="628"/>
      <c r="AH53" s="628"/>
      <c r="AI53" s="628"/>
      <c r="AJ53" s="628"/>
      <c r="AK53" s="626"/>
      <c r="AL53" s="626"/>
      <c r="AM53" s="626"/>
      <c r="AN53" s="626"/>
      <c r="AO53" s="626"/>
      <c r="AP53" s="626"/>
      <c r="AQ53" s="626"/>
      <c r="AR53" s="625"/>
      <c r="AS53" s="626"/>
      <c r="AT53" s="626"/>
      <c r="AU53" s="625"/>
      <c r="AV53" s="625"/>
      <c r="AW53" s="626"/>
      <c r="AX53" s="625"/>
      <c r="AY53" s="626"/>
      <c r="AZ53" s="625"/>
      <c r="BA53" s="630"/>
      <c r="BB53" s="630"/>
      <c r="BC53" s="630"/>
      <c r="BD53" s="630"/>
      <c r="BE53" s="630"/>
      <c r="BF53" s="630"/>
      <c r="BG53" s="630"/>
      <c r="BH53" s="630"/>
      <c r="BI53" s="630"/>
      <c r="BJ53" s="628">
        <v>7</v>
      </c>
      <c r="BK53" s="628"/>
      <c r="BL53" s="630"/>
      <c r="BM53" s="630"/>
      <c r="BN53" s="626"/>
      <c r="BO53" s="611">
        <f t="shared" si="9"/>
        <v>0</v>
      </c>
      <c r="BP53" s="597">
        <f t="shared" si="10"/>
        <v>7</v>
      </c>
      <c r="BQ53" s="597">
        <f t="shared" si="11"/>
        <v>0</v>
      </c>
      <c r="BR53" s="597">
        <f t="shared" si="12"/>
        <v>0</v>
      </c>
      <c r="BS53" s="597">
        <f t="shared" si="13"/>
        <v>0</v>
      </c>
      <c r="BT53" s="597">
        <f t="shared" si="14"/>
        <v>7</v>
      </c>
      <c r="BU53" s="59"/>
      <c r="BV53" s="55"/>
      <c r="BW53" s="55"/>
      <c r="BX53" s="55"/>
      <c r="BY53" s="55"/>
      <c r="BZ53" s="55"/>
      <c r="CA53" s="55"/>
      <c r="CB53" s="55"/>
      <c r="CC53" s="62"/>
      <c r="CD53" s="62"/>
      <c r="CE53" s="61"/>
      <c r="CF53" s="55"/>
      <c r="CG53" s="55"/>
      <c r="CH53" s="55"/>
      <c r="CI53" s="64"/>
      <c r="CJ53" s="61"/>
      <c r="CK53" s="55"/>
      <c r="CL53" s="55"/>
      <c r="CM53" s="55"/>
      <c r="CN53" s="55"/>
      <c r="CO53" s="55"/>
      <c r="CP53" s="55"/>
      <c r="CQ53" s="55"/>
      <c r="CR53" s="55"/>
      <c r="CS53" s="63"/>
      <c r="CT53" s="59"/>
      <c r="CU53" s="55"/>
      <c r="CV53" s="55"/>
      <c r="CW53" s="55"/>
      <c r="CX53" s="55"/>
      <c r="CY53" s="55"/>
      <c r="CZ53" s="55"/>
      <c r="DA53" s="55"/>
      <c r="DB53" s="55"/>
      <c r="DD53" s="59"/>
      <c r="DE53" s="62"/>
      <c r="DF53" s="59"/>
      <c r="DG53" s="55"/>
      <c r="DH53" s="55"/>
      <c r="DI53" s="55"/>
      <c r="DJ53" s="55"/>
      <c r="DK53" s="55"/>
      <c r="DL53" s="60"/>
    </row>
    <row r="54" spans="1:116" s="65" customFormat="1" ht="15" customHeight="1" x14ac:dyDescent="0.25">
      <c r="A54" s="180"/>
      <c r="B54" s="56"/>
      <c r="C54" s="187" t="s">
        <v>2703</v>
      </c>
      <c r="D54" s="852" t="s">
        <v>2704</v>
      </c>
      <c r="E54" s="206" t="s">
        <v>592</v>
      </c>
      <c r="F54" s="181">
        <v>1</v>
      </c>
      <c r="G54" s="341"/>
      <c r="H54" s="628">
        <v>7</v>
      </c>
      <c r="I54" s="628">
        <v>8</v>
      </c>
      <c r="J54" s="628">
        <v>6</v>
      </c>
      <c r="K54" s="628">
        <v>7</v>
      </c>
      <c r="L54" s="628">
        <v>7</v>
      </c>
      <c r="M54" s="628">
        <v>6</v>
      </c>
      <c r="N54" s="628"/>
      <c r="O54" s="628"/>
      <c r="P54" s="628"/>
      <c r="Q54" s="628"/>
      <c r="R54" s="628"/>
      <c r="S54" s="628"/>
      <c r="T54" s="625"/>
      <c r="U54" s="625"/>
      <c r="V54" s="626"/>
      <c r="W54" s="626"/>
      <c r="X54" s="626"/>
      <c r="Y54" s="626"/>
      <c r="Z54" s="626"/>
      <c r="AA54" s="626"/>
      <c r="AB54" s="626"/>
      <c r="AC54" s="626"/>
      <c r="AD54" s="626"/>
      <c r="AE54" s="626"/>
      <c r="AF54" s="628"/>
      <c r="AG54" s="628"/>
      <c r="AH54" s="628"/>
      <c r="AI54" s="628"/>
      <c r="AJ54" s="628"/>
      <c r="AK54" s="626"/>
      <c r="AL54" s="626"/>
      <c r="AM54" s="626"/>
      <c r="AN54" s="626"/>
      <c r="AO54" s="626"/>
      <c r="AP54" s="626"/>
      <c r="AQ54" s="626"/>
      <c r="AR54" s="625"/>
      <c r="AS54" s="626"/>
      <c r="AT54" s="626"/>
      <c r="AU54" s="625"/>
      <c r="AV54" s="625"/>
      <c r="AW54" s="626"/>
      <c r="AX54" s="625"/>
      <c r="AY54" s="626"/>
      <c r="AZ54" s="625"/>
      <c r="BA54" s="630"/>
      <c r="BB54" s="630"/>
      <c r="BC54" s="630"/>
      <c r="BD54" s="630"/>
      <c r="BE54" s="630"/>
      <c r="BF54" s="630"/>
      <c r="BG54" s="630"/>
      <c r="BH54" s="630"/>
      <c r="BI54" s="630"/>
      <c r="BJ54" s="628">
        <v>6</v>
      </c>
      <c r="BK54" s="628"/>
      <c r="BL54" s="630"/>
      <c r="BM54" s="630"/>
      <c r="BN54" s="626"/>
      <c r="BO54" s="611">
        <f t="shared" si="9"/>
        <v>0</v>
      </c>
      <c r="BP54" s="597">
        <f t="shared" si="10"/>
        <v>7</v>
      </c>
      <c r="BQ54" s="597">
        <f t="shared" si="11"/>
        <v>0</v>
      </c>
      <c r="BR54" s="597">
        <f t="shared" si="12"/>
        <v>0</v>
      </c>
      <c r="BS54" s="597">
        <f t="shared" si="13"/>
        <v>0</v>
      </c>
      <c r="BT54" s="597">
        <f t="shared" si="14"/>
        <v>7</v>
      </c>
      <c r="BU54" s="59"/>
      <c r="BV54" s="55"/>
      <c r="BW54" s="55"/>
      <c r="BX54" s="55"/>
      <c r="BY54" s="55"/>
      <c r="BZ54" s="55"/>
      <c r="CA54" s="55"/>
      <c r="CB54" s="55"/>
      <c r="CC54" s="62"/>
      <c r="CD54" s="62"/>
      <c r="CE54" s="61"/>
      <c r="CF54" s="55"/>
      <c r="CG54" s="55"/>
      <c r="CH54" s="55"/>
      <c r="CI54" s="64"/>
      <c r="CJ54" s="61"/>
      <c r="CK54" s="55"/>
      <c r="CL54" s="55"/>
      <c r="CM54" s="55"/>
      <c r="CN54" s="55"/>
      <c r="CO54" s="55"/>
      <c r="CP54" s="55"/>
      <c r="CQ54" s="55"/>
      <c r="CR54" s="55"/>
      <c r="CS54" s="63"/>
      <c r="CT54" s="59"/>
      <c r="CU54" s="55"/>
      <c r="CV54" s="55"/>
      <c r="CW54" s="55"/>
      <c r="CX54" s="55"/>
      <c r="CY54" s="55"/>
      <c r="CZ54" s="55"/>
      <c r="DA54" s="55"/>
      <c r="DB54" s="55"/>
      <c r="DD54" s="59"/>
      <c r="DE54" s="62"/>
      <c r="DF54" s="59"/>
      <c r="DG54" s="55"/>
      <c r="DH54" s="55"/>
      <c r="DI54" s="55"/>
      <c r="DJ54" s="55"/>
      <c r="DK54" s="55"/>
      <c r="DL54" s="60"/>
    </row>
    <row r="55" spans="1:116" s="65" customFormat="1" ht="15" customHeight="1" x14ac:dyDescent="0.25">
      <c r="A55" s="180"/>
      <c r="B55" s="56"/>
      <c r="C55" s="187" t="s">
        <v>2705</v>
      </c>
      <c r="D55" s="852" t="s">
        <v>2706</v>
      </c>
      <c r="E55" s="206" t="s">
        <v>592</v>
      </c>
      <c r="F55" s="181">
        <v>1</v>
      </c>
      <c r="G55" s="341"/>
      <c r="H55" s="628">
        <v>8</v>
      </c>
      <c r="I55" s="628">
        <v>8</v>
      </c>
      <c r="J55" s="628">
        <v>9</v>
      </c>
      <c r="K55" s="628">
        <v>8</v>
      </c>
      <c r="L55" s="628">
        <v>7</v>
      </c>
      <c r="M55" s="628">
        <v>7</v>
      </c>
      <c r="N55" s="628"/>
      <c r="O55" s="628"/>
      <c r="P55" s="628"/>
      <c r="Q55" s="628"/>
      <c r="R55" s="628"/>
      <c r="S55" s="628"/>
      <c r="T55" s="625"/>
      <c r="U55" s="625"/>
      <c r="V55" s="626"/>
      <c r="W55" s="626"/>
      <c r="X55" s="626"/>
      <c r="Y55" s="626"/>
      <c r="Z55" s="626"/>
      <c r="AA55" s="626"/>
      <c r="AB55" s="626"/>
      <c r="AC55" s="626"/>
      <c r="AD55" s="626"/>
      <c r="AE55" s="626"/>
      <c r="AF55" s="628"/>
      <c r="AG55" s="628"/>
      <c r="AH55" s="628"/>
      <c r="AI55" s="628"/>
      <c r="AJ55" s="628"/>
      <c r="AK55" s="626"/>
      <c r="AL55" s="626"/>
      <c r="AM55" s="626"/>
      <c r="AN55" s="626"/>
      <c r="AO55" s="626"/>
      <c r="AP55" s="626"/>
      <c r="AQ55" s="626"/>
      <c r="AR55" s="625"/>
      <c r="AS55" s="626"/>
      <c r="AT55" s="626"/>
      <c r="AU55" s="625"/>
      <c r="AV55" s="625"/>
      <c r="AW55" s="626"/>
      <c r="AX55" s="625"/>
      <c r="AY55" s="626"/>
      <c r="AZ55" s="625"/>
      <c r="BA55" s="630"/>
      <c r="BB55" s="630"/>
      <c r="BC55" s="630"/>
      <c r="BD55" s="630"/>
      <c r="BE55" s="630"/>
      <c r="BF55" s="630"/>
      <c r="BG55" s="630"/>
      <c r="BH55" s="630"/>
      <c r="BI55" s="630"/>
      <c r="BJ55" s="628">
        <v>5</v>
      </c>
      <c r="BK55" s="628"/>
      <c r="BL55" s="630"/>
      <c r="BM55" s="630"/>
      <c r="BN55" s="626"/>
      <c r="BO55" s="611">
        <f t="shared" si="9"/>
        <v>0</v>
      </c>
      <c r="BP55" s="597">
        <f t="shared" si="10"/>
        <v>6</v>
      </c>
      <c r="BQ55" s="597">
        <f t="shared" si="11"/>
        <v>0</v>
      </c>
      <c r="BR55" s="597">
        <f t="shared" si="12"/>
        <v>1</v>
      </c>
      <c r="BS55" s="597">
        <f t="shared" si="13"/>
        <v>0</v>
      </c>
      <c r="BT55" s="597">
        <f t="shared" si="14"/>
        <v>7</v>
      </c>
      <c r="BU55" s="59"/>
      <c r="BV55" s="55"/>
      <c r="BW55" s="55"/>
      <c r="BX55" s="55"/>
      <c r="BY55" s="55"/>
      <c r="BZ55" s="55"/>
      <c r="CA55" s="55"/>
      <c r="CB55" s="55"/>
      <c r="CC55" s="62"/>
      <c r="CD55" s="62"/>
      <c r="CE55" s="61"/>
      <c r="CF55" s="55"/>
      <c r="CG55" s="55"/>
      <c r="CH55" s="55"/>
      <c r="CI55" s="64"/>
      <c r="CJ55" s="61"/>
      <c r="CK55" s="55"/>
      <c r="CL55" s="55"/>
      <c r="CM55" s="55"/>
      <c r="CN55" s="55"/>
      <c r="CO55" s="55"/>
      <c r="CP55" s="55"/>
      <c r="CQ55" s="55"/>
      <c r="CR55" s="55"/>
      <c r="CS55" s="63"/>
      <c r="CT55" s="59"/>
      <c r="CU55" s="55"/>
      <c r="CV55" s="55"/>
      <c r="CW55" s="55"/>
      <c r="CX55" s="55"/>
      <c r="CY55" s="55"/>
      <c r="CZ55" s="55"/>
      <c r="DA55" s="55"/>
      <c r="DB55" s="55"/>
      <c r="DD55" s="59"/>
      <c r="DE55" s="62"/>
      <c r="DF55" s="59"/>
      <c r="DG55" s="55"/>
      <c r="DH55" s="55"/>
      <c r="DI55" s="55"/>
      <c r="DJ55" s="55"/>
      <c r="DK55" s="55"/>
      <c r="DL55" s="60"/>
    </row>
    <row r="56" spans="1:116" s="65" customFormat="1" ht="15" customHeight="1" x14ac:dyDescent="0.25">
      <c r="A56" s="180"/>
      <c r="B56" s="56"/>
      <c r="C56" s="187" t="s">
        <v>2707</v>
      </c>
      <c r="D56" s="852" t="s">
        <v>2708</v>
      </c>
      <c r="E56" s="206" t="s">
        <v>592</v>
      </c>
      <c r="F56" s="181">
        <v>1</v>
      </c>
      <c r="G56" s="341"/>
      <c r="H56" s="628">
        <v>8</v>
      </c>
      <c r="I56" s="628">
        <v>7</v>
      </c>
      <c r="J56" s="628">
        <v>9</v>
      </c>
      <c r="K56" s="628">
        <v>7</v>
      </c>
      <c r="L56" s="628">
        <v>8</v>
      </c>
      <c r="M56" s="628">
        <v>7</v>
      </c>
      <c r="N56" s="628"/>
      <c r="O56" s="628"/>
      <c r="P56" s="628"/>
      <c r="Q56" s="628"/>
      <c r="R56" s="628"/>
      <c r="S56" s="628"/>
      <c r="T56" s="625"/>
      <c r="U56" s="625"/>
      <c r="V56" s="626"/>
      <c r="W56" s="626"/>
      <c r="X56" s="626"/>
      <c r="Y56" s="626"/>
      <c r="Z56" s="626"/>
      <c r="AA56" s="626"/>
      <c r="AB56" s="626"/>
      <c r="AC56" s="626"/>
      <c r="AD56" s="626"/>
      <c r="AE56" s="626"/>
      <c r="AF56" s="628"/>
      <c r="AG56" s="628"/>
      <c r="AH56" s="628"/>
      <c r="AI56" s="628"/>
      <c r="AJ56" s="628"/>
      <c r="AK56" s="626"/>
      <c r="AL56" s="626"/>
      <c r="AM56" s="626"/>
      <c r="AN56" s="626"/>
      <c r="AO56" s="626"/>
      <c r="AP56" s="626"/>
      <c r="AQ56" s="626"/>
      <c r="AR56" s="625"/>
      <c r="AS56" s="626"/>
      <c r="AT56" s="626"/>
      <c r="AU56" s="625"/>
      <c r="AV56" s="625"/>
      <c r="AW56" s="626"/>
      <c r="AX56" s="625"/>
      <c r="AY56" s="626"/>
      <c r="AZ56" s="625"/>
      <c r="BA56" s="630"/>
      <c r="BB56" s="630"/>
      <c r="BC56" s="630"/>
      <c r="BD56" s="630"/>
      <c r="BE56" s="630"/>
      <c r="BF56" s="630"/>
      <c r="BG56" s="630"/>
      <c r="BH56" s="630"/>
      <c r="BI56" s="630"/>
      <c r="BJ56" s="628">
        <v>7</v>
      </c>
      <c r="BK56" s="628"/>
      <c r="BL56" s="630"/>
      <c r="BM56" s="630"/>
      <c r="BN56" s="626"/>
      <c r="BO56" s="611">
        <f t="shared" si="9"/>
        <v>0</v>
      </c>
      <c r="BP56" s="597">
        <f t="shared" si="10"/>
        <v>7</v>
      </c>
      <c r="BQ56" s="597">
        <f t="shared" si="11"/>
        <v>0</v>
      </c>
      <c r="BR56" s="597">
        <f t="shared" si="12"/>
        <v>0</v>
      </c>
      <c r="BS56" s="597">
        <f t="shared" si="13"/>
        <v>0</v>
      </c>
      <c r="BT56" s="597">
        <f t="shared" si="14"/>
        <v>7</v>
      </c>
      <c r="BU56" s="59"/>
      <c r="BV56" s="55"/>
      <c r="BW56" s="55"/>
      <c r="BX56" s="55"/>
      <c r="BY56" s="55"/>
      <c r="BZ56" s="55"/>
      <c r="CA56" s="55"/>
      <c r="CB56" s="55"/>
      <c r="CC56" s="62"/>
      <c r="CD56" s="62"/>
      <c r="CE56" s="61"/>
      <c r="CF56" s="55"/>
      <c r="CG56" s="55"/>
      <c r="CH56" s="55"/>
      <c r="CI56" s="64"/>
      <c r="CJ56" s="61"/>
      <c r="CK56" s="55"/>
      <c r="CL56" s="55"/>
      <c r="CM56" s="55"/>
      <c r="CN56" s="55"/>
      <c r="CO56" s="55"/>
      <c r="CP56" s="55"/>
      <c r="CQ56" s="55"/>
      <c r="CR56" s="55"/>
      <c r="CS56" s="63"/>
      <c r="CT56" s="59"/>
      <c r="CU56" s="55"/>
      <c r="CV56" s="55"/>
      <c r="CW56" s="55"/>
      <c r="CX56" s="55"/>
      <c r="CY56" s="55"/>
      <c r="CZ56" s="55"/>
      <c r="DA56" s="55"/>
      <c r="DB56" s="55"/>
      <c r="DD56" s="59"/>
      <c r="DE56" s="62"/>
      <c r="DF56" s="59"/>
      <c r="DG56" s="55"/>
      <c r="DH56" s="55"/>
      <c r="DI56" s="55"/>
      <c r="DJ56" s="55"/>
      <c r="DK56" s="55"/>
      <c r="DL56" s="60"/>
    </row>
    <row r="57" spans="1:116" s="65" customFormat="1" ht="15" hidden="1" customHeight="1" x14ac:dyDescent="0.25">
      <c r="A57" s="180"/>
      <c r="B57" s="56"/>
      <c r="C57" s="187" t="s">
        <v>2709</v>
      </c>
      <c r="D57" s="853" t="s">
        <v>2710</v>
      </c>
      <c r="E57" s="206" t="s">
        <v>592</v>
      </c>
      <c r="F57" s="181"/>
      <c r="G57" s="341"/>
      <c r="H57" s="628"/>
      <c r="I57" s="628"/>
      <c r="J57" s="628"/>
      <c r="K57" s="628"/>
      <c r="L57" s="628"/>
      <c r="M57" s="628"/>
      <c r="N57" s="628"/>
      <c r="O57" s="628"/>
      <c r="P57" s="628"/>
      <c r="Q57" s="628"/>
      <c r="R57" s="628"/>
      <c r="S57" s="628"/>
      <c r="T57" s="625"/>
      <c r="U57" s="625"/>
      <c r="V57" s="626"/>
      <c r="W57" s="626"/>
      <c r="X57" s="626"/>
      <c r="Y57" s="626"/>
      <c r="Z57" s="626"/>
      <c r="AA57" s="626"/>
      <c r="AB57" s="626"/>
      <c r="AC57" s="626"/>
      <c r="AD57" s="626"/>
      <c r="AE57" s="626"/>
      <c r="AF57" s="628"/>
      <c r="AG57" s="628"/>
      <c r="AH57" s="628"/>
      <c r="AI57" s="628"/>
      <c r="AJ57" s="628"/>
      <c r="AK57" s="626"/>
      <c r="AL57" s="626"/>
      <c r="AM57" s="626"/>
      <c r="AN57" s="626"/>
      <c r="AO57" s="626"/>
      <c r="AP57" s="626"/>
      <c r="AQ57" s="626"/>
      <c r="AR57" s="625"/>
      <c r="AS57" s="626"/>
      <c r="AT57" s="626"/>
      <c r="AU57" s="625"/>
      <c r="AV57" s="625"/>
      <c r="AW57" s="626"/>
      <c r="AX57" s="625"/>
      <c r="AY57" s="626"/>
      <c r="AZ57" s="625"/>
      <c r="BA57" s="630"/>
      <c r="BB57" s="630"/>
      <c r="BC57" s="630"/>
      <c r="BD57" s="630"/>
      <c r="BE57" s="630"/>
      <c r="BF57" s="630"/>
      <c r="BG57" s="630"/>
      <c r="BH57" s="630"/>
      <c r="BI57" s="630"/>
      <c r="BJ57" s="628"/>
      <c r="BK57" s="628"/>
      <c r="BL57" s="630"/>
      <c r="BM57" s="630"/>
      <c r="BN57" s="626"/>
      <c r="BO57" s="611"/>
      <c r="BP57" s="597"/>
      <c r="BQ57" s="597"/>
      <c r="BR57" s="597"/>
      <c r="BS57" s="597"/>
      <c r="BT57" s="597"/>
      <c r="BU57" s="59"/>
      <c r="BV57" s="55"/>
      <c r="BW57" s="55"/>
      <c r="BX57" s="55"/>
      <c r="BY57" s="55"/>
      <c r="BZ57" s="55"/>
      <c r="CA57" s="55"/>
      <c r="CB57" s="55"/>
      <c r="CC57" s="62"/>
      <c r="CD57" s="62"/>
      <c r="CE57" s="61"/>
      <c r="CF57" s="55"/>
      <c r="CG57" s="55"/>
      <c r="CH57" s="55"/>
      <c r="CI57" s="64"/>
      <c r="CJ57" s="61"/>
      <c r="CK57" s="55"/>
      <c r="CL57" s="55"/>
      <c r="CM57" s="55"/>
      <c r="CN57" s="55"/>
      <c r="CO57" s="55"/>
      <c r="CP57" s="55"/>
      <c r="CQ57" s="55"/>
      <c r="CR57" s="55"/>
      <c r="CS57" s="63"/>
      <c r="CT57" s="59"/>
      <c r="CU57" s="55"/>
      <c r="CV57" s="55"/>
      <c r="CW57" s="55"/>
      <c r="CX57" s="55"/>
      <c r="CY57" s="55"/>
      <c r="CZ57" s="55"/>
      <c r="DA57" s="55"/>
      <c r="DB57" s="55"/>
      <c r="DD57" s="59"/>
      <c r="DE57" s="62"/>
      <c r="DF57" s="59"/>
      <c r="DG57" s="55"/>
      <c r="DH57" s="55"/>
      <c r="DI57" s="55"/>
      <c r="DJ57" s="55"/>
      <c r="DK57" s="55"/>
      <c r="DL57" s="60"/>
    </row>
    <row r="58" spans="1:116" s="65" customFormat="1" ht="15" hidden="1" customHeight="1" x14ac:dyDescent="0.25">
      <c r="A58" s="180"/>
      <c r="B58" s="56"/>
      <c r="C58" s="187" t="s">
        <v>2711</v>
      </c>
      <c r="D58" s="853" t="s">
        <v>2712</v>
      </c>
      <c r="E58" s="206" t="s">
        <v>592</v>
      </c>
      <c r="F58" s="181"/>
      <c r="G58" s="341"/>
      <c r="H58" s="628"/>
      <c r="I58" s="628"/>
      <c r="J58" s="628"/>
      <c r="K58" s="628"/>
      <c r="L58" s="628"/>
      <c r="M58" s="628"/>
      <c r="N58" s="628"/>
      <c r="O58" s="628"/>
      <c r="P58" s="628"/>
      <c r="Q58" s="628"/>
      <c r="R58" s="628"/>
      <c r="S58" s="628"/>
      <c r="T58" s="625"/>
      <c r="U58" s="625"/>
      <c r="V58" s="626"/>
      <c r="W58" s="626"/>
      <c r="X58" s="626"/>
      <c r="Y58" s="626"/>
      <c r="Z58" s="626"/>
      <c r="AA58" s="626"/>
      <c r="AB58" s="626"/>
      <c r="AC58" s="626"/>
      <c r="AD58" s="626"/>
      <c r="AE58" s="626"/>
      <c r="AF58" s="628"/>
      <c r="AG58" s="628"/>
      <c r="AH58" s="628"/>
      <c r="AI58" s="628"/>
      <c r="AJ58" s="628"/>
      <c r="AK58" s="626"/>
      <c r="AL58" s="626"/>
      <c r="AM58" s="626"/>
      <c r="AN58" s="626"/>
      <c r="AO58" s="626"/>
      <c r="AP58" s="626"/>
      <c r="AQ58" s="626"/>
      <c r="AR58" s="625"/>
      <c r="AS58" s="626"/>
      <c r="AT58" s="626"/>
      <c r="AU58" s="625"/>
      <c r="AV58" s="625"/>
      <c r="AW58" s="626"/>
      <c r="AX58" s="625"/>
      <c r="AY58" s="626"/>
      <c r="AZ58" s="625"/>
      <c r="BA58" s="630"/>
      <c r="BB58" s="630"/>
      <c r="BC58" s="630"/>
      <c r="BD58" s="630"/>
      <c r="BE58" s="630"/>
      <c r="BF58" s="630"/>
      <c r="BG58" s="630"/>
      <c r="BH58" s="630"/>
      <c r="BI58" s="630"/>
      <c r="BJ58" s="628"/>
      <c r="BK58" s="628"/>
      <c r="BL58" s="630"/>
      <c r="BM58" s="630"/>
      <c r="BN58" s="626"/>
      <c r="BO58" s="611"/>
      <c r="BP58" s="597"/>
      <c r="BQ58" s="597"/>
      <c r="BR58" s="597"/>
      <c r="BS58" s="597"/>
      <c r="BT58" s="597"/>
      <c r="BU58" s="59"/>
      <c r="BV58" s="55"/>
      <c r="BW58" s="55"/>
      <c r="BX58" s="55"/>
      <c r="BY58" s="55"/>
      <c r="BZ58" s="55"/>
      <c r="CA58" s="55"/>
      <c r="CB58" s="55"/>
      <c r="CC58" s="62"/>
      <c r="CD58" s="62"/>
      <c r="CE58" s="61"/>
      <c r="CF58" s="55"/>
      <c r="CG58" s="55"/>
      <c r="CH58" s="55"/>
      <c r="CI58" s="64"/>
      <c r="CJ58" s="61"/>
      <c r="CK58" s="55"/>
      <c r="CL58" s="55"/>
      <c r="CM58" s="55"/>
      <c r="CN58" s="55"/>
      <c r="CO58" s="55"/>
      <c r="CP58" s="55"/>
      <c r="CQ58" s="55"/>
      <c r="CR58" s="55"/>
      <c r="CS58" s="63"/>
      <c r="CT58" s="59"/>
      <c r="CU58" s="55"/>
      <c r="CV58" s="55"/>
      <c r="CW58" s="55"/>
      <c r="CX58" s="55"/>
      <c r="CY58" s="55"/>
      <c r="CZ58" s="55"/>
      <c r="DA58" s="55"/>
      <c r="DB58" s="55"/>
      <c r="DD58" s="59"/>
      <c r="DE58" s="62"/>
      <c r="DF58" s="59"/>
      <c r="DG58" s="55"/>
      <c r="DH58" s="55"/>
      <c r="DI58" s="55"/>
      <c r="DJ58" s="55"/>
      <c r="DK58" s="55"/>
      <c r="DL58" s="60"/>
    </row>
    <row r="59" spans="1:116" s="65" customFormat="1" ht="15" hidden="1" customHeight="1" x14ac:dyDescent="0.25">
      <c r="A59" s="180"/>
      <c r="B59" s="56"/>
      <c r="C59" s="187" t="s">
        <v>2320</v>
      </c>
      <c r="D59" s="851" t="s">
        <v>2713</v>
      </c>
      <c r="E59" s="206" t="s">
        <v>592</v>
      </c>
      <c r="F59" s="181"/>
      <c r="G59" s="341"/>
      <c r="H59" s="628"/>
      <c r="I59" s="628"/>
      <c r="J59" s="628"/>
      <c r="K59" s="628"/>
      <c r="L59" s="628"/>
      <c r="M59" s="628"/>
      <c r="N59" s="628"/>
      <c r="O59" s="628"/>
      <c r="P59" s="628"/>
      <c r="Q59" s="628"/>
      <c r="R59" s="628"/>
      <c r="S59" s="628"/>
      <c r="T59" s="625"/>
      <c r="U59" s="625"/>
      <c r="V59" s="626"/>
      <c r="W59" s="626"/>
      <c r="X59" s="626"/>
      <c r="Y59" s="626"/>
      <c r="Z59" s="626"/>
      <c r="AA59" s="626"/>
      <c r="AB59" s="626"/>
      <c r="AC59" s="626"/>
      <c r="AD59" s="626"/>
      <c r="AE59" s="626"/>
      <c r="AF59" s="628"/>
      <c r="AG59" s="628"/>
      <c r="AH59" s="628"/>
      <c r="AI59" s="628"/>
      <c r="AJ59" s="628"/>
      <c r="AK59" s="626"/>
      <c r="AL59" s="626"/>
      <c r="AM59" s="626"/>
      <c r="AN59" s="626"/>
      <c r="AO59" s="626"/>
      <c r="AP59" s="626"/>
      <c r="AQ59" s="626"/>
      <c r="AR59" s="625"/>
      <c r="AS59" s="626"/>
      <c r="AT59" s="626"/>
      <c r="AU59" s="625"/>
      <c r="AV59" s="625"/>
      <c r="AW59" s="626"/>
      <c r="AX59" s="625"/>
      <c r="AY59" s="626"/>
      <c r="AZ59" s="625"/>
      <c r="BA59" s="630"/>
      <c r="BB59" s="630"/>
      <c r="BC59" s="630"/>
      <c r="BD59" s="630"/>
      <c r="BE59" s="630"/>
      <c r="BF59" s="630"/>
      <c r="BG59" s="630"/>
      <c r="BH59" s="630"/>
      <c r="BI59" s="630"/>
      <c r="BJ59" s="628"/>
      <c r="BK59" s="628"/>
      <c r="BL59" s="630"/>
      <c r="BM59" s="630"/>
      <c r="BN59" s="626"/>
      <c r="BO59" s="611"/>
      <c r="BP59" s="597"/>
      <c r="BQ59" s="597"/>
      <c r="BR59" s="597"/>
      <c r="BS59" s="597"/>
      <c r="BT59" s="597"/>
      <c r="BU59" s="59"/>
      <c r="BV59" s="55"/>
      <c r="BW59" s="55"/>
      <c r="BX59" s="55"/>
      <c r="BY59" s="55"/>
      <c r="BZ59" s="55"/>
      <c r="CA59" s="55"/>
      <c r="CB59" s="55"/>
      <c r="CC59" s="62"/>
      <c r="CD59" s="62"/>
      <c r="CE59" s="61"/>
      <c r="CF59" s="55"/>
      <c r="CG59" s="55"/>
      <c r="CH59" s="55"/>
      <c r="CI59" s="64"/>
      <c r="CJ59" s="61"/>
      <c r="CK59" s="55"/>
      <c r="CL59" s="55"/>
      <c r="CM59" s="55"/>
      <c r="CN59" s="55"/>
      <c r="CO59" s="55"/>
      <c r="CP59" s="55"/>
      <c r="CQ59" s="55"/>
      <c r="CR59" s="55"/>
      <c r="CS59" s="63"/>
      <c r="CT59" s="59"/>
      <c r="CU59" s="55"/>
      <c r="CV59" s="55"/>
      <c r="CW59" s="55"/>
      <c r="CX59" s="55"/>
      <c r="CY59" s="55"/>
      <c r="CZ59" s="55"/>
      <c r="DA59" s="55"/>
      <c r="DB59" s="55"/>
      <c r="DD59" s="59"/>
      <c r="DE59" s="62"/>
      <c r="DF59" s="59"/>
      <c r="DG59" s="55"/>
      <c r="DH59" s="55"/>
      <c r="DI59" s="55"/>
      <c r="DJ59" s="55"/>
      <c r="DK59" s="55"/>
      <c r="DL59" s="60"/>
    </row>
    <row r="60" spans="1:116" s="65" customFormat="1" ht="15" hidden="1" x14ac:dyDescent="0.25">
      <c r="A60" s="180"/>
      <c r="B60" s="56"/>
      <c r="C60" s="187" t="s">
        <v>2714</v>
      </c>
      <c r="D60" s="851" t="s">
        <v>2715</v>
      </c>
      <c r="E60" s="206" t="s">
        <v>592</v>
      </c>
      <c r="F60" s="181"/>
      <c r="G60" s="341"/>
      <c r="H60" s="628"/>
      <c r="I60" s="628"/>
      <c r="J60" s="628"/>
      <c r="K60" s="628"/>
      <c r="L60" s="628"/>
      <c r="M60" s="628"/>
      <c r="N60" s="628"/>
      <c r="O60" s="628"/>
      <c r="P60" s="628"/>
      <c r="Q60" s="628"/>
      <c r="R60" s="628"/>
      <c r="S60" s="628"/>
      <c r="T60" s="625"/>
      <c r="U60" s="625"/>
      <c r="V60" s="626"/>
      <c r="W60" s="626"/>
      <c r="X60" s="626"/>
      <c r="Y60" s="626"/>
      <c r="Z60" s="626"/>
      <c r="AA60" s="626"/>
      <c r="AB60" s="626"/>
      <c r="AC60" s="626"/>
      <c r="AD60" s="626"/>
      <c r="AE60" s="626"/>
      <c r="AF60" s="628"/>
      <c r="AG60" s="628"/>
      <c r="AH60" s="628"/>
      <c r="AI60" s="628"/>
      <c r="AJ60" s="628"/>
      <c r="AK60" s="626"/>
      <c r="AL60" s="626"/>
      <c r="AM60" s="626"/>
      <c r="AN60" s="626"/>
      <c r="AO60" s="626"/>
      <c r="AP60" s="626"/>
      <c r="AQ60" s="626"/>
      <c r="AR60" s="625"/>
      <c r="AS60" s="626"/>
      <c r="AT60" s="626"/>
      <c r="AU60" s="625"/>
      <c r="AV60" s="625"/>
      <c r="AW60" s="626"/>
      <c r="AX60" s="625"/>
      <c r="AY60" s="626"/>
      <c r="AZ60" s="625"/>
      <c r="BA60" s="630"/>
      <c r="BB60" s="630"/>
      <c r="BC60" s="630"/>
      <c r="BD60" s="630"/>
      <c r="BE60" s="630"/>
      <c r="BF60" s="630"/>
      <c r="BG60" s="630"/>
      <c r="BH60" s="630"/>
      <c r="BI60" s="630"/>
      <c r="BJ60" s="628"/>
      <c r="BK60" s="628"/>
      <c r="BL60" s="630"/>
      <c r="BM60" s="630"/>
      <c r="BN60" s="626"/>
      <c r="BO60" s="611"/>
      <c r="BP60" s="597"/>
      <c r="BQ60" s="597"/>
      <c r="BR60" s="597"/>
      <c r="BS60" s="597"/>
      <c r="BT60" s="597"/>
      <c r="BU60" s="59"/>
      <c r="BV60" s="55"/>
      <c r="BW60" s="55"/>
      <c r="BX60" s="55"/>
      <c r="BY60" s="55"/>
      <c r="BZ60" s="55"/>
      <c r="CA60" s="55"/>
      <c r="CB60" s="55"/>
      <c r="CC60" s="62"/>
      <c r="CD60" s="62"/>
      <c r="CE60" s="61"/>
      <c r="CF60" s="55"/>
      <c r="CG60" s="55"/>
      <c r="CH60" s="55"/>
      <c r="CI60" s="64"/>
      <c r="CJ60" s="61"/>
      <c r="CK60" s="55"/>
      <c r="CL60" s="55"/>
      <c r="CM60" s="55"/>
      <c r="CN60" s="55"/>
      <c r="CO60" s="55"/>
      <c r="CP60" s="55"/>
      <c r="CQ60" s="55"/>
      <c r="CR60" s="55"/>
      <c r="CS60" s="63"/>
      <c r="CT60" s="59"/>
      <c r="CU60" s="55"/>
      <c r="CV60" s="55"/>
      <c r="CW60" s="55"/>
      <c r="CX60" s="55"/>
      <c r="CY60" s="55"/>
      <c r="CZ60" s="55"/>
      <c r="DA60" s="55"/>
      <c r="DB60" s="55"/>
      <c r="DD60" s="59"/>
      <c r="DE60" s="62"/>
      <c r="DF60" s="59"/>
      <c r="DG60" s="55"/>
      <c r="DH60" s="55"/>
      <c r="DI60" s="55"/>
      <c r="DJ60" s="55"/>
      <c r="DK60" s="55"/>
      <c r="DL60" s="60"/>
    </row>
    <row r="61" spans="1:116" s="65" customFormat="1" ht="15" customHeight="1" x14ac:dyDescent="0.25">
      <c r="A61" s="180"/>
      <c r="B61" s="56"/>
      <c r="C61" s="186" t="s">
        <v>2315</v>
      </c>
      <c r="D61" s="187" t="s">
        <v>2716</v>
      </c>
      <c r="E61" s="206" t="s">
        <v>592</v>
      </c>
      <c r="F61" s="181">
        <v>2</v>
      </c>
      <c r="G61" s="341"/>
      <c r="H61" s="628">
        <v>9</v>
      </c>
      <c r="I61" s="628">
        <v>9</v>
      </c>
      <c r="J61" s="628">
        <v>9</v>
      </c>
      <c r="K61" s="628">
        <v>9</v>
      </c>
      <c r="L61" s="628">
        <v>9</v>
      </c>
      <c r="M61" s="628" t="s">
        <v>2547</v>
      </c>
      <c r="N61" s="628">
        <v>10</v>
      </c>
      <c r="O61" s="628">
        <v>9</v>
      </c>
      <c r="P61" s="628">
        <v>10</v>
      </c>
      <c r="Q61" s="628">
        <v>10</v>
      </c>
      <c r="R61" s="628">
        <v>9</v>
      </c>
      <c r="S61" s="628"/>
      <c r="T61" s="628"/>
      <c r="U61" s="626"/>
      <c r="V61" s="626"/>
      <c r="W61" s="626"/>
      <c r="X61" s="626"/>
      <c r="Y61" s="626"/>
      <c r="Z61" s="626"/>
      <c r="AA61" s="626"/>
      <c r="AB61" s="626"/>
      <c r="AC61" s="626"/>
      <c r="AD61" s="626"/>
      <c r="AE61" s="626"/>
      <c r="AF61" s="628"/>
      <c r="AG61" s="628"/>
      <c r="AH61" s="628"/>
      <c r="AI61" s="628"/>
      <c r="AJ61" s="628"/>
      <c r="AK61" s="626"/>
      <c r="AL61" s="626"/>
      <c r="AM61" s="626"/>
      <c r="AN61" s="626"/>
      <c r="AO61" s="626"/>
      <c r="AP61" s="626"/>
      <c r="AQ61" s="626"/>
      <c r="AR61" s="625"/>
      <c r="AS61" s="626"/>
      <c r="AT61" s="626"/>
      <c r="AU61" s="626"/>
      <c r="AV61" s="625"/>
      <c r="AW61" s="626"/>
      <c r="AX61" s="625"/>
      <c r="AY61" s="626"/>
      <c r="AZ61" s="638"/>
      <c r="BA61" s="630"/>
      <c r="BB61" s="630"/>
      <c r="BC61" s="630"/>
      <c r="BD61" s="630"/>
      <c r="BE61" s="630"/>
      <c r="BF61" s="630"/>
      <c r="BG61" s="630"/>
      <c r="BH61" s="630"/>
      <c r="BI61" s="630"/>
      <c r="BJ61" s="628">
        <v>7</v>
      </c>
      <c r="BK61" s="628">
        <v>9</v>
      </c>
      <c r="BL61" s="630"/>
      <c r="BM61" s="630"/>
      <c r="BN61" s="626"/>
      <c r="BO61" s="611">
        <f>COUNTIF(H61:BN61,"2024-1")</f>
        <v>1</v>
      </c>
      <c r="BP61" s="597">
        <f>COUNTIF(F61:BN61,"&gt;5")</f>
        <v>12</v>
      </c>
      <c r="BQ61" s="597">
        <f>COUNTIF(F61:BN61,"&gt;5?")</f>
        <v>0</v>
      </c>
      <c r="BR61" s="597">
        <f>COUNTIF(F61:BN61,"5")</f>
        <v>0</v>
      </c>
      <c r="BS61" s="597">
        <f>COUNTIF(F61:BN61,"5*")</f>
        <v>0</v>
      </c>
      <c r="BT61" s="597">
        <f>SUM(BP61:BS61)</f>
        <v>12</v>
      </c>
      <c r="BU61" s="59"/>
      <c r="BV61" s="55"/>
      <c r="BW61" s="55"/>
      <c r="BX61" s="55"/>
      <c r="BY61" s="55"/>
      <c r="BZ61" s="55"/>
      <c r="CA61" s="55"/>
      <c r="CB61" s="55"/>
      <c r="CC61" s="62"/>
      <c r="CD61" s="62"/>
      <c r="CE61" s="61"/>
      <c r="CF61" s="55"/>
      <c r="CG61" s="55"/>
      <c r="CH61" s="55"/>
      <c r="CI61" s="64"/>
      <c r="CJ61" s="61"/>
      <c r="CK61" s="55"/>
      <c r="CL61" s="55"/>
      <c r="CM61" s="55"/>
      <c r="CN61" s="55"/>
      <c r="CO61" s="55"/>
      <c r="CP61" s="55"/>
      <c r="CQ61" s="55"/>
      <c r="CR61" s="55"/>
      <c r="CS61" s="63"/>
      <c r="CT61" s="59"/>
      <c r="CU61" s="55"/>
      <c r="CV61" s="55"/>
      <c r="CW61" s="55"/>
      <c r="CX61" s="55"/>
      <c r="CY61" s="55"/>
      <c r="CZ61" s="55"/>
      <c r="DA61" s="55"/>
      <c r="DB61" s="55"/>
      <c r="DD61" s="59"/>
      <c r="DE61" s="62"/>
      <c r="DF61" s="59"/>
      <c r="DG61" s="55"/>
      <c r="DH61" s="55"/>
      <c r="DI61" s="55"/>
      <c r="DJ61" s="55"/>
      <c r="DK61" s="55"/>
      <c r="DL61" s="60"/>
    </row>
    <row r="62" spans="1:116" s="65" customFormat="1" ht="15" customHeight="1" x14ac:dyDescent="0.25">
      <c r="A62" s="180"/>
      <c r="B62" s="56"/>
      <c r="C62" s="186" t="s">
        <v>2316</v>
      </c>
      <c r="D62" s="187" t="s">
        <v>2287</v>
      </c>
      <c r="E62" s="206" t="s">
        <v>592</v>
      </c>
      <c r="F62" s="181">
        <v>2</v>
      </c>
      <c r="G62" s="341"/>
      <c r="H62" s="628">
        <v>9</v>
      </c>
      <c r="I62" s="628">
        <v>8</v>
      </c>
      <c r="J62" s="628">
        <v>8</v>
      </c>
      <c r="K62" s="628">
        <v>9</v>
      </c>
      <c r="L62" s="628">
        <v>7</v>
      </c>
      <c r="M62" s="628" t="s">
        <v>2547</v>
      </c>
      <c r="N62" s="628">
        <v>10</v>
      </c>
      <c r="O62" s="628">
        <v>9</v>
      </c>
      <c r="P62" s="628">
        <v>9</v>
      </c>
      <c r="Q62" s="628">
        <v>10</v>
      </c>
      <c r="R62" s="628">
        <v>8</v>
      </c>
      <c r="S62" s="628"/>
      <c r="T62" s="628"/>
      <c r="U62" s="626"/>
      <c r="V62" s="626"/>
      <c r="W62" s="626"/>
      <c r="X62" s="626"/>
      <c r="Y62" s="626"/>
      <c r="Z62" s="626"/>
      <c r="AA62" s="626"/>
      <c r="AB62" s="626"/>
      <c r="AC62" s="626"/>
      <c r="AD62" s="626"/>
      <c r="AE62" s="626"/>
      <c r="AF62" s="628"/>
      <c r="AG62" s="628"/>
      <c r="AH62" s="628"/>
      <c r="AI62" s="628"/>
      <c r="AJ62" s="628"/>
      <c r="AK62" s="626"/>
      <c r="AL62" s="626"/>
      <c r="AM62" s="626"/>
      <c r="AN62" s="626"/>
      <c r="AO62" s="626"/>
      <c r="AP62" s="626"/>
      <c r="AQ62" s="626"/>
      <c r="AR62" s="625"/>
      <c r="AS62" s="626"/>
      <c r="AT62" s="626"/>
      <c r="AU62" s="626"/>
      <c r="AV62" s="625"/>
      <c r="AW62" s="626"/>
      <c r="AX62" s="625"/>
      <c r="AY62" s="626"/>
      <c r="AZ62" s="638"/>
      <c r="BA62" s="630"/>
      <c r="BB62" s="630"/>
      <c r="BC62" s="630"/>
      <c r="BD62" s="630"/>
      <c r="BE62" s="630"/>
      <c r="BF62" s="630"/>
      <c r="BG62" s="630"/>
      <c r="BH62" s="630"/>
      <c r="BI62" s="630"/>
      <c r="BJ62" s="628">
        <v>6</v>
      </c>
      <c r="BK62" s="628">
        <v>9</v>
      </c>
      <c r="BL62" s="630"/>
      <c r="BM62" s="630"/>
      <c r="BN62" s="626"/>
      <c r="BO62" s="611">
        <f>COUNTIF(H62:BN62,"2024-1")</f>
        <v>1</v>
      </c>
      <c r="BP62" s="597">
        <f>COUNTIF(F62:BN62,"&gt;5")</f>
        <v>12</v>
      </c>
      <c r="BQ62" s="597">
        <f>COUNTIF(F62:BN62,"&gt;5?")</f>
        <v>0</v>
      </c>
      <c r="BR62" s="597">
        <f>COUNTIF(F62:BN62,"5")</f>
        <v>0</v>
      </c>
      <c r="BS62" s="597">
        <f>COUNTIF(F62:BN62,"5*")</f>
        <v>0</v>
      </c>
      <c r="BT62" s="597">
        <f>SUM(BP62:BS62)</f>
        <v>12</v>
      </c>
      <c r="BU62" s="59"/>
      <c r="BV62" s="55"/>
      <c r="BW62" s="55"/>
      <c r="BX62" s="55"/>
      <c r="BY62" s="55"/>
      <c r="BZ62" s="55"/>
      <c r="CA62" s="55"/>
      <c r="CB62" s="55"/>
      <c r="CC62" s="62"/>
      <c r="CD62" s="62"/>
      <c r="CE62" s="61"/>
      <c r="CF62" s="55"/>
      <c r="CG62" s="55"/>
      <c r="CH62" s="55"/>
      <c r="CI62" s="64"/>
      <c r="CJ62" s="61"/>
      <c r="CK62" s="55"/>
      <c r="CL62" s="55"/>
      <c r="CM62" s="55"/>
      <c r="CN62" s="55"/>
      <c r="CO62" s="55"/>
      <c r="CP62" s="55"/>
      <c r="CQ62" s="55"/>
      <c r="CR62" s="55"/>
      <c r="CS62" s="63"/>
      <c r="CT62" s="59"/>
      <c r="CU62" s="55"/>
      <c r="CV62" s="55"/>
      <c r="CW62" s="55"/>
      <c r="CX62" s="55"/>
      <c r="CY62" s="55"/>
      <c r="CZ62" s="55"/>
      <c r="DA62" s="55"/>
      <c r="DB62" s="55"/>
      <c r="DD62" s="59"/>
      <c r="DE62" s="62"/>
      <c r="DF62" s="59"/>
      <c r="DG62" s="55"/>
      <c r="DH62" s="55"/>
      <c r="DI62" s="55"/>
      <c r="DJ62" s="55"/>
      <c r="DK62" s="55"/>
      <c r="DL62" s="60"/>
    </row>
    <row r="63" spans="1:116" s="65" customFormat="1" ht="15" customHeight="1" x14ac:dyDescent="0.25">
      <c r="A63" s="180"/>
      <c r="B63" s="56"/>
      <c r="C63" s="186" t="s">
        <v>2317</v>
      </c>
      <c r="D63" s="187" t="s">
        <v>2288</v>
      </c>
      <c r="E63" s="206" t="s">
        <v>592</v>
      </c>
      <c r="F63" s="181">
        <v>2</v>
      </c>
      <c r="G63" s="341"/>
      <c r="H63" s="628">
        <v>8</v>
      </c>
      <c r="I63" s="628">
        <v>8</v>
      </c>
      <c r="J63" s="628">
        <v>9</v>
      </c>
      <c r="K63" s="628">
        <v>7</v>
      </c>
      <c r="L63" s="628">
        <v>9</v>
      </c>
      <c r="M63" s="628" t="s">
        <v>2547</v>
      </c>
      <c r="N63" s="628">
        <v>10</v>
      </c>
      <c r="O63" s="628">
        <v>9</v>
      </c>
      <c r="P63" s="628">
        <v>9</v>
      </c>
      <c r="Q63" s="628">
        <v>10</v>
      </c>
      <c r="R63" s="628">
        <v>9</v>
      </c>
      <c r="S63" s="628"/>
      <c r="T63" s="628"/>
      <c r="U63" s="626"/>
      <c r="V63" s="626"/>
      <c r="W63" s="626"/>
      <c r="X63" s="626"/>
      <c r="Y63" s="626"/>
      <c r="Z63" s="626"/>
      <c r="AA63" s="626"/>
      <c r="AB63" s="626"/>
      <c r="AC63" s="626"/>
      <c r="AD63" s="626"/>
      <c r="AE63" s="626"/>
      <c r="AF63" s="628"/>
      <c r="AG63" s="628"/>
      <c r="AH63" s="628"/>
      <c r="AI63" s="628"/>
      <c r="AJ63" s="628"/>
      <c r="AK63" s="626"/>
      <c r="AL63" s="626"/>
      <c r="AM63" s="626"/>
      <c r="AN63" s="626"/>
      <c r="AO63" s="626"/>
      <c r="AP63" s="626"/>
      <c r="AQ63" s="626"/>
      <c r="AR63" s="625"/>
      <c r="AS63" s="626"/>
      <c r="AT63" s="626"/>
      <c r="AU63" s="626"/>
      <c r="AV63" s="625"/>
      <c r="AW63" s="626"/>
      <c r="AX63" s="625"/>
      <c r="AY63" s="626"/>
      <c r="AZ63" s="638"/>
      <c r="BA63" s="630"/>
      <c r="BB63" s="630"/>
      <c r="BC63" s="630"/>
      <c r="BD63" s="630"/>
      <c r="BE63" s="630"/>
      <c r="BF63" s="630"/>
      <c r="BG63" s="630"/>
      <c r="BH63" s="630"/>
      <c r="BI63" s="630"/>
      <c r="BJ63" s="628">
        <v>7</v>
      </c>
      <c r="BK63" s="628">
        <v>9</v>
      </c>
      <c r="BL63" s="630"/>
      <c r="BM63" s="630"/>
      <c r="BN63" s="626"/>
      <c r="BO63" s="611">
        <f>COUNTIF(H63:BN63,"2024-1")</f>
        <v>1</v>
      </c>
      <c r="BP63" s="597">
        <f>COUNTIF(F63:BN63,"&gt;5")</f>
        <v>12</v>
      </c>
      <c r="BQ63" s="597">
        <f>COUNTIF(F63:BN63,"&gt;5?")</f>
        <v>0</v>
      </c>
      <c r="BR63" s="597">
        <f>COUNTIF(F63:BN63,"5")</f>
        <v>0</v>
      </c>
      <c r="BS63" s="597">
        <f>COUNTIF(F63:BN63,"5*")</f>
        <v>0</v>
      </c>
      <c r="BT63" s="597">
        <f>SUM(BP63:BS63)</f>
        <v>12</v>
      </c>
      <c r="BU63" s="59"/>
      <c r="BV63" s="55"/>
      <c r="BW63" s="55"/>
      <c r="BX63" s="55"/>
      <c r="BY63" s="55"/>
      <c r="BZ63" s="55"/>
      <c r="CA63" s="55"/>
      <c r="CB63" s="55"/>
      <c r="CC63" s="62"/>
      <c r="CD63" s="62"/>
      <c r="CE63" s="61"/>
      <c r="CF63" s="55"/>
      <c r="CG63" s="55"/>
      <c r="CH63" s="55"/>
      <c r="CI63" s="64"/>
      <c r="CJ63" s="61"/>
      <c r="CK63" s="55"/>
      <c r="CL63" s="55"/>
      <c r="CM63" s="55"/>
      <c r="CN63" s="55"/>
      <c r="CO63" s="55"/>
      <c r="CP63" s="55"/>
      <c r="CQ63" s="55"/>
      <c r="CR63" s="55"/>
      <c r="CS63" s="63"/>
      <c r="CT63" s="59"/>
      <c r="CU63" s="55"/>
      <c r="CV63" s="55"/>
      <c r="CW63" s="55"/>
      <c r="CX63" s="55"/>
      <c r="CY63" s="55"/>
      <c r="CZ63" s="55"/>
      <c r="DA63" s="55"/>
      <c r="DB63" s="55"/>
      <c r="DD63" s="59"/>
      <c r="DE63" s="62"/>
      <c r="DF63" s="59"/>
      <c r="DG63" s="55"/>
      <c r="DH63" s="55"/>
      <c r="DI63" s="55"/>
      <c r="DJ63" s="55"/>
      <c r="DK63" s="55"/>
      <c r="DL63" s="60"/>
    </row>
    <row r="64" spans="1:116" s="65" customFormat="1" ht="15" hidden="1" customHeight="1" x14ac:dyDescent="0.25">
      <c r="A64" s="180"/>
      <c r="B64" s="56"/>
      <c r="C64" s="186" t="s">
        <v>2318</v>
      </c>
      <c r="D64" s="187" t="s">
        <v>2289</v>
      </c>
      <c r="E64" s="206" t="s">
        <v>592</v>
      </c>
      <c r="F64" s="181">
        <v>2</v>
      </c>
      <c r="G64" s="341"/>
      <c r="H64" s="628">
        <v>8</v>
      </c>
      <c r="I64" s="628">
        <v>9</v>
      </c>
      <c r="J64" s="628">
        <v>9</v>
      </c>
      <c r="K64" s="628">
        <v>9</v>
      </c>
      <c r="L64" s="628">
        <v>9</v>
      </c>
      <c r="M64" s="628" t="s">
        <v>2547</v>
      </c>
      <c r="N64" s="628" t="s">
        <v>2547</v>
      </c>
      <c r="O64" s="628" t="s">
        <v>2547</v>
      </c>
      <c r="P64" s="628" t="s">
        <v>2547</v>
      </c>
      <c r="Q64" s="628" t="s">
        <v>2547</v>
      </c>
      <c r="R64" s="628" t="s">
        <v>2547</v>
      </c>
      <c r="S64" s="628"/>
      <c r="T64" s="625"/>
      <c r="U64" s="625"/>
      <c r="V64" s="626"/>
      <c r="W64" s="626"/>
      <c r="X64" s="626"/>
      <c r="Y64" s="626"/>
      <c r="Z64" s="626"/>
      <c r="AA64" s="626"/>
      <c r="AB64" s="626"/>
      <c r="AC64" s="626"/>
      <c r="AD64" s="626"/>
      <c r="AE64" s="626"/>
      <c r="AF64" s="628"/>
      <c r="AG64" s="628"/>
      <c r="AH64" s="628"/>
      <c r="AI64" s="628"/>
      <c r="AJ64" s="628"/>
      <c r="AK64" s="626"/>
      <c r="AL64" s="626"/>
      <c r="AM64" s="626"/>
      <c r="AN64" s="626"/>
      <c r="AO64" s="626"/>
      <c r="AP64" s="626"/>
      <c r="AQ64" s="626"/>
      <c r="AR64" s="625"/>
      <c r="AS64" s="626"/>
      <c r="AT64" s="626"/>
      <c r="AU64" s="625"/>
      <c r="AV64" s="625"/>
      <c r="AW64" s="626"/>
      <c r="AX64" s="625"/>
      <c r="AY64" s="626"/>
      <c r="AZ64" s="625"/>
      <c r="BA64" s="630"/>
      <c r="BB64" s="630"/>
      <c r="BC64" s="630"/>
      <c r="BD64" s="630"/>
      <c r="BE64" s="630"/>
      <c r="BF64" s="630"/>
      <c r="BG64" s="630"/>
      <c r="BH64" s="630"/>
      <c r="BI64" s="630"/>
      <c r="BJ64" s="628" t="s">
        <v>2547</v>
      </c>
      <c r="BK64" s="628">
        <v>9</v>
      </c>
      <c r="BL64" s="630"/>
      <c r="BM64" s="630"/>
      <c r="BN64" s="626"/>
      <c r="BO64" s="611">
        <f>COUNTIF(H64:BN64,"2024-1")</f>
        <v>7</v>
      </c>
      <c r="BP64" s="597">
        <f>COUNTIF(F64:BN64,"&gt;5")</f>
        <v>6</v>
      </c>
      <c r="BQ64" s="597">
        <f>COUNTIF(F64:BN64,"&gt;5?")</f>
        <v>0</v>
      </c>
      <c r="BR64" s="597">
        <f>COUNTIF(F64:BN64,"5")</f>
        <v>0</v>
      </c>
      <c r="BS64" s="597">
        <f>COUNTIF(F64:BN64,"5*")</f>
        <v>0</v>
      </c>
      <c r="BT64" s="597">
        <f>SUM(BP64:BS64)</f>
        <v>6</v>
      </c>
      <c r="BU64" s="59"/>
      <c r="BV64" s="55"/>
      <c r="BW64" s="55"/>
      <c r="BX64" s="55"/>
      <c r="BY64" s="55"/>
      <c r="BZ64" s="55"/>
      <c r="CA64" s="55"/>
      <c r="CB64" s="55"/>
      <c r="CC64" s="62"/>
      <c r="CD64" s="62"/>
      <c r="CE64" s="61"/>
      <c r="CF64" s="55"/>
      <c r="CG64" s="55"/>
      <c r="CH64" s="55"/>
      <c r="CI64" s="64"/>
      <c r="CJ64" s="61"/>
      <c r="CK64" s="55"/>
      <c r="CL64" s="55"/>
      <c r="CM64" s="55"/>
      <c r="CN64" s="55"/>
      <c r="CO64" s="55"/>
      <c r="CP64" s="55"/>
      <c r="CQ64" s="55"/>
      <c r="CR64" s="55"/>
      <c r="CS64" s="63"/>
      <c r="CT64" s="59"/>
      <c r="CU64" s="55"/>
      <c r="CV64" s="55"/>
      <c r="CW64" s="55"/>
      <c r="CX64" s="55"/>
      <c r="CY64" s="55"/>
      <c r="CZ64" s="55"/>
      <c r="DA64" s="55"/>
      <c r="DB64" s="55"/>
      <c r="DD64" s="59"/>
      <c r="DE64" s="62"/>
      <c r="DF64" s="59"/>
      <c r="DG64" s="55"/>
      <c r="DH64" s="55"/>
      <c r="DI64" s="55"/>
      <c r="DJ64" s="55"/>
      <c r="DK64" s="55"/>
      <c r="DL64" s="60"/>
    </row>
    <row r="65" spans="1:116" s="65" customFormat="1" ht="15" customHeight="1" x14ac:dyDescent="0.25">
      <c r="A65" s="180"/>
      <c r="B65" s="56"/>
      <c r="C65" s="187" t="s">
        <v>2319</v>
      </c>
      <c r="D65" s="482" t="s">
        <v>2290</v>
      </c>
      <c r="E65" s="206" t="s">
        <v>592</v>
      </c>
      <c r="F65" s="181">
        <v>2</v>
      </c>
      <c r="G65" s="341"/>
      <c r="H65" s="628">
        <v>7</v>
      </c>
      <c r="I65" s="628">
        <v>8</v>
      </c>
      <c r="J65" s="628">
        <v>8</v>
      </c>
      <c r="K65" s="628">
        <v>6</v>
      </c>
      <c r="L65" s="628">
        <v>8</v>
      </c>
      <c r="M65" s="628" t="s">
        <v>2547</v>
      </c>
      <c r="N65" s="628">
        <v>10</v>
      </c>
      <c r="O65" s="628">
        <v>7</v>
      </c>
      <c r="P65" s="628">
        <v>9</v>
      </c>
      <c r="Q65" s="628">
        <v>10</v>
      </c>
      <c r="R65" s="628">
        <v>8</v>
      </c>
      <c r="S65" s="628"/>
      <c r="T65" s="625"/>
      <c r="U65" s="625"/>
      <c r="V65" s="626"/>
      <c r="W65" s="626"/>
      <c r="X65" s="626"/>
      <c r="Y65" s="626"/>
      <c r="Z65" s="626"/>
      <c r="AA65" s="626"/>
      <c r="AB65" s="626"/>
      <c r="AC65" s="626"/>
      <c r="AD65" s="626"/>
      <c r="AE65" s="626"/>
      <c r="AF65" s="628"/>
      <c r="AG65" s="628"/>
      <c r="AH65" s="628"/>
      <c r="AI65" s="628"/>
      <c r="AJ65" s="628"/>
      <c r="AK65" s="626"/>
      <c r="AL65" s="626"/>
      <c r="AM65" s="626"/>
      <c r="AN65" s="626"/>
      <c r="AO65" s="626"/>
      <c r="AP65" s="626"/>
      <c r="AQ65" s="626"/>
      <c r="AR65" s="625"/>
      <c r="AS65" s="626"/>
      <c r="AT65" s="626"/>
      <c r="AU65" s="625"/>
      <c r="AV65" s="625"/>
      <c r="AW65" s="626"/>
      <c r="AX65" s="625"/>
      <c r="AY65" s="626"/>
      <c r="AZ65" s="625"/>
      <c r="BA65" s="630"/>
      <c r="BB65" s="630"/>
      <c r="BC65" s="630"/>
      <c r="BD65" s="630"/>
      <c r="BE65" s="630"/>
      <c r="BF65" s="630"/>
      <c r="BG65" s="630"/>
      <c r="BH65" s="630"/>
      <c r="BI65" s="630"/>
      <c r="BJ65" s="628">
        <v>7</v>
      </c>
      <c r="BK65" s="628">
        <v>8</v>
      </c>
      <c r="BL65" s="630"/>
      <c r="BM65" s="630"/>
      <c r="BN65" s="626"/>
      <c r="BO65" s="611">
        <f>COUNTIF(H65:BN65,"2024-1")</f>
        <v>1</v>
      </c>
      <c r="BP65" s="597">
        <f>COUNTIF(F65:BN65,"&gt;5")</f>
        <v>12</v>
      </c>
      <c r="BQ65" s="597">
        <f>COUNTIF(F65:BN65,"&gt;5?")</f>
        <v>0</v>
      </c>
      <c r="BR65" s="597">
        <f>COUNTIF(F65:BN65,"5")</f>
        <v>0</v>
      </c>
      <c r="BS65" s="597">
        <f>COUNTIF(F65:BN65,"5*")</f>
        <v>0</v>
      </c>
      <c r="BT65" s="597">
        <f>SUM(BP65:BS65)</f>
        <v>12</v>
      </c>
      <c r="BU65" s="59"/>
      <c r="BV65" s="55"/>
      <c r="BW65" s="55"/>
      <c r="BX65" s="55"/>
      <c r="BY65" s="55"/>
      <c r="BZ65" s="55"/>
      <c r="CA65" s="55"/>
      <c r="CB65" s="55"/>
      <c r="CC65" s="62"/>
      <c r="CD65" s="62"/>
      <c r="CE65" s="61"/>
      <c r="CF65" s="55"/>
      <c r="CG65" s="55"/>
      <c r="CH65" s="55"/>
      <c r="CI65" s="64"/>
      <c r="CJ65" s="61"/>
      <c r="CK65" s="55"/>
      <c r="CL65" s="55"/>
      <c r="CM65" s="55"/>
      <c r="CN65" s="55"/>
      <c r="CO65" s="55"/>
      <c r="CP65" s="55"/>
      <c r="CQ65" s="55"/>
      <c r="CR65" s="55"/>
      <c r="CS65" s="63"/>
      <c r="CT65" s="59"/>
      <c r="CU65" s="55"/>
      <c r="CV65" s="55"/>
      <c r="CW65" s="55"/>
      <c r="CX65" s="55"/>
      <c r="CY65" s="55"/>
      <c r="CZ65" s="55"/>
      <c r="DA65" s="55"/>
      <c r="DB65" s="55"/>
      <c r="DD65" s="59"/>
      <c r="DE65" s="62"/>
      <c r="DF65" s="59"/>
      <c r="DG65" s="55"/>
      <c r="DH65" s="55"/>
      <c r="DI65" s="55"/>
      <c r="DJ65" s="55"/>
      <c r="DK65" s="55"/>
      <c r="DL65" s="60"/>
    </row>
    <row r="66" spans="1:116" s="65" customFormat="1" ht="15" customHeight="1" thickBot="1" x14ac:dyDescent="0.3">
      <c r="A66" s="180"/>
      <c r="B66" s="56"/>
      <c r="C66" s="187"/>
      <c r="D66" s="852"/>
      <c r="E66" s="206" t="s">
        <v>592</v>
      </c>
      <c r="F66" s="181"/>
      <c r="G66" s="341"/>
      <c r="H66" s="628"/>
      <c r="I66" s="628"/>
      <c r="J66" s="628"/>
      <c r="K66" s="628"/>
      <c r="L66" s="628"/>
      <c r="M66" s="628"/>
      <c r="N66" s="628"/>
      <c r="O66" s="628"/>
      <c r="P66" s="628"/>
      <c r="Q66" s="628"/>
      <c r="R66" s="628"/>
      <c r="S66" s="628"/>
      <c r="T66" s="625"/>
      <c r="U66" s="625"/>
      <c r="V66" s="626"/>
      <c r="W66" s="626"/>
      <c r="X66" s="626"/>
      <c r="Y66" s="626"/>
      <c r="Z66" s="626"/>
      <c r="AA66" s="626"/>
      <c r="AB66" s="626"/>
      <c r="AC66" s="626"/>
      <c r="AD66" s="626"/>
      <c r="AE66" s="626"/>
      <c r="AF66" s="628"/>
      <c r="AG66" s="628"/>
      <c r="AH66" s="628"/>
      <c r="AI66" s="628"/>
      <c r="AJ66" s="628"/>
      <c r="AK66" s="626"/>
      <c r="AL66" s="626"/>
      <c r="AM66" s="626"/>
      <c r="AN66" s="626"/>
      <c r="AO66" s="626"/>
      <c r="AP66" s="626"/>
      <c r="AQ66" s="626"/>
      <c r="AR66" s="625"/>
      <c r="AS66" s="626"/>
      <c r="AT66" s="626"/>
      <c r="AU66" s="625"/>
      <c r="AV66" s="625"/>
      <c r="AW66" s="626"/>
      <c r="AX66" s="625"/>
      <c r="AY66" s="626"/>
      <c r="AZ66" s="625"/>
      <c r="BA66" s="630"/>
      <c r="BB66" s="630"/>
      <c r="BC66" s="630"/>
      <c r="BD66" s="630"/>
      <c r="BE66" s="630"/>
      <c r="BF66" s="630"/>
      <c r="BG66" s="630"/>
      <c r="BH66" s="630"/>
      <c r="BI66" s="630"/>
      <c r="BJ66" s="628"/>
      <c r="BK66" s="628"/>
      <c r="BL66" s="630"/>
      <c r="BM66" s="630"/>
      <c r="BN66" s="626"/>
      <c r="BO66" s="611"/>
      <c r="BP66" s="597"/>
      <c r="BQ66" s="597"/>
      <c r="BR66" s="597"/>
      <c r="BS66" s="597"/>
      <c r="BT66" s="597"/>
      <c r="BU66" s="59"/>
      <c r="BV66" s="55"/>
      <c r="BW66" s="55"/>
      <c r="BX66" s="55"/>
      <c r="BY66" s="55"/>
      <c r="BZ66" s="55"/>
      <c r="CA66" s="55"/>
      <c r="CB66" s="55"/>
      <c r="CC66" s="62"/>
      <c r="CD66" s="62"/>
      <c r="CE66" s="61"/>
      <c r="CF66" s="55"/>
      <c r="CG66" s="55"/>
      <c r="CH66" s="55"/>
      <c r="CI66" s="64"/>
      <c r="CJ66" s="61"/>
      <c r="CK66" s="55"/>
      <c r="CL66" s="55"/>
      <c r="CM66" s="55"/>
      <c r="CN66" s="55"/>
      <c r="CO66" s="55"/>
      <c r="CP66" s="55"/>
      <c r="CQ66" s="55"/>
      <c r="CR66" s="55"/>
      <c r="CS66" s="63"/>
      <c r="CT66" s="59"/>
      <c r="CU66" s="55"/>
      <c r="CV66" s="55"/>
      <c r="CW66" s="55"/>
      <c r="CX66" s="55"/>
      <c r="CY66" s="55"/>
      <c r="CZ66" s="55"/>
      <c r="DA66" s="55"/>
      <c r="DB66" s="55"/>
      <c r="DD66" s="59"/>
      <c r="DE66" s="62"/>
      <c r="DF66" s="59"/>
      <c r="DG66" s="55"/>
      <c r="DH66" s="55"/>
      <c r="DI66" s="55"/>
      <c r="DJ66" s="55"/>
      <c r="DK66" s="55"/>
      <c r="DL66" s="60"/>
    </row>
    <row r="67" spans="1:116" ht="14.4" thickBot="1" x14ac:dyDescent="0.3">
      <c r="A67" s="66"/>
      <c r="B67" s="67"/>
      <c r="C67" s="68"/>
      <c r="D67" s="69" t="s">
        <v>41</v>
      </c>
      <c r="E67" s="69"/>
      <c r="F67" s="70">
        <f>COUNT(F19:F45)</f>
        <v>27</v>
      </c>
      <c r="G67" s="71">
        <f>COUNT(G40:G45)</f>
        <v>0</v>
      </c>
      <c r="H67" s="72">
        <f t="shared" ref="H67:R67" si="15">COUNTA(H40:H45)</f>
        <v>6</v>
      </c>
      <c r="I67" s="72">
        <f t="shared" si="15"/>
        <v>6</v>
      </c>
      <c r="J67" s="72"/>
      <c r="K67" s="72"/>
      <c r="L67" s="72"/>
      <c r="M67" s="72"/>
      <c r="N67" s="72"/>
      <c r="O67" s="72"/>
      <c r="P67" s="72">
        <f t="shared" si="15"/>
        <v>3</v>
      </c>
      <c r="Q67" s="72"/>
      <c r="R67" s="72">
        <f t="shared" si="15"/>
        <v>3</v>
      </c>
      <c r="S67" s="72"/>
      <c r="T67" s="72"/>
      <c r="U67" s="72">
        <f t="shared" ref="U67:AF67" si="16">COUNTA(U40:U45)</f>
        <v>3</v>
      </c>
      <c r="V67" s="72">
        <f t="shared" si="16"/>
        <v>3</v>
      </c>
      <c r="W67" s="72">
        <f t="shared" si="16"/>
        <v>3</v>
      </c>
      <c r="X67" s="72"/>
      <c r="Y67" s="72"/>
      <c r="Z67" s="72"/>
      <c r="AA67" s="72"/>
      <c r="AB67" s="72"/>
      <c r="AC67" s="72"/>
      <c r="AD67" s="72"/>
      <c r="AE67" s="72">
        <f t="shared" si="16"/>
        <v>3</v>
      </c>
      <c r="AF67" s="72">
        <f t="shared" si="16"/>
        <v>3</v>
      </c>
      <c r="AG67" s="919"/>
      <c r="AH67" s="919"/>
      <c r="AI67" s="919"/>
      <c r="AJ67" s="919"/>
      <c r="AK67" s="341" t="s">
        <v>1791</v>
      </c>
      <c r="AL67" s="481"/>
      <c r="AM67" s="481"/>
      <c r="AN67" s="72">
        <f t="shared" ref="AN67:AY67" si="17">COUNTA(AN40:AN45)</f>
        <v>3</v>
      </c>
      <c r="AO67" s="72">
        <f t="shared" si="17"/>
        <v>3</v>
      </c>
      <c r="AP67" s="72">
        <f t="shared" si="17"/>
        <v>3</v>
      </c>
      <c r="AQ67" s="72">
        <f t="shared" si="17"/>
        <v>3</v>
      </c>
      <c r="AR67" s="72">
        <f t="shared" si="17"/>
        <v>3</v>
      </c>
      <c r="AS67" s="72">
        <f t="shared" si="17"/>
        <v>3</v>
      </c>
      <c r="AT67" s="72">
        <f t="shared" si="17"/>
        <v>3</v>
      </c>
      <c r="AU67" s="72">
        <f t="shared" si="17"/>
        <v>3</v>
      </c>
      <c r="AV67" s="72">
        <f t="shared" si="17"/>
        <v>3</v>
      </c>
      <c r="AW67" s="72">
        <f t="shared" si="17"/>
        <v>3</v>
      </c>
      <c r="AX67" s="72">
        <f t="shared" si="17"/>
        <v>3</v>
      </c>
      <c r="AY67" s="72">
        <f t="shared" si="17"/>
        <v>3</v>
      </c>
      <c r="AZ67" s="72"/>
      <c r="BA67" s="72">
        <f t="shared" ref="BA67:BJ67" si="18">COUNTA(BA40:BA45)</f>
        <v>0</v>
      </c>
      <c r="BB67" s="72">
        <f t="shared" si="18"/>
        <v>0</v>
      </c>
      <c r="BC67" s="72">
        <f t="shared" si="18"/>
        <v>3</v>
      </c>
      <c r="BD67" s="72">
        <f t="shared" si="18"/>
        <v>3</v>
      </c>
      <c r="BE67" s="72"/>
      <c r="BF67" s="72">
        <f t="shared" si="18"/>
        <v>0</v>
      </c>
      <c r="BG67" s="72">
        <f t="shared" si="18"/>
        <v>3</v>
      </c>
      <c r="BH67" s="72">
        <f t="shared" si="18"/>
        <v>3</v>
      </c>
      <c r="BI67" s="72">
        <f t="shared" si="18"/>
        <v>0</v>
      </c>
      <c r="BJ67" s="72">
        <f t="shared" si="18"/>
        <v>3</v>
      </c>
      <c r="BK67" s="72"/>
      <c r="BL67" s="72"/>
      <c r="BM67" s="72">
        <f>COUNTA(BM40:BM45)</f>
        <v>3</v>
      </c>
      <c r="BN67" s="72">
        <f>COUNTA(BN40:BN45)</f>
        <v>3</v>
      </c>
      <c r="BO67" s="72">
        <f t="shared" ref="BO67:BT67" si="19">COUNTA(BO17:BO45)</f>
        <v>29</v>
      </c>
      <c r="BP67" s="72">
        <f t="shared" si="19"/>
        <v>29</v>
      </c>
      <c r="BQ67" s="72">
        <f t="shared" si="19"/>
        <v>29</v>
      </c>
      <c r="BR67" s="72">
        <f t="shared" si="19"/>
        <v>29</v>
      </c>
      <c r="BS67" s="72">
        <f t="shared" si="19"/>
        <v>29</v>
      </c>
      <c r="BT67" s="72">
        <f t="shared" si="19"/>
        <v>29</v>
      </c>
      <c r="BU67" s="72">
        <f t="shared" ref="BU67:DC67" si="20">COUNTA(BU19:BU45)</f>
        <v>3</v>
      </c>
      <c r="BV67" s="70">
        <f t="shared" si="20"/>
        <v>3</v>
      </c>
      <c r="BW67" s="70">
        <f t="shared" si="20"/>
        <v>0</v>
      </c>
      <c r="BX67" s="70">
        <f t="shared" si="20"/>
        <v>0</v>
      </c>
      <c r="BY67" s="70">
        <f t="shared" si="20"/>
        <v>0</v>
      </c>
      <c r="BZ67" s="70">
        <f t="shared" si="20"/>
        <v>0</v>
      </c>
      <c r="CA67" s="70">
        <f t="shared" si="20"/>
        <v>0</v>
      </c>
      <c r="CB67" s="70">
        <f t="shared" si="20"/>
        <v>0</v>
      </c>
      <c r="CC67" s="73">
        <f t="shared" si="20"/>
        <v>0</v>
      </c>
      <c r="CD67" s="71">
        <f t="shared" si="20"/>
        <v>0</v>
      </c>
      <c r="CE67" s="72">
        <f t="shared" si="20"/>
        <v>0</v>
      </c>
      <c r="CF67" s="70">
        <f t="shared" si="20"/>
        <v>0</v>
      </c>
      <c r="CG67" s="70">
        <f t="shared" si="20"/>
        <v>0</v>
      </c>
      <c r="CH67" s="70">
        <f t="shared" si="20"/>
        <v>0</v>
      </c>
      <c r="CI67" s="75">
        <f t="shared" si="20"/>
        <v>0</v>
      </c>
      <c r="CJ67" s="72">
        <f t="shared" si="20"/>
        <v>0</v>
      </c>
      <c r="CK67" s="70">
        <f t="shared" si="20"/>
        <v>0</v>
      </c>
      <c r="CL67" s="70">
        <f t="shared" si="20"/>
        <v>0</v>
      </c>
      <c r="CM67" s="70">
        <f t="shared" si="20"/>
        <v>0</v>
      </c>
      <c r="CN67" s="70">
        <f t="shared" si="20"/>
        <v>0</v>
      </c>
      <c r="CO67" s="70">
        <f t="shared" si="20"/>
        <v>0</v>
      </c>
      <c r="CP67" s="70">
        <f t="shared" si="20"/>
        <v>0</v>
      </c>
      <c r="CQ67" s="70">
        <f t="shared" si="20"/>
        <v>0</v>
      </c>
      <c r="CR67" s="70">
        <f t="shared" si="20"/>
        <v>0</v>
      </c>
      <c r="CS67" s="75">
        <f t="shared" si="20"/>
        <v>0</v>
      </c>
      <c r="CT67" s="72">
        <f t="shared" si="20"/>
        <v>0</v>
      </c>
      <c r="CU67" s="70">
        <f t="shared" si="20"/>
        <v>0</v>
      </c>
      <c r="CV67" s="70">
        <f t="shared" si="20"/>
        <v>0</v>
      </c>
      <c r="CW67" s="70">
        <f t="shared" si="20"/>
        <v>0</v>
      </c>
      <c r="CX67" s="70">
        <f t="shared" si="20"/>
        <v>0</v>
      </c>
      <c r="CY67" s="70">
        <f t="shared" si="20"/>
        <v>0</v>
      </c>
      <c r="CZ67" s="70">
        <f t="shared" si="20"/>
        <v>0</v>
      </c>
      <c r="DA67" s="70">
        <f t="shared" si="20"/>
        <v>0</v>
      </c>
      <c r="DB67" s="70">
        <f t="shared" si="20"/>
        <v>0</v>
      </c>
      <c r="DC67" s="76">
        <f t="shared" si="20"/>
        <v>0</v>
      </c>
      <c r="DD67" s="72">
        <f t="shared" ref="DD67:DL67" si="21">COUNTIF(DD19:DD45,"A")</f>
        <v>0</v>
      </c>
      <c r="DE67" s="73">
        <f t="shared" si="21"/>
        <v>0</v>
      </c>
      <c r="DF67" s="77">
        <f t="shared" si="21"/>
        <v>0</v>
      </c>
      <c r="DG67" s="78">
        <f t="shared" si="21"/>
        <v>0</v>
      </c>
      <c r="DH67" s="78">
        <f t="shared" si="21"/>
        <v>0</v>
      </c>
      <c r="DI67" s="78">
        <f t="shared" si="21"/>
        <v>0</v>
      </c>
      <c r="DJ67" s="78">
        <f t="shared" si="21"/>
        <v>0</v>
      </c>
      <c r="DK67" s="78">
        <f t="shared" si="21"/>
        <v>0</v>
      </c>
      <c r="DL67" s="79">
        <f t="shared" si="21"/>
        <v>0</v>
      </c>
    </row>
    <row r="69" spans="1:116" ht="14.4" thickBot="1" x14ac:dyDescent="0.3"/>
    <row r="70" spans="1:116" ht="30" customHeight="1" x14ac:dyDescent="0.25">
      <c r="C70" s="985" t="s">
        <v>43</v>
      </c>
      <c r="D70" s="986"/>
      <c r="E70" s="987"/>
      <c r="F70" s="988"/>
    </row>
    <row r="71" spans="1:116" x14ac:dyDescent="0.25">
      <c r="C71" s="59" t="s">
        <v>36</v>
      </c>
      <c r="D71" s="989" t="s">
        <v>17</v>
      </c>
      <c r="E71" s="990"/>
      <c r="F71" s="991"/>
    </row>
    <row r="72" spans="1:116" x14ac:dyDescent="0.25">
      <c r="C72" s="59" t="s">
        <v>52</v>
      </c>
      <c r="D72" s="989" t="s">
        <v>53</v>
      </c>
      <c r="E72" s="990"/>
      <c r="F72" s="991"/>
    </row>
    <row r="73" spans="1:116" x14ac:dyDescent="0.25">
      <c r="C73" s="59" t="s">
        <v>54</v>
      </c>
      <c r="D73" s="989" t="s">
        <v>55</v>
      </c>
      <c r="E73" s="990"/>
      <c r="F73" s="991"/>
    </row>
    <row r="74" spans="1:116" x14ac:dyDescent="0.25">
      <c r="C74" s="59" t="s">
        <v>16</v>
      </c>
      <c r="D74" s="989" t="s">
        <v>18</v>
      </c>
      <c r="E74" s="990"/>
      <c r="F74" s="991"/>
    </row>
    <row r="75" spans="1:116" x14ac:dyDescent="0.25">
      <c r="C75" s="80" t="s">
        <v>42</v>
      </c>
      <c r="D75" s="81" t="s">
        <v>75</v>
      </c>
      <c r="E75" s="178"/>
      <c r="F75" s="82"/>
    </row>
    <row r="76" spans="1:116" x14ac:dyDescent="0.25">
      <c r="C76" s="80" t="s">
        <v>50</v>
      </c>
      <c r="D76" s="81" t="s">
        <v>66</v>
      </c>
      <c r="E76" s="178"/>
      <c r="F76" s="82"/>
    </row>
    <row r="77" spans="1:116" ht="14.4" thickBot="1" x14ac:dyDescent="0.3">
      <c r="C77" s="83" t="s">
        <v>44</v>
      </c>
      <c r="D77" s="992" t="s">
        <v>30</v>
      </c>
      <c r="E77" s="993"/>
      <c r="F77" s="994"/>
    </row>
    <row r="79" spans="1:116" ht="15" customHeight="1" x14ac:dyDescent="0.25">
      <c r="C79" s="65" t="s">
        <v>37</v>
      </c>
      <c r="D79" s="984" t="s">
        <v>38</v>
      </c>
      <c r="E79" s="984"/>
      <c r="F79" s="984"/>
      <c r="G79" s="984"/>
      <c r="H79" s="984"/>
      <c r="I79" s="984"/>
      <c r="J79" s="984"/>
      <c r="K79" s="984"/>
      <c r="L79" s="984"/>
      <c r="M79" s="984"/>
      <c r="N79" s="984"/>
      <c r="O79" s="984"/>
      <c r="P79" s="984"/>
      <c r="Q79" s="984"/>
      <c r="R79" s="984"/>
      <c r="S79" s="984"/>
      <c r="T79" s="984"/>
      <c r="U79" s="87"/>
    </row>
    <row r="80" spans="1:116" ht="29.25" customHeight="1" x14ac:dyDescent="0.25">
      <c r="D80" s="984" t="s">
        <v>39</v>
      </c>
      <c r="E80" s="984"/>
      <c r="F80" s="984"/>
      <c r="G80" s="984"/>
      <c r="H80" s="984"/>
      <c r="I80" s="984"/>
      <c r="J80" s="984"/>
      <c r="K80" s="984"/>
      <c r="L80" s="984"/>
      <c r="M80" s="984"/>
      <c r="N80" s="984"/>
      <c r="O80" s="984"/>
      <c r="P80" s="984"/>
      <c r="Q80" s="984"/>
      <c r="R80" s="984"/>
      <c r="S80" s="984"/>
      <c r="T80" s="984"/>
      <c r="U80" s="984"/>
    </row>
    <row r="81" spans="4:4" x14ac:dyDescent="0.25">
      <c r="D81" s="52" t="s">
        <v>40</v>
      </c>
    </row>
  </sheetData>
  <mergeCells count="26">
    <mergeCell ref="D79:T79"/>
    <mergeCell ref="D80:U80"/>
    <mergeCell ref="C70:F70"/>
    <mergeCell ref="D71:F71"/>
    <mergeCell ref="D72:F72"/>
    <mergeCell ref="D73:F73"/>
    <mergeCell ref="D74:F74"/>
    <mergeCell ref="D77:F77"/>
    <mergeCell ref="CT7:DC7"/>
    <mergeCell ref="DD7:DE7"/>
    <mergeCell ref="DF7:DL7"/>
    <mergeCell ref="E8:E9"/>
    <mergeCell ref="F8:F9"/>
    <mergeCell ref="G8:G9"/>
    <mergeCell ref="AZ7:BI7"/>
    <mergeCell ref="BJ7:BN7"/>
    <mergeCell ref="BO7:BT7"/>
    <mergeCell ref="BU7:CD7"/>
    <mergeCell ref="CE7:CI7"/>
    <mergeCell ref="CJ7:CS7"/>
    <mergeCell ref="H7:AY7"/>
    <mergeCell ref="A7:A9"/>
    <mergeCell ref="B7:B9"/>
    <mergeCell ref="C7:C9"/>
    <mergeCell ref="D7:D9"/>
    <mergeCell ref="E7:G7"/>
  </mergeCells>
  <conditionalFormatting sqref="H14:H18">
    <cfRule type="cellIs" dxfId="2487" priority="383" operator="equal">
      <formula>5</formula>
    </cfRule>
  </conditionalFormatting>
  <conditionalFormatting sqref="H38:O45">
    <cfRule type="cellIs" dxfId="2486" priority="228" operator="equal">
      <formula>5</formula>
    </cfRule>
  </conditionalFormatting>
  <conditionalFormatting sqref="H39:O39">
    <cfRule type="cellIs" dxfId="2485" priority="227" operator="equal">
      <formula>"2015-1"</formula>
    </cfRule>
  </conditionalFormatting>
  <conditionalFormatting sqref="H61:O65">
    <cfRule type="cellIs" dxfId="2484" priority="2" operator="equal">
      <formula>5</formula>
    </cfRule>
    <cfRule type="cellIs" dxfId="2483" priority="3" operator="equal">
      <formula>"2014-2"</formula>
    </cfRule>
    <cfRule type="cellIs" dxfId="2482" priority="4" operator="lessThan">
      <formula>6</formula>
    </cfRule>
    <cfRule type="cellIs" dxfId="2481" priority="1" operator="equal">
      <formula>"2015-1"</formula>
    </cfRule>
  </conditionalFormatting>
  <conditionalFormatting sqref="H38:Q45">
    <cfRule type="cellIs" dxfId="2480" priority="282" operator="equal">
      <formula>"2015-1"</formula>
    </cfRule>
  </conditionalFormatting>
  <conditionalFormatting sqref="H12:AJ18">
    <cfRule type="cellIs" dxfId="2479" priority="357" operator="equal">
      <formula>"2015-1"</formula>
    </cfRule>
  </conditionalFormatting>
  <conditionalFormatting sqref="H46:BK66">
    <cfRule type="cellIs" dxfId="2478" priority="31" operator="equal">
      <formula>"2014-2"</formula>
    </cfRule>
    <cfRule type="cellIs" dxfId="2477" priority="30" operator="equal">
      <formula>5</formula>
    </cfRule>
    <cfRule type="cellIs" dxfId="2476" priority="32" operator="lessThan">
      <formula>6</formula>
    </cfRule>
    <cfRule type="cellIs" dxfId="2475" priority="33" operator="equal">
      <formula>"2015-1"</formula>
    </cfRule>
  </conditionalFormatting>
  <conditionalFormatting sqref="I17:Q17 T17 AR17:AT18 AV17:AV37 AX17:BN37 M17:O38 I18:O18 R18:T18 AW18:AW37 H19:AU37 Q27:Q38 J27:O45 V38 AE38:AS38 AU38:AV38 AX38:BI38 BL38:BM38 BJ38:BJ42 H38:O45 BK38:BK45 N43:BJ45 BL43:BN66 U61:AU63 AV61:BL65 AS64:AU65">
    <cfRule type="cellIs" dxfId="2474" priority="498" operator="equal">
      <formula>"2014-2"</formula>
    </cfRule>
    <cfRule type="cellIs" dxfId="2473" priority="499" operator="lessThan">
      <formula>6</formula>
    </cfRule>
  </conditionalFormatting>
  <conditionalFormatting sqref="I17:Q18">
    <cfRule type="cellIs" dxfId="2472" priority="379" operator="equal">
      <formula>5</formula>
    </cfRule>
  </conditionalFormatting>
  <conditionalFormatting sqref="J27:O45">
    <cfRule type="cellIs" dxfId="2471" priority="234" operator="equal">
      <formula>5</formula>
    </cfRule>
    <cfRule type="cellIs" dxfId="2470" priority="233" operator="equal">
      <formula>"2015-1"</formula>
    </cfRule>
  </conditionalFormatting>
  <conditionalFormatting sqref="J56:O65">
    <cfRule type="cellIs" dxfId="2469" priority="65" operator="equal">
      <formula>"2015-1"</formula>
    </cfRule>
    <cfRule type="cellIs" dxfId="2468" priority="66" operator="equal">
      <formula>5</formula>
    </cfRule>
    <cfRule type="cellIs" dxfId="2467" priority="67" operator="equal">
      <formula>"2014-2"</formula>
    </cfRule>
    <cfRule type="cellIs" dxfId="2466" priority="68" operator="lessThan">
      <formula>6</formula>
    </cfRule>
  </conditionalFormatting>
  <conditionalFormatting sqref="K12:O16">
    <cfRule type="cellIs" dxfId="2465" priority="453" operator="equal">
      <formula>"2015-1"</formula>
    </cfRule>
    <cfRule type="cellIs" dxfId="2464" priority="454" operator="equal">
      <formula>5</formula>
    </cfRule>
  </conditionalFormatting>
  <conditionalFormatting sqref="M12:O66">
    <cfRule type="cellIs" dxfId="2463" priority="9" operator="equal">
      <formula>"2015-1"</formula>
    </cfRule>
  </conditionalFormatting>
  <conditionalFormatting sqref="M43:O66">
    <cfRule type="cellIs" dxfId="2462" priority="11" operator="equal">
      <formula>"2014-2"</formula>
    </cfRule>
    <cfRule type="cellIs" dxfId="2461" priority="12" operator="lessThan">
      <formula>6</formula>
    </cfRule>
    <cfRule type="cellIs" dxfId="2460" priority="10" operator="equal">
      <formula>5</formula>
    </cfRule>
  </conditionalFormatting>
  <conditionalFormatting sqref="N14:O18 Q14:Q18">
    <cfRule type="cellIs" dxfId="2459" priority="476" operator="equal">
      <formula>5</formula>
    </cfRule>
  </conditionalFormatting>
  <conditionalFormatting sqref="P38:Q39">
    <cfRule type="cellIs" dxfId="2458" priority="283" operator="equal">
      <formula>5</formula>
    </cfRule>
  </conditionalFormatting>
  <conditionalFormatting sqref="P38:T38">
    <cfRule type="cellIs" dxfId="2457" priority="280" operator="equal">
      <formula>"2014-2"</formula>
    </cfRule>
    <cfRule type="cellIs" dxfId="2456" priority="281" operator="lessThan">
      <formula>6</formula>
    </cfRule>
  </conditionalFormatting>
  <conditionalFormatting sqref="Q12:Q66">
    <cfRule type="cellIs" dxfId="2455" priority="29" operator="equal">
      <formula>"2015-1"</formula>
    </cfRule>
  </conditionalFormatting>
  <conditionalFormatting sqref="R12:T18">
    <cfRule type="cellIs" dxfId="2454" priority="420" operator="equal">
      <formula>5</formula>
    </cfRule>
  </conditionalFormatting>
  <conditionalFormatting sqref="R38:T38">
    <cfRule type="cellIs" dxfId="2453" priority="279" operator="equal">
      <formula>5</formula>
    </cfRule>
  </conditionalFormatting>
  <conditionalFormatting sqref="R40:U40">
    <cfRule type="cellIs" dxfId="2452" priority="470" operator="equal">
      <formula>5</formula>
    </cfRule>
  </conditionalFormatting>
  <conditionalFormatting sqref="R38:AD40">
    <cfRule type="cellIs" dxfId="2451" priority="278" operator="equal">
      <formula>"2015-1"</formula>
    </cfRule>
  </conditionalFormatting>
  <conditionalFormatting sqref="T16:T18">
    <cfRule type="cellIs" dxfId="2450" priority="362" operator="equal">
      <formula>5</formula>
    </cfRule>
  </conditionalFormatting>
  <conditionalFormatting sqref="T38:T39">
    <cfRule type="cellIs" dxfId="2449" priority="392" operator="equal">
      <formula>5</formula>
    </cfRule>
  </conditionalFormatting>
  <conditionalFormatting sqref="U12:U14">
    <cfRule type="cellIs" dxfId="2448" priority="474" operator="equal">
      <formula>5</formula>
    </cfRule>
  </conditionalFormatting>
  <conditionalFormatting sqref="U16">
    <cfRule type="cellIs" dxfId="2447" priority="360" operator="equal">
      <formula>5</formula>
    </cfRule>
  </conditionalFormatting>
  <conditionalFormatting sqref="V17:AE18 AK17:AO18 AR17:AT18 AV17:AV37 AX17:BN37 M17:O38 AW18:AW37 H19:AU37 Q27:Q38 V38 AE38:AS38 AU38:AV38 AX38:BI38 BL38:BM38 BJ38:BJ42 N43:BJ45 BL43:BN66 U61:AU63 AV61:BL65 AS64:AU65">
    <cfRule type="cellIs" dxfId="2446" priority="497" operator="equal">
      <formula>5</formula>
    </cfRule>
  </conditionalFormatting>
  <conditionalFormatting sqref="V17:AO18">
    <cfRule type="cellIs" dxfId="2445" priority="437" operator="equal">
      <formula>"2014-2"</formula>
    </cfRule>
    <cfRule type="cellIs" dxfId="2444" priority="438" operator="lessThan">
      <formula>6</formula>
    </cfRule>
  </conditionalFormatting>
  <conditionalFormatting sqref="W12:AD16">
    <cfRule type="cellIs" dxfId="2443" priority="462" operator="equal">
      <formula>5</formula>
    </cfRule>
  </conditionalFormatting>
  <conditionalFormatting sqref="W40:AD40">
    <cfRule type="cellIs" dxfId="2442" priority="464" operator="equal">
      <formula>5</formula>
    </cfRule>
  </conditionalFormatting>
  <conditionalFormatting sqref="AE39:AJ40">
    <cfRule type="cellIs" dxfId="2441" priority="457" operator="equal">
      <formula>"2015-1"</formula>
    </cfRule>
  </conditionalFormatting>
  <conditionalFormatting sqref="AF12:AJ14">
    <cfRule type="cellIs" dxfId="2440" priority="460" operator="equal">
      <formula>5</formula>
    </cfRule>
  </conditionalFormatting>
  <conditionalFormatting sqref="AF16:AJ18">
    <cfRule type="cellIs" dxfId="2439" priority="358" operator="equal">
      <formula>5</formula>
    </cfRule>
  </conditionalFormatting>
  <conditionalFormatting sqref="AF39:AJ40">
    <cfRule type="cellIs" dxfId="2438" priority="458" operator="equal">
      <formula>5</formula>
    </cfRule>
  </conditionalFormatting>
  <conditionalFormatting sqref="AK16:AM16">
    <cfRule type="cellIs" dxfId="2437" priority="354" operator="equal">
      <formula>5</formula>
    </cfRule>
  </conditionalFormatting>
  <conditionalFormatting sqref="AK67:AM67">
    <cfRule type="cellIs" dxfId="2436" priority="375" operator="equal">
      <formula>"2015-1"</formula>
    </cfRule>
  </conditionalFormatting>
  <conditionalFormatting sqref="AK39:AS39">
    <cfRule type="cellIs" dxfId="2435" priority="425" operator="equal">
      <formula>"2015-1"</formula>
    </cfRule>
  </conditionalFormatting>
  <conditionalFormatting sqref="AK17:AU18">
    <cfRule type="cellIs" dxfId="2434" priority="443" operator="equal">
      <formula>"2015-1"</formula>
    </cfRule>
  </conditionalFormatting>
  <conditionalFormatting sqref="AK12:BN16">
    <cfRule type="cellIs" dxfId="2433" priority="347" operator="equal">
      <formula>"2015-1"</formula>
    </cfRule>
  </conditionalFormatting>
  <conditionalFormatting sqref="AN39">
    <cfRule type="cellIs" dxfId="2432" priority="369" operator="equal">
      <formula>5</formula>
    </cfRule>
    <cfRule type="cellIs" dxfId="2431" priority="370" operator="equal">
      <formula>"2014-2"</formula>
    </cfRule>
    <cfRule type="cellIs" dxfId="2430" priority="371" operator="lessThan">
      <formula>6</formula>
    </cfRule>
  </conditionalFormatting>
  <conditionalFormatting sqref="AR39">
    <cfRule type="cellIs" dxfId="2429" priority="366" operator="equal">
      <formula>5</formula>
    </cfRule>
    <cfRule type="cellIs" dxfId="2428" priority="367" operator="equal">
      <formula>"2014-2"</formula>
    </cfRule>
    <cfRule type="cellIs" dxfId="2427" priority="368" operator="lessThan">
      <formula>6</formula>
    </cfRule>
  </conditionalFormatting>
  <conditionalFormatting sqref="AT38:AU39">
    <cfRule type="cellIs" dxfId="2426" priority="294" operator="equal">
      <formula>"2015-1"</formula>
    </cfRule>
  </conditionalFormatting>
  <conditionalFormatting sqref="AV39">
    <cfRule type="cellIs" dxfId="2425" priority="339" operator="lessThan">
      <formula>6</formula>
    </cfRule>
    <cfRule type="cellIs" dxfId="2424" priority="337" operator="equal">
      <formula>5</formula>
    </cfRule>
    <cfRule type="cellIs" dxfId="2423" priority="338" operator="equal">
      <formula>"2014-2"</formula>
    </cfRule>
  </conditionalFormatting>
  <conditionalFormatting sqref="AV17:AW39">
    <cfRule type="cellIs" dxfId="2422" priority="286" operator="equal">
      <formula>"2015-1"</formula>
    </cfRule>
  </conditionalFormatting>
  <conditionalFormatting sqref="AX39">
    <cfRule type="cellIs" dxfId="2421" priority="331" operator="equal">
      <formula>"2014-2"</formula>
    </cfRule>
    <cfRule type="cellIs" dxfId="2420" priority="330" operator="equal">
      <formula>5</formula>
    </cfRule>
    <cfRule type="cellIs" dxfId="2419" priority="332" operator="lessThan">
      <formula>6</formula>
    </cfRule>
  </conditionalFormatting>
  <conditionalFormatting sqref="AX38:AY39">
    <cfRule type="cellIs" dxfId="2418" priority="450" operator="equal">
      <formula>"2015-1"</formula>
    </cfRule>
  </conditionalFormatting>
  <conditionalFormatting sqref="AX17:BN37 H19:AU37 AE38:AS38 AZ38:BK45 AK40:AY40 R41:AY45 U61:AU63 AV61:BL65 AS64:AU65">
    <cfRule type="cellIs" dxfId="2417" priority="496" operator="equal">
      <formula>"2015-1"</formula>
    </cfRule>
  </conditionalFormatting>
  <conditionalFormatting sqref="BD39:BE39">
    <cfRule type="cellIs" dxfId="2416" priority="390" operator="lessThan">
      <formula>6</formula>
    </cfRule>
    <cfRule type="cellIs" dxfId="2415" priority="389" operator="equal">
      <formula>"2014-2"</formula>
    </cfRule>
    <cfRule type="cellIs" dxfId="2414" priority="388" operator="equal">
      <formula>5</formula>
    </cfRule>
  </conditionalFormatting>
  <conditionalFormatting sqref="BG42">
    <cfRule type="cellIs" dxfId="2413" priority="484" operator="equal">
      <formula>5</formula>
    </cfRule>
    <cfRule type="cellIs" dxfId="2412" priority="485" operator="equal">
      <formula>"2014-2"</formula>
    </cfRule>
    <cfRule type="cellIs" dxfId="2411" priority="486" operator="lessThan">
      <formula>6</formula>
    </cfRule>
  </conditionalFormatting>
  <conditionalFormatting sqref="BJ15:BL16">
    <cfRule type="cellIs" dxfId="2410" priority="348" operator="equal">
      <formula>5</formula>
    </cfRule>
  </conditionalFormatting>
  <conditionalFormatting sqref="BK38:BK45">
    <cfRule type="cellIs" dxfId="2409" priority="222" operator="equal">
      <formula>5</formula>
    </cfRule>
  </conditionalFormatting>
  <conditionalFormatting sqref="BK39">
    <cfRule type="cellIs" dxfId="2408" priority="221" operator="equal">
      <formula>"2015-1"</formula>
    </cfRule>
  </conditionalFormatting>
  <conditionalFormatting sqref="BL38:BN66">
    <cfRule type="cellIs" dxfId="2407" priority="289" operator="equal">
      <formula>"2015-1"</formula>
    </cfRule>
  </conditionalFormatting>
  <conditionalFormatting sqref="BN12:BN16">
    <cfRule type="cellIs" dxfId="2406" priority="352" operator="equal">
      <formula>5</formula>
    </cfRule>
  </conditionalFormatting>
  <conditionalFormatting sqref="BN40">
    <cfRule type="cellIs" dxfId="2405" priority="466"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DK237"/>
  <sheetViews>
    <sheetView topLeftCell="A7" zoomScaleNormal="100" zoomScalePageLayoutView="90" workbookViewId="0">
      <pane xSplit="7" ySplit="3" topLeftCell="H64" activePane="bottomRight" state="frozen"/>
      <selection activeCell="A7" sqref="A7"/>
      <selection pane="topRight" activeCell="H7" sqref="H7"/>
      <selection pane="bottomLeft" activeCell="A10" sqref="A10"/>
      <selection pane="bottomRight" activeCell="K8" sqref="K8"/>
    </sheetView>
  </sheetViews>
  <sheetFormatPr baseColWidth="10" defaultColWidth="11.44140625" defaultRowHeight="13.8" x14ac:dyDescent="0.25"/>
  <cols>
    <col min="1" max="1" width="6.6640625" style="52" customWidth="1"/>
    <col min="2" max="2" width="9" style="52" customWidth="1"/>
    <col min="3" max="3" width="19" style="52" customWidth="1"/>
    <col min="4" max="4" width="47.6640625" style="52" customWidth="1"/>
    <col min="5" max="5" width="8.33203125" style="52" customWidth="1"/>
    <col min="6" max="7" width="7.44140625" style="52" customWidth="1"/>
    <col min="8" max="8" width="12.5546875" style="52" customWidth="1"/>
    <col min="9" max="9" width="9.44140625" style="52" customWidth="1"/>
    <col min="10" max="11" width="9.88671875" style="52" customWidth="1"/>
    <col min="12" max="12" width="9.33203125" style="52" customWidth="1"/>
    <col min="13" max="15" width="9.88671875" style="52" customWidth="1"/>
    <col min="16" max="16" width="12.88671875" style="52" customWidth="1"/>
    <col min="17" max="17" width="12" style="52" customWidth="1"/>
    <col min="18" max="18" width="10.5546875" style="52" customWidth="1"/>
    <col min="19" max="19" width="11.6640625" style="52" customWidth="1"/>
    <col min="20" max="20" width="13.33203125" style="52" customWidth="1"/>
    <col min="21" max="35" width="9.88671875" style="52" customWidth="1"/>
    <col min="36" max="36" width="11.109375" style="52" customWidth="1"/>
    <col min="37" max="37" width="9.88671875" style="52" customWidth="1"/>
    <col min="38" max="41" width="11" style="52" customWidth="1"/>
    <col min="42" max="42" width="9.88671875" style="52" customWidth="1"/>
    <col min="43" max="44" width="12.5546875" style="52" customWidth="1"/>
    <col min="45" max="46" width="9.88671875" style="52" customWidth="1"/>
    <col min="47" max="47" width="11.109375" style="52" customWidth="1"/>
    <col min="48" max="57" width="9.88671875" style="52" customWidth="1"/>
    <col min="58" max="58" width="11.6640625" style="52" customWidth="1"/>
    <col min="59" max="61" width="9.88671875" style="52" customWidth="1"/>
    <col min="62" max="64" width="13.44140625" style="52" customWidth="1"/>
    <col min="65" max="65" width="9.88671875" style="52" customWidth="1"/>
    <col min="66" max="66" width="11.5546875" style="52" customWidth="1"/>
    <col min="67" max="67" width="11.44140625" style="52" customWidth="1"/>
    <col min="68" max="69" width="11.109375" style="52" customWidth="1"/>
    <col min="70" max="70" width="13.33203125" style="52" customWidth="1"/>
    <col min="71" max="71" width="11.109375" style="52" customWidth="1"/>
    <col min="72" max="72" width="5.6640625" style="267" customWidth="1"/>
    <col min="73" max="79" width="5.6640625" style="52" customWidth="1"/>
    <col min="80" max="80" width="9.5546875" style="52" customWidth="1"/>
    <col min="81" max="81" width="11.44140625" style="52"/>
    <col min="82" max="84" width="5.6640625" style="52" customWidth="1"/>
    <col min="85" max="85" width="10" style="52" customWidth="1"/>
    <col min="86" max="86" width="11.44140625" style="52"/>
    <col min="87" max="94" width="5.6640625" style="52" customWidth="1"/>
    <col min="95" max="95" width="10.6640625" style="52" customWidth="1"/>
    <col min="96" max="96" width="11.44140625" style="52"/>
    <col min="97" max="104" width="5.6640625" style="52" customWidth="1"/>
    <col min="105" max="105" width="10.5546875" style="52" customWidth="1"/>
    <col min="106" max="106" width="11.44140625" style="52"/>
    <col min="107" max="107" width="16.5546875" style="52" customWidth="1"/>
    <col min="108" max="108" width="15.88671875" style="52" customWidth="1"/>
    <col min="109" max="109" width="10.44140625" style="52" customWidth="1"/>
    <col min="110" max="113" width="11.44140625" style="52"/>
    <col min="114" max="114" width="13.5546875" style="52" customWidth="1"/>
    <col min="115" max="16384" width="11.44140625" style="52"/>
  </cols>
  <sheetData>
    <row r="1" spans="1:115"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W1" s="10"/>
      <c r="BJ1" s="12"/>
      <c r="BK1" s="12"/>
      <c r="BL1" s="12"/>
    </row>
    <row r="2" spans="1:115"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5" ht="17.399999999999999" x14ac:dyDescent="0.25">
      <c r="A3" s="2" t="s">
        <v>356</v>
      </c>
      <c r="B3" s="2"/>
      <c r="C3" s="2"/>
      <c r="D3" s="2"/>
      <c r="E3" s="2"/>
      <c r="F3" s="2"/>
      <c r="J3" s="2"/>
      <c r="K3" s="2"/>
      <c r="L3" s="2"/>
      <c r="M3" s="2"/>
      <c r="N3" s="2"/>
      <c r="O3" s="2"/>
      <c r="P3" s="2"/>
      <c r="Q3" s="2"/>
      <c r="R3" s="2"/>
      <c r="S3" s="2"/>
      <c r="T3" s="2"/>
      <c r="U3" s="2"/>
      <c r="V3" s="2"/>
      <c r="W3" s="2"/>
      <c r="X3" s="2"/>
      <c r="Y3" s="2"/>
      <c r="Z3" s="2"/>
      <c r="AA3" s="2"/>
      <c r="AB3" s="2"/>
      <c r="AC3" s="2"/>
      <c r="AD3" s="2"/>
    </row>
    <row r="4" spans="1:115"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5" ht="18" customHeight="1" x14ac:dyDescent="0.25"/>
    <row r="6" spans="1:115" ht="33" customHeight="1" thickBot="1" x14ac:dyDescent="0.3">
      <c r="A6" s="2" t="s">
        <v>93</v>
      </c>
      <c r="B6" s="2"/>
    </row>
    <row r="7" spans="1:115" ht="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13"/>
      <c r="AS7" s="1029"/>
      <c r="AT7" s="1029"/>
      <c r="AU7" s="1029"/>
      <c r="AV7" s="1029"/>
      <c r="AW7" s="1029"/>
      <c r="AX7" s="1033" t="s">
        <v>282</v>
      </c>
      <c r="AY7" s="1034"/>
      <c r="AZ7" s="1034"/>
      <c r="BA7" s="1034"/>
      <c r="BB7" s="1034"/>
      <c r="BC7" s="1034"/>
      <c r="BD7" s="1034"/>
      <c r="BE7" s="1034"/>
      <c r="BF7" s="1034"/>
      <c r="BG7" s="1034"/>
      <c r="BH7" s="1035"/>
      <c r="BI7" s="1036" t="s">
        <v>11</v>
      </c>
      <c r="BJ7" s="1036"/>
      <c r="BK7" s="1036"/>
      <c r="BL7" s="1036"/>
      <c r="BM7" s="1037"/>
      <c r="BN7" s="1008" t="s">
        <v>58</v>
      </c>
      <c r="BO7" s="1009"/>
      <c r="BP7" s="1009"/>
      <c r="BQ7" s="1009"/>
      <c r="BR7" s="1009"/>
      <c r="BS7" s="1010"/>
      <c r="BT7" s="996" t="s">
        <v>19</v>
      </c>
      <c r="BU7" s="996"/>
      <c r="BV7" s="996"/>
      <c r="BW7" s="996"/>
      <c r="BX7" s="996"/>
      <c r="BY7" s="996"/>
      <c r="BZ7" s="996"/>
      <c r="CA7" s="996"/>
      <c r="CB7" s="996"/>
      <c r="CC7" s="1011"/>
      <c r="CD7" s="997" t="s">
        <v>51</v>
      </c>
      <c r="CE7" s="998"/>
      <c r="CF7" s="998"/>
      <c r="CG7" s="998"/>
      <c r="CH7" s="999"/>
      <c r="CI7" s="995" t="s">
        <v>20</v>
      </c>
      <c r="CJ7" s="996"/>
      <c r="CK7" s="996"/>
      <c r="CL7" s="996"/>
      <c r="CM7" s="996"/>
      <c r="CN7" s="996"/>
      <c r="CO7" s="996"/>
      <c r="CP7" s="996"/>
      <c r="CQ7" s="996"/>
      <c r="CR7" s="1011"/>
      <c r="CS7" s="995" t="s">
        <v>21</v>
      </c>
      <c r="CT7" s="996"/>
      <c r="CU7" s="996"/>
      <c r="CV7" s="996"/>
      <c r="CW7" s="996"/>
      <c r="CX7" s="996"/>
      <c r="CY7" s="996"/>
      <c r="CZ7" s="996"/>
      <c r="DA7" s="996"/>
      <c r="DB7" s="996"/>
      <c r="DC7" s="997" t="s">
        <v>77</v>
      </c>
      <c r="DD7" s="998"/>
      <c r="DE7" s="997" t="s">
        <v>67</v>
      </c>
      <c r="DF7" s="998"/>
      <c r="DG7" s="998"/>
      <c r="DH7" s="998"/>
      <c r="DI7" s="998"/>
      <c r="DJ7" s="998"/>
      <c r="DK7" s="999"/>
    </row>
    <row r="8" spans="1:115" s="54" customFormat="1" ht="49.5" customHeight="1" x14ac:dyDescent="0.2">
      <c r="A8" s="1015"/>
      <c r="B8" s="1018"/>
      <c r="C8" s="1018"/>
      <c r="D8" s="1018"/>
      <c r="E8" s="1015" t="s">
        <v>402</v>
      </c>
      <c r="F8" s="1001" t="s">
        <v>33</v>
      </c>
      <c r="G8" s="1003" t="s">
        <v>15</v>
      </c>
      <c r="H8" s="27" t="s">
        <v>357</v>
      </c>
      <c r="I8" s="28" t="s">
        <v>221</v>
      </c>
      <c r="J8" s="28" t="s">
        <v>358</v>
      </c>
      <c r="K8" s="28" t="s">
        <v>359</v>
      </c>
      <c r="L8" s="29" t="s">
        <v>360</v>
      </c>
      <c r="M8" s="27" t="s">
        <v>396</v>
      </c>
      <c r="N8" s="28" t="s">
        <v>48</v>
      </c>
      <c r="O8" s="28" t="s">
        <v>361</v>
      </c>
      <c r="P8" s="28" t="s">
        <v>362</v>
      </c>
      <c r="Q8" s="28" t="s">
        <v>7</v>
      </c>
      <c r="R8" s="29" t="s">
        <v>363</v>
      </c>
      <c r="S8" s="27" t="s">
        <v>364</v>
      </c>
      <c r="T8" s="28" t="s">
        <v>365</v>
      </c>
      <c r="U8" s="28" t="s">
        <v>366</v>
      </c>
      <c r="V8" s="28" t="s">
        <v>116</v>
      </c>
      <c r="W8" s="28" t="s">
        <v>367</v>
      </c>
      <c r="X8" s="29" t="s">
        <v>45</v>
      </c>
      <c r="Y8" s="27" t="s">
        <v>368</v>
      </c>
      <c r="Z8" s="28" t="s">
        <v>369</v>
      </c>
      <c r="AA8" s="28" t="s">
        <v>370</v>
      </c>
      <c r="AB8" s="28" t="s">
        <v>371</v>
      </c>
      <c r="AC8" s="28" t="s">
        <v>372</v>
      </c>
      <c r="AD8" s="29" t="s">
        <v>49</v>
      </c>
      <c r="AE8" s="27" t="s">
        <v>373</v>
      </c>
      <c r="AF8" s="28" t="s">
        <v>374</v>
      </c>
      <c r="AG8" s="28" t="s">
        <v>375</v>
      </c>
      <c r="AH8" s="28" t="s">
        <v>376</v>
      </c>
      <c r="AI8" s="28" t="s">
        <v>377</v>
      </c>
      <c r="AJ8" s="29" t="s">
        <v>378</v>
      </c>
      <c r="AK8" s="27" t="s">
        <v>379</v>
      </c>
      <c r="AL8" s="28" t="s">
        <v>380</v>
      </c>
      <c r="AM8" s="28" t="s">
        <v>381</v>
      </c>
      <c r="AN8" s="28" t="s">
        <v>391</v>
      </c>
      <c r="AO8" s="28" t="s">
        <v>383</v>
      </c>
      <c r="AP8" s="29" t="s">
        <v>384</v>
      </c>
      <c r="AQ8" s="27" t="s">
        <v>385</v>
      </c>
      <c r="AR8" s="201" t="s">
        <v>395</v>
      </c>
      <c r="AS8" s="28" t="s">
        <v>386</v>
      </c>
      <c r="AT8" s="28" t="s">
        <v>394</v>
      </c>
      <c r="AU8" s="28" t="s">
        <v>387</v>
      </c>
      <c r="AV8" s="37" t="s">
        <v>46</v>
      </c>
      <c r="AW8" s="28" t="s">
        <v>9</v>
      </c>
      <c r="AX8" s="49" t="s">
        <v>389</v>
      </c>
      <c r="AY8" s="38" t="s">
        <v>388</v>
      </c>
      <c r="AZ8" s="38" t="s">
        <v>390</v>
      </c>
      <c r="BA8" s="38" t="s">
        <v>382</v>
      </c>
      <c r="BB8" s="38" t="s">
        <v>756</v>
      </c>
      <c r="BC8" s="38" t="s">
        <v>392</v>
      </c>
      <c r="BD8" s="38" t="s">
        <v>393</v>
      </c>
      <c r="BE8" s="38" t="s">
        <v>5</v>
      </c>
      <c r="BF8" s="38" t="s">
        <v>8</v>
      </c>
      <c r="BG8" s="38" t="s">
        <v>755</v>
      </c>
      <c r="BH8" s="38" t="s">
        <v>47</v>
      </c>
      <c r="BI8" s="48" t="s">
        <v>12</v>
      </c>
      <c r="BJ8" s="45" t="s">
        <v>13</v>
      </c>
      <c r="BK8" s="46" t="s">
        <v>4</v>
      </c>
      <c r="BL8" s="46" t="s">
        <v>6</v>
      </c>
      <c r="BM8" s="46" t="s">
        <v>14</v>
      </c>
      <c r="BN8" s="21" t="s">
        <v>56</v>
      </c>
      <c r="BO8" s="19" t="s">
        <v>62</v>
      </c>
      <c r="BP8" s="19" t="s">
        <v>63</v>
      </c>
      <c r="BQ8" s="25" t="s">
        <v>64</v>
      </c>
      <c r="BR8" s="25" t="s">
        <v>76</v>
      </c>
      <c r="BS8" s="26" t="s">
        <v>57</v>
      </c>
      <c r="BT8" s="8" t="s">
        <v>22</v>
      </c>
      <c r="BU8" s="7" t="s">
        <v>23</v>
      </c>
      <c r="BV8" s="7" t="s">
        <v>24</v>
      </c>
      <c r="BW8" s="7" t="s">
        <v>25</v>
      </c>
      <c r="BX8" s="7" t="s">
        <v>26</v>
      </c>
      <c r="BY8" s="7" t="s">
        <v>27</v>
      </c>
      <c r="BZ8" s="7" t="s">
        <v>28</v>
      </c>
      <c r="CA8" s="7" t="s">
        <v>29</v>
      </c>
      <c r="CB8" s="22" t="s">
        <v>35</v>
      </c>
      <c r="CC8" s="13" t="s">
        <v>59</v>
      </c>
      <c r="CD8" s="8" t="s">
        <v>22</v>
      </c>
      <c r="CE8" s="7" t="s">
        <v>23</v>
      </c>
      <c r="CF8" s="7" t="s">
        <v>24</v>
      </c>
      <c r="CG8" s="7" t="s">
        <v>34</v>
      </c>
      <c r="CH8" s="23" t="s">
        <v>60</v>
      </c>
      <c r="CI8" s="8" t="s">
        <v>22</v>
      </c>
      <c r="CJ8" s="7" t="s">
        <v>23</v>
      </c>
      <c r="CK8" s="7" t="s">
        <v>24</v>
      </c>
      <c r="CL8" s="7" t="s">
        <v>25</v>
      </c>
      <c r="CM8" s="7" t="s">
        <v>26</v>
      </c>
      <c r="CN8" s="7" t="s">
        <v>27</v>
      </c>
      <c r="CO8" s="7" t="s">
        <v>28</v>
      </c>
      <c r="CP8" s="7" t="s">
        <v>29</v>
      </c>
      <c r="CQ8" s="7" t="s">
        <v>34</v>
      </c>
      <c r="CR8" s="23" t="s">
        <v>60</v>
      </c>
      <c r="CS8" s="8" t="s">
        <v>22</v>
      </c>
      <c r="CT8" s="7" t="s">
        <v>23</v>
      </c>
      <c r="CU8" s="7" t="s">
        <v>24</v>
      </c>
      <c r="CV8" s="7" t="s">
        <v>25</v>
      </c>
      <c r="CW8" s="7" t="s">
        <v>26</v>
      </c>
      <c r="CX8" s="7" t="s">
        <v>27</v>
      </c>
      <c r="CY8" s="7" t="s">
        <v>28</v>
      </c>
      <c r="CZ8" s="7" t="s">
        <v>29</v>
      </c>
      <c r="DA8" s="7" t="s">
        <v>34</v>
      </c>
      <c r="DB8" s="24" t="s">
        <v>60</v>
      </c>
      <c r="DC8" s="8" t="s">
        <v>78</v>
      </c>
      <c r="DD8" s="22" t="s">
        <v>61</v>
      </c>
      <c r="DE8" s="8" t="s">
        <v>68</v>
      </c>
      <c r="DF8" s="7" t="s">
        <v>74</v>
      </c>
      <c r="DG8" s="7" t="s">
        <v>69</v>
      </c>
      <c r="DH8" s="7" t="s">
        <v>70</v>
      </c>
      <c r="DI8" s="7" t="s">
        <v>71</v>
      </c>
      <c r="DJ8" s="7" t="s">
        <v>72</v>
      </c>
      <c r="DK8" s="13" t="s">
        <v>73</v>
      </c>
    </row>
    <row r="9" spans="1:115" s="54" customFormat="1" ht="15" customHeight="1" x14ac:dyDescent="0.2">
      <c r="A9" s="1016"/>
      <c r="B9" s="1002"/>
      <c r="C9" s="1002"/>
      <c r="D9" s="1002"/>
      <c r="E9" s="1016"/>
      <c r="F9" s="1002"/>
      <c r="G9" s="1004"/>
      <c r="H9" s="209">
        <v>1054</v>
      </c>
      <c r="I9" s="210">
        <v>1003</v>
      </c>
      <c r="J9" s="210">
        <v>1055</v>
      </c>
      <c r="K9" s="210">
        <v>1056</v>
      </c>
      <c r="L9" s="211">
        <v>1063</v>
      </c>
      <c r="M9" s="209">
        <v>1057</v>
      </c>
      <c r="N9" s="210">
        <v>1006</v>
      </c>
      <c r="O9" s="210">
        <v>1059</v>
      </c>
      <c r="P9" s="210">
        <v>1061</v>
      </c>
      <c r="Q9" s="210">
        <v>1017</v>
      </c>
      <c r="R9" s="211">
        <v>1066</v>
      </c>
      <c r="S9" s="209">
        <v>1064</v>
      </c>
      <c r="T9" s="210">
        <v>1067</v>
      </c>
      <c r="U9" s="210">
        <v>1065</v>
      </c>
      <c r="V9" s="210">
        <v>1068</v>
      </c>
      <c r="W9" s="210">
        <v>1058</v>
      </c>
      <c r="X9" s="210">
        <v>1083</v>
      </c>
      <c r="Y9" s="209">
        <v>1070</v>
      </c>
      <c r="Z9" s="210">
        <v>1069</v>
      </c>
      <c r="AA9" s="210">
        <v>1071</v>
      </c>
      <c r="AB9" s="210">
        <v>1072</v>
      </c>
      <c r="AC9" s="210">
        <v>1060</v>
      </c>
      <c r="AD9" s="211">
        <v>1076</v>
      </c>
      <c r="AE9" s="209">
        <v>1077</v>
      </c>
      <c r="AF9" s="210">
        <v>1073</v>
      </c>
      <c r="AG9" s="210">
        <v>1078</v>
      </c>
      <c r="AH9" s="210">
        <v>1074</v>
      </c>
      <c r="AI9" s="210">
        <v>1081</v>
      </c>
      <c r="AJ9" s="211">
        <v>1079</v>
      </c>
      <c r="AK9" s="209">
        <v>1084</v>
      </c>
      <c r="AL9" s="210">
        <v>1085</v>
      </c>
      <c r="AM9" s="210">
        <v>1091</v>
      </c>
      <c r="AN9" s="210">
        <v>1095</v>
      </c>
      <c r="AO9" s="210">
        <v>1075</v>
      </c>
      <c r="AP9" s="210">
        <v>1088</v>
      </c>
      <c r="AQ9" s="209">
        <v>1086</v>
      </c>
      <c r="AR9" s="209">
        <v>1096</v>
      </c>
      <c r="AS9" s="210">
        <v>1087</v>
      </c>
      <c r="AT9" s="210">
        <v>1094</v>
      </c>
      <c r="AU9" s="210">
        <v>1082</v>
      </c>
      <c r="AV9" s="412">
        <v>1052</v>
      </c>
      <c r="AW9" s="413">
        <v>1090</v>
      </c>
      <c r="AX9" s="212">
        <v>1215</v>
      </c>
      <c r="AY9" s="414">
        <v>1216</v>
      </c>
      <c r="AZ9" s="414">
        <v>1217</v>
      </c>
      <c r="BA9" s="414"/>
      <c r="BB9" s="414">
        <v>1133</v>
      </c>
      <c r="BC9" s="414">
        <v>1089</v>
      </c>
      <c r="BD9" s="414">
        <v>1099</v>
      </c>
      <c r="BE9" s="414">
        <v>1008</v>
      </c>
      <c r="BF9" s="414">
        <v>1200</v>
      </c>
      <c r="BG9" s="414">
        <v>1093</v>
      </c>
      <c r="BH9" s="414">
        <v>1104</v>
      </c>
      <c r="BI9" s="215">
        <v>1102</v>
      </c>
      <c r="BJ9" s="216">
        <v>1105</v>
      </c>
      <c r="BK9" s="217">
        <v>1103</v>
      </c>
      <c r="BL9" s="217">
        <v>1149</v>
      </c>
      <c r="BM9" s="217">
        <v>1107</v>
      </c>
      <c r="BN9" s="218"/>
      <c r="BO9" s="219"/>
      <c r="BP9" s="219"/>
      <c r="BQ9" s="220"/>
      <c r="BR9" s="220"/>
      <c r="BS9" s="221"/>
      <c r="BT9" s="226"/>
      <c r="BU9" s="223"/>
      <c r="BV9" s="223"/>
      <c r="BW9" s="223"/>
      <c r="BX9" s="223"/>
      <c r="BY9" s="223"/>
      <c r="BZ9" s="223"/>
      <c r="CA9" s="223"/>
      <c r="CB9" s="224"/>
      <c r="CC9" s="225"/>
      <c r="CD9" s="226"/>
      <c r="CE9" s="223"/>
      <c r="CF9" s="223"/>
      <c r="CG9" s="223"/>
      <c r="CH9" s="227"/>
      <c r="CI9" s="226"/>
      <c r="CJ9" s="223"/>
      <c r="CK9" s="223"/>
      <c r="CL9" s="223"/>
      <c r="CM9" s="223"/>
      <c r="CN9" s="223"/>
      <c r="CO9" s="223"/>
      <c r="CP9" s="223"/>
      <c r="CQ9" s="223"/>
      <c r="CR9" s="227"/>
      <c r="CS9" s="226"/>
      <c r="CT9" s="223"/>
      <c r="CU9" s="223"/>
      <c r="CV9" s="223"/>
      <c r="CW9" s="223"/>
      <c r="CX9" s="223"/>
      <c r="CY9" s="223"/>
      <c r="CZ9" s="223"/>
      <c r="DA9" s="223"/>
      <c r="DB9" s="24"/>
      <c r="DC9" s="226"/>
      <c r="DD9" s="224"/>
      <c r="DE9" s="226"/>
      <c r="DF9" s="223"/>
      <c r="DG9" s="223"/>
      <c r="DH9" s="223"/>
      <c r="DI9" s="223"/>
      <c r="DJ9" s="223"/>
      <c r="DK9" s="225"/>
    </row>
    <row r="10" spans="1:115" s="380" customFormat="1" hidden="1" x14ac:dyDescent="0.25">
      <c r="A10" s="519">
        <v>1</v>
      </c>
      <c r="B10" s="190">
        <v>1304176</v>
      </c>
      <c r="C10" s="187" t="s">
        <v>1851</v>
      </c>
      <c r="D10" s="187" t="s">
        <v>1932</v>
      </c>
      <c r="E10" s="56" t="s">
        <v>592</v>
      </c>
      <c r="F10" s="519">
        <v>1</v>
      </c>
      <c r="G10" s="519"/>
      <c r="H10" s="520"/>
      <c r="I10" s="520" t="s">
        <v>1901</v>
      </c>
      <c r="J10" s="520"/>
      <c r="K10" s="520"/>
      <c r="L10" s="520"/>
      <c r="M10" s="520"/>
      <c r="N10" s="520" t="s">
        <v>1901</v>
      </c>
      <c r="O10" s="520"/>
      <c r="P10" s="520"/>
      <c r="Q10" s="520"/>
      <c r="R10" s="520"/>
      <c r="S10" s="520"/>
      <c r="T10" s="520"/>
      <c r="U10" s="520"/>
      <c r="V10" s="520"/>
      <c r="W10" s="520"/>
      <c r="X10" s="549" t="s">
        <v>1901</v>
      </c>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c r="AU10" s="520"/>
      <c r="AV10" s="520"/>
      <c r="AW10" s="520" t="s">
        <v>1901</v>
      </c>
      <c r="AX10" s="417" t="s">
        <v>1901</v>
      </c>
      <c r="AY10" s="417"/>
      <c r="AZ10" s="417"/>
      <c r="BA10" s="417"/>
      <c r="BB10" s="417"/>
      <c r="BC10" s="417"/>
      <c r="BD10" s="417"/>
      <c r="BE10" s="417"/>
      <c r="BF10" s="417"/>
      <c r="BG10" s="417"/>
      <c r="BH10" s="417" t="s">
        <v>1901</v>
      </c>
      <c r="BI10" s="418"/>
      <c r="BJ10" s="418"/>
      <c r="BK10" s="418" t="s">
        <v>1901</v>
      </c>
      <c r="BL10" s="418"/>
      <c r="BM10" s="418"/>
      <c r="BN10" s="93">
        <f>COUNTIF(H10:BM10, "2022-1")</f>
        <v>7</v>
      </c>
      <c r="BO10" s="56">
        <f t="shared" ref="BO10" si="0">COUNTIF(H10:BM10,"&gt;5")</f>
        <v>0</v>
      </c>
      <c r="BP10" s="56">
        <f t="shared" ref="BP10" si="1">COUNTIF(H10:BM10,"&gt;5?")</f>
        <v>0</v>
      </c>
      <c r="BQ10" s="56">
        <f t="shared" ref="BQ10" si="2">COUNTIF(H10:BM10,"5")</f>
        <v>0</v>
      </c>
      <c r="BR10" s="56">
        <f t="shared" ref="BR10" si="3">COUNTIF(H10:BM10,"5*")</f>
        <v>0</v>
      </c>
      <c r="BS10" s="56">
        <f t="shared" ref="BS10:BS11" si="4">SUM(BO10:BR10)</f>
        <v>0</v>
      </c>
      <c r="BT10" s="362"/>
      <c r="BU10" s="358"/>
      <c r="BV10" s="358"/>
      <c r="BW10" s="358"/>
      <c r="BX10" s="358"/>
      <c r="BY10" s="358"/>
      <c r="BZ10" s="358"/>
      <c r="CA10" s="358"/>
      <c r="CB10" s="358"/>
      <c r="CC10" s="358"/>
      <c r="CD10" s="358"/>
      <c r="CE10" s="358"/>
      <c r="CF10" s="358"/>
      <c r="CG10" s="358"/>
      <c r="CH10" s="358"/>
      <c r="CI10" s="358"/>
      <c r="CJ10" s="358"/>
      <c r="CK10" s="358"/>
      <c r="CL10" s="358"/>
      <c r="CM10" s="358"/>
      <c r="CN10" s="358"/>
      <c r="CO10" s="358"/>
      <c r="CP10" s="358"/>
      <c r="CQ10" s="358"/>
      <c r="CR10" s="358"/>
      <c r="CS10" s="358"/>
      <c r="CT10" s="358"/>
      <c r="CU10" s="358"/>
      <c r="CV10" s="358"/>
      <c r="CW10" s="358"/>
      <c r="CX10" s="358"/>
      <c r="CY10" s="358"/>
      <c r="CZ10" s="358"/>
      <c r="DA10" s="358"/>
      <c r="DB10" s="358"/>
      <c r="DC10" s="358"/>
      <c r="DD10" s="358"/>
      <c r="DE10" s="358"/>
      <c r="DF10" s="358"/>
      <c r="DG10" s="358"/>
      <c r="DH10" s="358"/>
      <c r="DI10" s="358"/>
      <c r="DJ10" s="358"/>
      <c r="DK10" s="358"/>
    </row>
    <row r="11" spans="1:115" s="420" customFormat="1" ht="15" hidden="1" x14ac:dyDescent="0.25">
      <c r="A11" s="519"/>
      <c r="B11" s="190"/>
      <c r="C11" s="187" t="s">
        <v>2278</v>
      </c>
      <c r="D11" s="187" t="s">
        <v>2279</v>
      </c>
      <c r="E11" s="56" t="s">
        <v>592</v>
      </c>
      <c r="F11" s="546">
        <v>1</v>
      </c>
      <c r="G11" s="546"/>
      <c r="H11" s="520"/>
      <c r="I11" s="520"/>
      <c r="J11" s="520"/>
      <c r="K11" s="520"/>
      <c r="L11" s="520"/>
      <c r="M11" s="520"/>
      <c r="N11" s="520"/>
      <c r="O11" s="520"/>
      <c r="P11" s="520"/>
      <c r="Q11" s="595"/>
      <c r="R11" s="520"/>
      <c r="S11" s="206" t="s">
        <v>2330</v>
      </c>
      <c r="T11" s="520"/>
      <c r="U11" s="520"/>
      <c r="V11" s="520"/>
      <c r="W11" s="520"/>
      <c r="X11" s="595" t="s">
        <v>2330</v>
      </c>
      <c r="Y11" s="520"/>
      <c r="Z11" s="595" t="s">
        <v>2330</v>
      </c>
      <c r="AA11" s="520"/>
      <c r="AB11" s="520"/>
      <c r="AC11" s="520"/>
      <c r="AD11" s="520"/>
      <c r="AE11" s="520"/>
      <c r="AF11" s="520"/>
      <c r="AG11" s="520"/>
      <c r="AH11" s="520"/>
      <c r="AI11" s="520"/>
      <c r="AJ11" s="520"/>
      <c r="AK11" s="520"/>
      <c r="AL11" s="520"/>
      <c r="AM11" s="520"/>
      <c r="AN11" s="520"/>
      <c r="AO11" s="520"/>
      <c r="AP11" s="595" t="s">
        <v>2330</v>
      </c>
      <c r="AQ11" s="520"/>
      <c r="AR11" s="520"/>
      <c r="AS11" s="520"/>
      <c r="AT11" s="595"/>
      <c r="AV11" s="520"/>
      <c r="AW11" s="520"/>
      <c r="AX11" s="417"/>
      <c r="AY11" s="417"/>
      <c r="AZ11" s="417"/>
      <c r="BA11" s="417"/>
      <c r="BB11" s="417"/>
      <c r="BC11" s="417"/>
      <c r="BD11" s="417"/>
      <c r="BE11" s="595" t="s">
        <v>2330</v>
      </c>
      <c r="BF11" s="595" t="s">
        <v>2330</v>
      </c>
      <c r="BG11" s="417"/>
      <c r="BH11" s="417"/>
      <c r="BI11" s="418"/>
      <c r="BJ11" s="418" t="s">
        <v>2330</v>
      </c>
      <c r="BK11" s="418"/>
      <c r="BL11" s="418"/>
      <c r="BN11" s="93">
        <f t="shared" ref="BN11:BN12" si="5">COUNTIF(H11:BL11, "2023-2")</f>
        <v>7</v>
      </c>
      <c r="BO11" s="56">
        <f t="shared" ref="BO11:BO12" si="6">COUNTIF(H11:BL11,"&gt;5")</f>
        <v>0</v>
      </c>
      <c r="BP11" s="56">
        <f t="shared" ref="BP11:BP12" si="7">COUNTIF(H11:BL11,"&gt;5?")</f>
        <v>0</v>
      </c>
      <c r="BQ11" s="56">
        <f t="shared" ref="BQ11:BQ12" si="8">COUNTIF(H11:BL11,"5")</f>
        <v>0</v>
      </c>
      <c r="BR11" s="56">
        <f t="shared" ref="BR11:BR12" si="9">COUNTIF(H11:BL11,"5*")</f>
        <v>0</v>
      </c>
      <c r="BS11" s="56">
        <f t="shared" si="4"/>
        <v>0</v>
      </c>
      <c r="BT11" s="591"/>
      <c r="BU11" s="495"/>
      <c r="BV11" s="495"/>
      <c r="BW11" s="495"/>
      <c r="BX11" s="495"/>
      <c r="BY11" s="495"/>
      <c r="BZ11" s="495"/>
      <c r="CA11" s="495"/>
      <c r="CB11" s="495"/>
      <c r="CC11" s="495"/>
      <c r="CD11" s="495"/>
      <c r="CE11" s="495"/>
      <c r="CF11" s="495"/>
      <c r="CG11" s="495"/>
      <c r="CH11" s="495"/>
      <c r="CI11" s="495"/>
      <c r="CJ11" s="495"/>
      <c r="CK11" s="495"/>
      <c r="CL11" s="495"/>
      <c r="CM11" s="495"/>
      <c r="CN11" s="495"/>
      <c r="CO11" s="495"/>
      <c r="CP11" s="495"/>
      <c r="CQ11" s="495"/>
      <c r="CR11" s="495"/>
      <c r="CS11" s="495"/>
      <c r="CT11" s="495"/>
      <c r="CU11" s="495"/>
      <c r="CV11" s="495"/>
      <c r="CW11" s="495"/>
      <c r="CX11" s="495"/>
      <c r="CY11" s="495"/>
      <c r="CZ11" s="495"/>
      <c r="DA11" s="495"/>
      <c r="DB11" s="495"/>
      <c r="DC11" s="495"/>
      <c r="DD11" s="495"/>
      <c r="DE11" s="495"/>
      <c r="DF11" s="495"/>
      <c r="DG11" s="495"/>
      <c r="DH11" s="495"/>
      <c r="DI11" s="495"/>
      <c r="DJ11" s="495"/>
      <c r="DK11" s="495"/>
    </row>
    <row r="12" spans="1:115" s="420" customFormat="1" ht="15" hidden="1" x14ac:dyDescent="0.25">
      <c r="A12" s="519"/>
      <c r="B12" s="190"/>
      <c r="C12" s="187" t="s">
        <v>2329</v>
      </c>
      <c r="D12" s="187" t="s">
        <v>2327</v>
      </c>
      <c r="E12" s="56" t="s">
        <v>592</v>
      </c>
      <c r="F12" s="546">
        <v>1</v>
      </c>
      <c r="G12" s="546"/>
      <c r="H12" s="520"/>
      <c r="I12" s="520"/>
      <c r="J12" s="520"/>
      <c r="K12" s="520"/>
      <c r="L12" s="520"/>
      <c r="M12" s="520"/>
      <c r="N12" s="520"/>
      <c r="O12" s="520"/>
      <c r="P12" s="520"/>
      <c r="Q12" s="595"/>
      <c r="R12" s="520"/>
      <c r="S12" s="206">
        <v>6</v>
      </c>
      <c r="T12" s="520"/>
      <c r="U12" s="520"/>
      <c r="V12" s="520"/>
      <c r="W12" s="520"/>
      <c r="X12" s="595">
        <v>7</v>
      </c>
      <c r="Y12" s="520"/>
      <c r="Z12" s="595">
        <v>6</v>
      </c>
      <c r="AA12" s="520"/>
      <c r="AB12" s="520"/>
      <c r="AC12" s="520"/>
      <c r="AD12" s="520"/>
      <c r="AE12" s="520"/>
      <c r="AF12" s="520"/>
      <c r="AG12" s="520"/>
      <c r="AH12" s="520"/>
      <c r="AI12" s="520"/>
      <c r="AJ12" s="520"/>
      <c r="AK12" s="520"/>
      <c r="AL12" s="520"/>
      <c r="AM12" s="520"/>
      <c r="AN12" s="520"/>
      <c r="AO12" s="520"/>
      <c r="AP12" s="595">
        <v>5</v>
      </c>
      <c r="AQ12" s="520"/>
      <c r="AR12" s="520"/>
      <c r="AS12" s="520"/>
      <c r="AT12" s="595"/>
      <c r="AV12" s="520"/>
      <c r="AW12" s="520"/>
      <c r="AX12" s="417"/>
      <c r="AY12" s="417"/>
      <c r="AZ12" s="417"/>
      <c r="BA12" s="417"/>
      <c r="BB12" s="417"/>
      <c r="BC12" s="417"/>
      <c r="BD12" s="417"/>
      <c r="BE12" s="595">
        <v>5</v>
      </c>
      <c r="BF12" s="595">
        <v>7</v>
      </c>
      <c r="BG12" s="417"/>
      <c r="BH12" s="417"/>
      <c r="BI12" s="418"/>
      <c r="BJ12" s="418">
        <v>8</v>
      </c>
      <c r="BK12" s="418"/>
      <c r="BL12" s="418"/>
      <c r="BN12" s="93">
        <f t="shared" si="5"/>
        <v>0</v>
      </c>
      <c r="BO12" s="56">
        <f t="shared" si="6"/>
        <v>5</v>
      </c>
      <c r="BP12" s="56">
        <f t="shared" si="7"/>
        <v>0</v>
      </c>
      <c r="BQ12" s="56">
        <f t="shared" si="8"/>
        <v>2</v>
      </c>
      <c r="BR12" s="56">
        <f t="shared" si="9"/>
        <v>0</v>
      </c>
      <c r="BS12" s="56">
        <f t="shared" ref="BS12:BS79" si="10">SUM(BO12:BR12)</f>
        <v>7</v>
      </c>
      <c r="BT12" s="591"/>
      <c r="BU12" s="495"/>
      <c r="BV12" s="495"/>
      <c r="BW12" s="495"/>
      <c r="BX12" s="495"/>
      <c r="BY12" s="495"/>
      <c r="BZ12" s="495"/>
      <c r="CA12" s="495"/>
      <c r="CB12" s="495"/>
      <c r="CC12" s="495"/>
      <c r="CD12" s="495"/>
      <c r="CE12" s="495"/>
      <c r="CF12" s="495"/>
      <c r="CG12" s="495"/>
      <c r="CH12" s="495"/>
      <c r="CI12" s="495"/>
      <c r="CJ12" s="495"/>
      <c r="CK12" s="495"/>
      <c r="CL12" s="495"/>
      <c r="CM12" s="495"/>
      <c r="CN12" s="495"/>
      <c r="CO12" s="495"/>
      <c r="CP12" s="495"/>
      <c r="CQ12" s="495"/>
      <c r="CR12" s="495"/>
      <c r="CS12" s="495"/>
      <c r="CT12" s="495"/>
      <c r="CU12" s="495"/>
      <c r="CV12" s="495"/>
      <c r="CW12" s="495"/>
      <c r="CX12" s="495"/>
      <c r="CY12" s="495"/>
      <c r="CZ12" s="495"/>
      <c r="DA12" s="495"/>
      <c r="DB12" s="495"/>
      <c r="DC12" s="495"/>
      <c r="DD12" s="495"/>
      <c r="DE12" s="495"/>
      <c r="DF12" s="495"/>
      <c r="DG12" s="495"/>
      <c r="DH12" s="495"/>
      <c r="DI12" s="495"/>
      <c r="DJ12" s="495"/>
      <c r="DK12" s="495"/>
    </row>
    <row r="13" spans="1:115" s="420" customFormat="1" ht="15" x14ac:dyDescent="0.25">
      <c r="A13" s="519">
        <v>1</v>
      </c>
      <c r="B13" s="190">
        <v>1304176</v>
      </c>
      <c r="C13" s="187" t="s">
        <v>2497</v>
      </c>
      <c r="D13" s="187" t="s">
        <v>2496</v>
      </c>
      <c r="E13" s="56" t="s">
        <v>592</v>
      </c>
      <c r="F13" s="546">
        <v>1</v>
      </c>
      <c r="G13" s="546"/>
      <c r="H13" s="595">
        <v>8</v>
      </c>
      <c r="J13" s="595">
        <v>9</v>
      </c>
      <c r="K13" s="595">
        <v>9</v>
      </c>
      <c r="L13" s="595">
        <v>8</v>
      </c>
      <c r="M13" s="595">
        <v>9</v>
      </c>
      <c r="N13" s="595">
        <v>7</v>
      </c>
      <c r="O13" s="520"/>
      <c r="P13" s="520"/>
      <c r="Q13" s="595"/>
      <c r="R13" s="520"/>
      <c r="S13" s="206"/>
      <c r="T13" s="520"/>
      <c r="U13" s="520"/>
      <c r="V13" s="520"/>
      <c r="W13" s="520"/>
      <c r="X13" s="595"/>
      <c r="Y13" s="520"/>
      <c r="Z13" s="595"/>
      <c r="AA13" s="520"/>
      <c r="AB13" s="520"/>
      <c r="AC13" s="520"/>
      <c r="AD13" s="520"/>
      <c r="AE13" s="520"/>
      <c r="AF13" s="520"/>
      <c r="AG13" s="520"/>
      <c r="AH13" s="520"/>
      <c r="AI13" s="520"/>
      <c r="AJ13" s="520"/>
      <c r="AK13" s="520"/>
      <c r="AL13" s="520"/>
      <c r="AM13" s="520"/>
      <c r="AN13" s="520"/>
      <c r="AO13" s="520"/>
      <c r="AP13" s="595"/>
      <c r="AQ13" s="520"/>
      <c r="AR13" s="520"/>
      <c r="AS13" s="520"/>
      <c r="AT13" s="595"/>
      <c r="AV13" s="520"/>
      <c r="AW13" s="520"/>
      <c r="AX13" s="417"/>
      <c r="AY13" s="417"/>
      <c r="AZ13" s="417"/>
      <c r="BA13" s="417"/>
      <c r="BB13" s="417"/>
      <c r="BC13" s="417"/>
      <c r="BD13" s="417"/>
      <c r="BE13" s="595"/>
      <c r="BF13" s="595"/>
      <c r="BG13" s="417"/>
      <c r="BH13" s="417"/>
      <c r="BI13" s="418"/>
      <c r="BJ13" s="418"/>
      <c r="BK13" s="418"/>
      <c r="BL13" s="595">
        <v>8</v>
      </c>
      <c r="BN13" s="93">
        <f t="shared" ref="BN13:BN81" si="11">COUNTIF(H13:BM13, "2024-1")</f>
        <v>0</v>
      </c>
      <c r="BO13" s="56">
        <f t="shared" ref="BO13:BO81" si="12">COUNTIF(H13:BM13,"&gt;5")</f>
        <v>7</v>
      </c>
      <c r="BP13" s="56">
        <f t="shared" ref="BP13:BP81" si="13">COUNTIF(H13:BM13,"&gt;5?")</f>
        <v>0</v>
      </c>
      <c r="BQ13" s="56">
        <f t="shared" ref="BQ13:BQ81" si="14">COUNTIF(H13:BM13,"5")</f>
        <v>0</v>
      </c>
      <c r="BR13" s="56">
        <f t="shared" ref="BR13:BR81" si="15">COUNTIF(H13:BM13,"5*")</f>
        <v>0</v>
      </c>
      <c r="BS13" s="56">
        <f t="shared" si="10"/>
        <v>7</v>
      </c>
      <c r="BT13" s="591"/>
      <c r="BU13" s="495"/>
      <c r="BV13" s="495"/>
      <c r="BW13" s="495"/>
      <c r="BX13" s="495"/>
      <c r="BY13" s="495"/>
      <c r="BZ13" s="495"/>
      <c r="CA13" s="495"/>
      <c r="CB13" s="495"/>
      <c r="CC13" s="495"/>
      <c r="CD13" s="495"/>
      <c r="CE13" s="495"/>
      <c r="CF13" s="495"/>
      <c r="CG13" s="495"/>
      <c r="CH13" s="495"/>
      <c r="CI13" s="495"/>
      <c r="CJ13" s="495"/>
      <c r="CK13" s="495"/>
      <c r="CL13" s="495"/>
      <c r="CM13" s="495"/>
      <c r="CN13" s="495"/>
      <c r="CO13" s="495"/>
      <c r="CP13" s="495"/>
      <c r="CQ13" s="495"/>
      <c r="CR13" s="495"/>
      <c r="CS13" s="495"/>
      <c r="CT13" s="495"/>
      <c r="CU13" s="495"/>
      <c r="CV13" s="495"/>
      <c r="CW13" s="495"/>
      <c r="CX13" s="495"/>
      <c r="CY13" s="495"/>
      <c r="CZ13" s="495"/>
      <c r="DA13" s="495"/>
      <c r="DB13" s="495"/>
      <c r="DC13" s="495"/>
      <c r="DD13" s="495"/>
      <c r="DE13" s="495"/>
      <c r="DF13" s="495"/>
      <c r="DG13" s="495"/>
      <c r="DH13" s="495"/>
      <c r="DI13" s="495"/>
      <c r="DJ13" s="495"/>
      <c r="DK13" s="495"/>
    </row>
    <row r="14" spans="1:115" s="420" customFormat="1" ht="15" x14ac:dyDescent="0.25">
      <c r="A14" s="519">
        <v>2</v>
      </c>
      <c r="B14" s="190">
        <v>1304176</v>
      </c>
      <c r="C14" s="187" t="s">
        <v>2499</v>
      </c>
      <c r="D14" s="187" t="s">
        <v>2498</v>
      </c>
      <c r="E14" s="56" t="s">
        <v>592</v>
      </c>
      <c r="F14" s="546">
        <v>1</v>
      </c>
      <c r="G14" s="546"/>
      <c r="H14" s="595">
        <v>8</v>
      </c>
      <c r="J14" s="595">
        <v>7</v>
      </c>
      <c r="K14" s="595">
        <v>9</v>
      </c>
      <c r="L14" s="595">
        <v>8</v>
      </c>
      <c r="M14" s="595">
        <v>9</v>
      </c>
      <c r="N14" s="595">
        <v>7</v>
      </c>
      <c r="O14" s="520"/>
      <c r="P14" s="520"/>
      <c r="Q14" s="595"/>
      <c r="R14" s="520"/>
      <c r="S14" s="206"/>
      <c r="T14" s="520"/>
      <c r="U14" s="520"/>
      <c r="V14" s="520"/>
      <c r="W14" s="520"/>
      <c r="X14" s="595"/>
      <c r="Y14" s="520"/>
      <c r="Z14" s="595"/>
      <c r="AA14" s="520"/>
      <c r="AB14" s="520"/>
      <c r="AC14" s="520"/>
      <c r="AD14" s="520"/>
      <c r="AE14" s="520"/>
      <c r="AF14" s="520"/>
      <c r="AG14" s="520"/>
      <c r="AH14" s="520"/>
      <c r="AI14" s="520"/>
      <c r="AJ14" s="520"/>
      <c r="AK14" s="520"/>
      <c r="AL14" s="520"/>
      <c r="AM14" s="520"/>
      <c r="AN14" s="520"/>
      <c r="AO14" s="520"/>
      <c r="AP14" s="595"/>
      <c r="AQ14" s="520"/>
      <c r="AR14" s="520"/>
      <c r="AS14" s="520"/>
      <c r="AT14" s="595"/>
      <c r="AV14" s="520"/>
      <c r="AW14" s="520"/>
      <c r="AX14" s="417"/>
      <c r="AY14" s="417"/>
      <c r="AZ14" s="417"/>
      <c r="BA14" s="417"/>
      <c r="BB14" s="417"/>
      <c r="BC14" s="417"/>
      <c r="BD14" s="417"/>
      <c r="BE14" s="595"/>
      <c r="BF14" s="595"/>
      <c r="BG14" s="417"/>
      <c r="BH14" s="417"/>
      <c r="BI14" s="418"/>
      <c r="BJ14" s="418"/>
      <c r="BK14" s="418"/>
      <c r="BL14" s="595">
        <v>8</v>
      </c>
      <c r="BN14" s="93">
        <f t="shared" si="11"/>
        <v>0</v>
      </c>
      <c r="BO14" s="56">
        <f t="shared" si="12"/>
        <v>7</v>
      </c>
      <c r="BP14" s="56">
        <f t="shared" si="13"/>
        <v>0</v>
      </c>
      <c r="BQ14" s="56">
        <f t="shared" si="14"/>
        <v>0</v>
      </c>
      <c r="BR14" s="56">
        <f t="shared" si="15"/>
        <v>0</v>
      </c>
      <c r="BS14" s="56">
        <f t="shared" si="10"/>
        <v>7</v>
      </c>
      <c r="BT14" s="591"/>
      <c r="BU14" s="495"/>
      <c r="BV14" s="495"/>
      <c r="BW14" s="495"/>
      <c r="BX14" s="495"/>
      <c r="BY14" s="495"/>
      <c r="BZ14" s="495"/>
      <c r="CA14" s="495"/>
      <c r="CB14" s="495"/>
      <c r="CC14" s="495"/>
      <c r="CD14" s="495"/>
      <c r="CE14" s="495"/>
      <c r="CF14" s="495"/>
      <c r="CG14" s="495"/>
      <c r="CH14" s="495"/>
      <c r="CI14" s="495"/>
      <c r="CJ14" s="495"/>
      <c r="CK14" s="495"/>
      <c r="CL14" s="495"/>
      <c r="CM14" s="495"/>
      <c r="CN14" s="495"/>
      <c r="CO14" s="495"/>
      <c r="CP14" s="495"/>
      <c r="CQ14" s="495"/>
      <c r="CR14" s="495"/>
      <c r="CS14" s="495"/>
      <c r="CT14" s="495"/>
      <c r="CU14" s="495"/>
      <c r="CV14" s="495"/>
      <c r="CW14" s="495"/>
      <c r="CX14" s="495"/>
      <c r="CY14" s="495"/>
      <c r="CZ14" s="495"/>
      <c r="DA14" s="495"/>
      <c r="DB14" s="495"/>
      <c r="DC14" s="495"/>
      <c r="DD14" s="495"/>
      <c r="DE14" s="495"/>
      <c r="DF14" s="495"/>
      <c r="DG14" s="495"/>
      <c r="DH14" s="495"/>
      <c r="DI14" s="495"/>
      <c r="DJ14" s="495"/>
      <c r="DK14" s="495"/>
    </row>
    <row r="15" spans="1:115" s="420" customFormat="1" ht="15" x14ac:dyDescent="0.25">
      <c r="A15" s="519">
        <v>3</v>
      </c>
      <c r="B15" s="190">
        <v>1304176</v>
      </c>
      <c r="C15" s="187" t="s">
        <v>2501</v>
      </c>
      <c r="D15" s="187" t="s">
        <v>2500</v>
      </c>
      <c r="E15" s="56" t="s">
        <v>592</v>
      </c>
      <c r="F15" s="546">
        <v>1</v>
      </c>
      <c r="G15" s="546"/>
      <c r="H15" s="595">
        <v>8</v>
      </c>
      <c r="J15" s="595">
        <v>8</v>
      </c>
      <c r="K15" s="595">
        <v>10</v>
      </c>
      <c r="L15" s="595">
        <v>8</v>
      </c>
      <c r="M15" s="595">
        <v>9</v>
      </c>
      <c r="N15" s="595">
        <v>8</v>
      </c>
      <c r="O15" s="520"/>
      <c r="P15" s="520"/>
      <c r="Q15" s="595"/>
      <c r="R15" s="520"/>
      <c r="S15" s="206"/>
      <c r="T15" s="520"/>
      <c r="U15" s="520"/>
      <c r="V15" s="520"/>
      <c r="W15" s="520"/>
      <c r="X15" s="595"/>
      <c r="Y15" s="520"/>
      <c r="Z15" s="595"/>
      <c r="AA15" s="520"/>
      <c r="AB15" s="520"/>
      <c r="AC15" s="520"/>
      <c r="AD15" s="520"/>
      <c r="AE15" s="520"/>
      <c r="AF15" s="520"/>
      <c r="AG15" s="520"/>
      <c r="AH15" s="520"/>
      <c r="AI15" s="520"/>
      <c r="AJ15" s="520"/>
      <c r="AK15" s="520"/>
      <c r="AL15" s="520"/>
      <c r="AM15" s="520"/>
      <c r="AN15" s="520"/>
      <c r="AO15" s="520"/>
      <c r="AP15" s="595"/>
      <c r="AQ15" s="520"/>
      <c r="AR15" s="520"/>
      <c r="AS15" s="520"/>
      <c r="AT15" s="595"/>
      <c r="AV15" s="520"/>
      <c r="AW15" s="520"/>
      <c r="AX15" s="417"/>
      <c r="AY15" s="417"/>
      <c r="AZ15" s="417"/>
      <c r="BA15" s="417"/>
      <c r="BB15" s="417"/>
      <c r="BC15" s="417"/>
      <c r="BD15" s="417"/>
      <c r="BE15" s="595"/>
      <c r="BF15" s="595"/>
      <c r="BG15" s="417"/>
      <c r="BH15" s="417"/>
      <c r="BI15" s="418"/>
      <c r="BJ15" s="418"/>
      <c r="BK15" s="418"/>
      <c r="BL15" s="595">
        <v>8</v>
      </c>
      <c r="BN15" s="93">
        <f t="shared" si="11"/>
        <v>0</v>
      </c>
      <c r="BO15" s="56">
        <f t="shared" si="12"/>
        <v>7</v>
      </c>
      <c r="BP15" s="56">
        <f t="shared" si="13"/>
        <v>0</v>
      </c>
      <c r="BQ15" s="56">
        <f t="shared" si="14"/>
        <v>0</v>
      </c>
      <c r="BR15" s="56">
        <f t="shared" si="15"/>
        <v>0</v>
      </c>
      <c r="BS15" s="56">
        <f t="shared" si="10"/>
        <v>7</v>
      </c>
      <c r="BT15" s="591"/>
      <c r="BU15" s="495"/>
      <c r="BV15" s="495"/>
      <c r="BW15" s="495"/>
      <c r="BX15" s="495"/>
      <c r="BY15" s="495"/>
      <c r="BZ15" s="495"/>
      <c r="CA15" s="495"/>
      <c r="CB15" s="495"/>
      <c r="CC15" s="495"/>
      <c r="CD15" s="495"/>
      <c r="CE15" s="495"/>
      <c r="CF15" s="495"/>
      <c r="CG15" s="495"/>
      <c r="CH15" s="495"/>
      <c r="CI15" s="495"/>
      <c r="CJ15" s="495"/>
      <c r="CK15" s="495"/>
      <c r="CL15" s="495"/>
      <c r="CM15" s="495"/>
      <c r="CN15" s="495"/>
      <c r="CO15" s="495"/>
      <c r="CP15" s="495"/>
      <c r="CQ15" s="495"/>
      <c r="CR15" s="495"/>
      <c r="CS15" s="495"/>
      <c r="CT15" s="495"/>
      <c r="CU15" s="495"/>
      <c r="CV15" s="495"/>
      <c r="CW15" s="495"/>
      <c r="CX15" s="495"/>
      <c r="CY15" s="495"/>
      <c r="CZ15" s="495"/>
      <c r="DA15" s="495"/>
      <c r="DB15" s="495"/>
      <c r="DC15" s="495"/>
      <c r="DD15" s="495"/>
      <c r="DE15" s="495"/>
      <c r="DF15" s="495"/>
      <c r="DG15" s="495"/>
      <c r="DH15" s="495"/>
      <c r="DI15" s="495"/>
      <c r="DJ15" s="495"/>
      <c r="DK15" s="495"/>
    </row>
    <row r="16" spans="1:115" s="420" customFormat="1" ht="15" x14ac:dyDescent="0.25">
      <c r="A16" s="519">
        <v>4</v>
      </c>
      <c r="B16" s="190">
        <v>1304176</v>
      </c>
      <c r="C16" s="187" t="s">
        <v>2503</v>
      </c>
      <c r="D16" s="187" t="s">
        <v>2502</v>
      </c>
      <c r="E16" s="56" t="s">
        <v>592</v>
      </c>
      <c r="F16" s="546">
        <v>1</v>
      </c>
      <c r="G16" s="546"/>
      <c r="H16" s="595">
        <v>8</v>
      </c>
      <c r="J16" s="595">
        <v>7</v>
      </c>
      <c r="K16" s="595">
        <v>8</v>
      </c>
      <c r="L16" s="595">
        <v>9</v>
      </c>
      <c r="M16" s="595">
        <v>9</v>
      </c>
      <c r="N16" s="595">
        <v>7</v>
      </c>
      <c r="O16" s="520"/>
      <c r="P16" s="520"/>
      <c r="Q16" s="595"/>
      <c r="R16" s="520"/>
      <c r="S16" s="206"/>
      <c r="T16" s="520"/>
      <c r="U16" s="520"/>
      <c r="V16" s="520"/>
      <c r="W16" s="520"/>
      <c r="X16" s="595"/>
      <c r="Y16" s="520"/>
      <c r="Z16" s="595"/>
      <c r="AA16" s="520"/>
      <c r="AB16" s="520"/>
      <c r="AC16" s="520"/>
      <c r="AD16" s="520"/>
      <c r="AE16" s="520"/>
      <c r="AF16" s="520"/>
      <c r="AG16" s="520"/>
      <c r="AH16" s="520"/>
      <c r="AI16" s="520"/>
      <c r="AJ16" s="520"/>
      <c r="AK16" s="520"/>
      <c r="AL16" s="520"/>
      <c r="AM16" s="520"/>
      <c r="AN16" s="520"/>
      <c r="AO16" s="520"/>
      <c r="AP16" s="595"/>
      <c r="AQ16" s="520"/>
      <c r="AR16" s="520"/>
      <c r="AS16" s="520"/>
      <c r="AT16" s="595"/>
      <c r="AV16" s="520"/>
      <c r="AW16" s="520"/>
      <c r="AX16" s="417"/>
      <c r="AY16" s="417"/>
      <c r="AZ16" s="417"/>
      <c r="BA16" s="417"/>
      <c r="BB16" s="417"/>
      <c r="BC16" s="417"/>
      <c r="BD16" s="417"/>
      <c r="BE16" s="595"/>
      <c r="BF16" s="595"/>
      <c r="BG16" s="417"/>
      <c r="BH16" s="417"/>
      <c r="BI16" s="418"/>
      <c r="BJ16" s="418"/>
      <c r="BK16" s="418"/>
      <c r="BL16" s="595">
        <v>8</v>
      </c>
      <c r="BN16" s="93">
        <f t="shared" si="11"/>
        <v>0</v>
      </c>
      <c r="BO16" s="56">
        <f t="shared" si="12"/>
        <v>7</v>
      </c>
      <c r="BP16" s="56">
        <f t="shared" si="13"/>
        <v>0</v>
      </c>
      <c r="BQ16" s="56">
        <f t="shared" si="14"/>
        <v>0</v>
      </c>
      <c r="BR16" s="56">
        <f t="shared" si="15"/>
        <v>0</v>
      </c>
      <c r="BS16" s="56">
        <f t="shared" si="10"/>
        <v>7</v>
      </c>
      <c r="BT16" s="591"/>
      <c r="BU16" s="495"/>
      <c r="BV16" s="495"/>
      <c r="BW16" s="495"/>
      <c r="BX16" s="495"/>
      <c r="BY16" s="495"/>
      <c r="BZ16" s="495"/>
      <c r="CA16" s="495"/>
      <c r="CB16" s="495"/>
      <c r="CC16" s="495"/>
      <c r="CD16" s="495"/>
      <c r="CE16" s="495"/>
      <c r="CF16" s="495"/>
      <c r="CG16" s="495"/>
      <c r="CH16" s="495"/>
      <c r="CI16" s="495"/>
      <c r="CJ16" s="495"/>
      <c r="CK16" s="495"/>
      <c r="CL16" s="495"/>
      <c r="CM16" s="495"/>
      <c r="CN16" s="495"/>
      <c r="CO16" s="495"/>
      <c r="CP16" s="495"/>
      <c r="CQ16" s="495"/>
      <c r="CR16" s="495"/>
      <c r="CS16" s="495"/>
      <c r="CT16" s="495"/>
      <c r="CU16" s="495"/>
      <c r="CV16" s="495"/>
      <c r="CW16" s="495"/>
      <c r="CX16" s="495"/>
      <c r="CY16" s="495"/>
      <c r="CZ16" s="495"/>
      <c r="DA16" s="495"/>
      <c r="DB16" s="495"/>
      <c r="DC16" s="495"/>
      <c r="DD16" s="495"/>
      <c r="DE16" s="495"/>
      <c r="DF16" s="495"/>
      <c r="DG16" s="495"/>
      <c r="DH16" s="495"/>
      <c r="DI16" s="495"/>
      <c r="DJ16" s="495"/>
      <c r="DK16" s="495"/>
    </row>
    <row r="17" spans="1:115" s="420" customFormat="1" ht="15" x14ac:dyDescent="0.25">
      <c r="A17" s="519">
        <v>5</v>
      </c>
      <c r="B17" s="190">
        <v>1304176</v>
      </c>
      <c r="C17" s="187" t="s">
        <v>2505</v>
      </c>
      <c r="D17" s="187" t="s">
        <v>2504</v>
      </c>
      <c r="E17" s="56" t="s">
        <v>592</v>
      </c>
      <c r="F17" s="546">
        <v>1</v>
      </c>
      <c r="G17" s="546"/>
      <c r="H17" s="595">
        <v>7</v>
      </c>
      <c r="J17" s="595">
        <v>8</v>
      </c>
      <c r="K17" s="595">
        <v>9</v>
      </c>
      <c r="L17" s="595">
        <v>7</v>
      </c>
      <c r="M17" s="595">
        <v>8</v>
      </c>
      <c r="N17" s="595">
        <v>7</v>
      </c>
      <c r="O17" s="520"/>
      <c r="P17" s="520"/>
      <c r="Q17" s="595"/>
      <c r="R17" s="520"/>
      <c r="S17" s="206"/>
      <c r="T17" s="520"/>
      <c r="U17" s="520"/>
      <c r="V17" s="520"/>
      <c r="W17" s="520"/>
      <c r="X17" s="595"/>
      <c r="Y17" s="520"/>
      <c r="Z17" s="595"/>
      <c r="AA17" s="520"/>
      <c r="AB17" s="520"/>
      <c r="AC17" s="520"/>
      <c r="AD17" s="520"/>
      <c r="AE17" s="520"/>
      <c r="AF17" s="520"/>
      <c r="AG17" s="520"/>
      <c r="AH17" s="520"/>
      <c r="AI17" s="520"/>
      <c r="AJ17" s="520"/>
      <c r="AK17" s="520"/>
      <c r="AL17" s="520"/>
      <c r="AM17" s="520"/>
      <c r="AN17" s="520"/>
      <c r="AO17" s="520"/>
      <c r="AP17" s="595"/>
      <c r="AQ17" s="520"/>
      <c r="AR17" s="520"/>
      <c r="AS17" s="520"/>
      <c r="AT17" s="595"/>
      <c r="AV17" s="520"/>
      <c r="AW17" s="520"/>
      <c r="AX17" s="417"/>
      <c r="AY17" s="417"/>
      <c r="AZ17" s="417"/>
      <c r="BA17" s="417"/>
      <c r="BB17" s="417"/>
      <c r="BC17" s="417"/>
      <c r="BD17" s="417"/>
      <c r="BE17" s="595"/>
      <c r="BF17" s="595"/>
      <c r="BG17" s="417"/>
      <c r="BH17" s="417"/>
      <c r="BI17" s="418"/>
      <c r="BJ17" s="418"/>
      <c r="BK17" s="418"/>
      <c r="BL17" s="595">
        <v>7</v>
      </c>
      <c r="BN17" s="93">
        <f t="shared" si="11"/>
        <v>0</v>
      </c>
      <c r="BO17" s="56">
        <f t="shared" si="12"/>
        <v>7</v>
      </c>
      <c r="BP17" s="56">
        <f t="shared" si="13"/>
        <v>0</v>
      </c>
      <c r="BQ17" s="56">
        <f t="shared" si="14"/>
        <v>0</v>
      </c>
      <c r="BR17" s="56">
        <f t="shared" si="15"/>
        <v>0</v>
      </c>
      <c r="BS17" s="56">
        <f t="shared" si="10"/>
        <v>7</v>
      </c>
      <c r="BT17" s="591"/>
      <c r="BU17" s="495"/>
      <c r="BV17" s="495"/>
      <c r="BW17" s="495"/>
      <c r="BX17" s="495"/>
      <c r="BY17" s="495"/>
      <c r="BZ17" s="495"/>
      <c r="CA17" s="495"/>
      <c r="CB17" s="495"/>
      <c r="CC17" s="495"/>
      <c r="CD17" s="495"/>
      <c r="CE17" s="495"/>
      <c r="CF17" s="495"/>
      <c r="CG17" s="495"/>
      <c r="CH17" s="495"/>
      <c r="CI17" s="495"/>
      <c r="CJ17" s="495"/>
      <c r="CK17" s="495"/>
      <c r="CL17" s="495"/>
      <c r="CM17" s="495"/>
      <c r="CN17" s="495"/>
      <c r="CO17" s="495"/>
      <c r="CP17" s="495"/>
      <c r="CQ17" s="495"/>
      <c r="CR17" s="495"/>
      <c r="CS17" s="495"/>
      <c r="CT17" s="495"/>
      <c r="CU17" s="495"/>
      <c r="CV17" s="495"/>
      <c r="CW17" s="495"/>
      <c r="CX17" s="495"/>
      <c r="CY17" s="495"/>
      <c r="CZ17" s="495"/>
      <c r="DA17" s="495"/>
      <c r="DB17" s="495"/>
      <c r="DC17" s="495"/>
      <c r="DD17" s="495"/>
      <c r="DE17" s="495"/>
      <c r="DF17" s="495"/>
      <c r="DG17" s="495"/>
      <c r="DH17" s="495"/>
      <c r="DI17" s="495"/>
      <c r="DJ17" s="495"/>
      <c r="DK17" s="495"/>
    </row>
    <row r="18" spans="1:115" s="420" customFormat="1" ht="15" x14ac:dyDescent="0.25">
      <c r="A18" s="519">
        <v>6</v>
      </c>
      <c r="B18" s="190">
        <v>1304176</v>
      </c>
      <c r="C18" s="187" t="s">
        <v>2507</v>
      </c>
      <c r="D18" s="187" t="s">
        <v>2506</v>
      </c>
      <c r="E18" s="56" t="s">
        <v>592</v>
      </c>
      <c r="F18" s="546">
        <v>1</v>
      </c>
      <c r="G18" s="546"/>
      <c r="H18" s="595">
        <v>8</v>
      </c>
      <c r="J18" s="595">
        <v>7</v>
      </c>
      <c r="K18" s="595">
        <v>10</v>
      </c>
      <c r="L18" s="595">
        <v>8</v>
      </c>
      <c r="M18" s="595">
        <v>8</v>
      </c>
      <c r="N18" s="595">
        <v>6</v>
      </c>
      <c r="O18" s="520"/>
      <c r="P18" s="520"/>
      <c r="Q18" s="595"/>
      <c r="R18" s="520"/>
      <c r="S18" s="206"/>
      <c r="T18" s="520"/>
      <c r="U18" s="520"/>
      <c r="V18" s="520"/>
      <c r="W18" s="520"/>
      <c r="X18" s="595"/>
      <c r="Y18" s="520"/>
      <c r="Z18" s="595"/>
      <c r="AA18" s="520"/>
      <c r="AB18" s="520"/>
      <c r="AC18" s="520"/>
      <c r="AD18" s="520"/>
      <c r="AE18" s="520"/>
      <c r="AF18" s="520"/>
      <c r="AG18" s="520"/>
      <c r="AH18" s="520"/>
      <c r="AI18" s="520"/>
      <c r="AJ18" s="520"/>
      <c r="AK18" s="520"/>
      <c r="AL18" s="520"/>
      <c r="AM18" s="520"/>
      <c r="AN18" s="520"/>
      <c r="AO18" s="520"/>
      <c r="AP18" s="595"/>
      <c r="AQ18" s="520"/>
      <c r="AR18" s="520"/>
      <c r="AS18" s="520"/>
      <c r="AT18" s="595"/>
      <c r="AV18" s="520"/>
      <c r="AW18" s="520"/>
      <c r="AX18" s="417"/>
      <c r="AY18" s="417"/>
      <c r="AZ18" s="417"/>
      <c r="BA18" s="417"/>
      <c r="BB18" s="417"/>
      <c r="BC18" s="417"/>
      <c r="BD18" s="417"/>
      <c r="BE18" s="595"/>
      <c r="BF18" s="595"/>
      <c r="BG18" s="417"/>
      <c r="BH18" s="417"/>
      <c r="BI18" s="418"/>
      <c r="BJ18" s="418"/>
      <c r="BK18" s="418"/>
      <c r="BL18" s="595">
        <v>7</v>
      </c>
      <c r="BN18" s="93">
        <f t="shared" si="11"/>
        <v>0</v>
      </c>
      <c r="BO18" s="56">
        <f t="shared" si="12"/>
        <v>7</v>
      </c>
      <c r="BP18" s="56">
        <f t="shared" si="13"/>
        <v>0</v>
      </c>
      <c r="BQ18" s="56">
        <f t="shared" si="14"/>
        <v>0</v>
      </c>
      <c r="BR18" s="56">
        <f t="shared" si="15"/>
        <v>0</v>
      </c>
      <c r="BS18" s="56">
        <f t="shared" si="10"/>
        <v>7</v>
      </c>
      <c r="BT18" s="591"/>
      <c r="BU18" s="495"/>
      <c r="BV18" s="495"/>
      <c r="BW18" s="495"/>
      <c r="BX18" s="495"/>
      <c r="BY18" s="495"/>
      <c r="BZ18" s="495"/>
      <c r="CA18" s="495"/>
      <c r="CB18" s="495"/>
      <c r="CC18" s="495"/>
      <c r="CD18" s="495"/>
      <c r="CE18" s="495"/>
      <c r="CF18" s="495"/>
      <c r="CG18" s="495"/>
      <c r="CH18" s="495"/>
      <c r="CI18" s="495"/>
      <c r="CJ18" s="495"/>
      <c r="CK18" s="495"/>
      <c r="CL18" s="495"/>
      <c r="CM18" s="495"/>
      <c r="CN18" s="495"/>
      <c r="CO18" s="495"/>
      <c r="CP18" s="495"/>
      <c r="CQ18" s="495"/>
      <c r="CR18" s="495"/>
      <c r="CS18" s="495"/>
      <c r="CT18" s="495"/>
      <c r="CU18" s="495"/>
      <c r="CV18" s="495"/>
      <c r="CW18" s="495"/>
      <c r="CX18" s="495"/>
      <c r="CY18" s="495"/>
      <c r="CZ18" s="495"/>
      <c r="DA18" s="495"/>
      <c r="DB18" s="495"/>
      <c r="DC18" s="495"/>
      <c r="DD18" s="495"/>
      <c r="DE18" s="495"/>
      <c r="DF18" s="495"/>
      <c r="DG18" s="495"/>
      <c r="DH18" s="495"/>
      <c r="DI18" s="495"/>
      <c r="DJ18" s="495"/>
      <c r="DK18" s="495"/>
    </row>
    <row r="19" spans="1:115" s="420" customFormat="1" ht="15" x14ac:dyDescent="0.25">
      <c r="A19" s="519">
        <v>7</v>
      </c>
      <c r="B19" s="190">
        <v>1304176</v>
      </c>
      <c r="C19" s="187" t="s">
        <v>2509</v>
      </c>
      <c r="D19" s="751" t="s">
        <v>2508</v>
      </c>
      <c r="E19" s="56" t="s">
        <v>592</v>
      </c>
      <c r="F19" s="546">
        <v>1</v>
      </c>
      <c r="G19" s="546"/>
      <c r="H19" s="595">
        <v>7</v>
      </c>
      <c r="J19" s="595">
        <v>6</v>
      </c>
      <c r="K19" s="595">
        <v>8</v>
      </c>
      <c r="L19" s="595">
        <v>7</v>
      </c>
      <c r="M19" s="595">
        <v>9</v>
      </c>
      <c r="N19" s="595">
        <v>7</v>
      </c>
      <c r="O19" s="520"/>
      <c r="P19" s="520"/>
      <c r="Q19" s="595"/>
      <c r="R19" s="520"/>
      <c r="S19" s="206"/>
      <c r="T19" s="520"/>
      <c r="U19" s="520"/>
      <c r="V19" s="520"/>
      <c r="W19" s="520"/>
      <c r="X19" s="595"/>
      <c r="Y19" s="520"/>
      <c r="Z19" s="595"/>
      <c r="AA19" s="520"/>
      <c r="AB19" s="520"/>
      <c r="AC19" s="520"/>
      <c r="AD19" s="520"/>
      <c r="AE19" s="520"/>
      <c r="AF19" s="520"/>
      <c r="AG19" s="520"/>
      <c r="AH19" s="520"/>
      <c r="AI19" s="520"/>
      <c r="AJ19" s="520"/>
      <c r="AK19" s="520"/>
      <c r="AL19" s="520"/>
      <c r="AM19" s="520"/>
      <c r="AN19" s="520"/>
      <c r="AO19" s="520"/>
      <c r="AP19" s="595"/>
      <c r="AQ19" s="520"/>
      <c r="AR19" s="520"/>
      <c r="AS19" s="520"/>
      <c r="AT19" s="595"/>
      <c r="AV19" s="520"/>
      <c r="AW19" s="520"/>
      <c r="AX19" s="417"/>
      <c r="AY19" s="417"/>
      <c r="AZ19" s="417"/>
      <c r="BA19" s="417"/>
      <c r="BB19" s="417"/>
      <c r="BC19" s="417"/>
      <c r="BD19" s="417"/>
      <c r="BE19" s="595"/>
      <c r="BF19" s="595"/>
      <c r="BG19" s="417"/>
      <c r="BH19" s="417"/>
      <c r="BI19" s="418"/>
      <c r="BJ19" s="418"/>
      <c r="BK19" s="418"/>
      <c r="BL19" s="595">
        <v>5</v>
      </c>
      <c r="BN19" s="93">
        <f t="shared" si="11"/>
        <v>0</v>
      </c>
      <c r="BO19" s="56">
        <f t="shared" si="12"/>
        <v>6</v>
      </c>
      <c r="BP19" s="56">
        <f t="shared" si="13"/>
        <v>0</v>
      </c>
      <c r="BQ19" s="56">
        <f t="shared" si="14"/>
        <v>1</v>
      </c>
      <c r="BR19" s="56">
        <f t="shared" si="15"/>
        <v>0</v>
      </c>
      <c r="BS19" s="56">
        <f t="shared" si="10"/>
        <v>7</v>
      </c>
      <c r="BT19" s="591"/>
      <c r="BU19" s="495"/>
      <c r="BV19" s="495"/>
      <c r="BW19" s="495"/>
      <c r="BX19" s="495"/>
      <c r="BY19" s="495"/>
      <c r="BZ19" s="495"/>
      <c r="CA19" s="495"/>
      <c r="CB19" s="495"/>
      <c r="CC19" s="495"/>
      <c r="CD19" s="495"/>
      <c r="CE19" s="495"/>
      <c r="CF19" s="495"/>
      <c r="CG19" s="495"/>
      <c r="CH19" s="495"/>
      <c r="CI19" s="495"/>
      <c r="CJ19" s="495"/>
      <c r="CK19" s="495"/>
      <c r="CL19" s="495"/>
      <c r="CM19" s="495"/>
      <c r="CN19" s="495"/>
      <c r="CO19" s="495"/>
      <c r="CP19" s="495"/>
      <c r="CQ19" s="495"/>
      <c r="CR19" s="495"/>
      <c r="CS19" s="495"/>
      <c r="CT19" s="495"/>
      <c r="CU19" s="495"/>
      <c r="CV19" s="495"/>
      <c r="CW19" s="495"/>
      <c r="CX19" s="495"/>
      <c r="CY19" s="495"/>
      <c r="CZ19" s="495"/>
      <c r="DA19" s="495"/>
      <c r="DB19" s="495"/>
      <c r="DC19" s="495"/>
      <c r="DD19" s="495"/>
      <c r="DE19" s="495"/>
      <c r="DF19" s="495"/>
      <c r="DG19" s="495"/>
      <c r="DH19" s="495"/>
      <c r="DI19" s="495"/>
      <c r="DJ19" s="495"/>
      <c r="DK19" s="495"/>
    </row>
    <row r="20" spans="1:115" s="420" customFormat="1" ht="15" x14ac:dyDescent="0.25">
      <c r="A20" s="519">
        <v>8</v>
      </c>
      <c r="B20" s="190">
        <v>1304176</v>
      </c>
      <c r="C20" s="187" t="s">
        <v>2511</v>
      </c>
      <c r="D20" s="187" t="s">
        <v>2510</v>
      </c>
      <c r="E20" s="56" t="s">
        <v>592</v>
      </c>
      <c r="F20" s="546">
        <v>1</v>
      </c>
      <c r="G20" s="546"/>
      <c r="H20" s="595">
        <v>5</v>
      </c>
      <c r="J20" s="595">
        <v>5</v>
      </c>
      <c r="K20" s="595">
        <v>5</v>
      </c>
      <c r="L20" s="595">
        <v>5</v>
      </c>
      <c r="M20" s="595">
        <v>5</v>
      </c>
      <c r="N20" s="595">
        <v>5</v>
      </c>
      <c r="O20" s="520"/>
      <c r="P20" s="520"/>
      <c r="Q20" s="595"/>
      <c r="R20" s="520"/>
      <c r="S20" s="206"/>
      <c r="T20" s="520"/>
      <c r="U20" s="520"/>
      <c r="V20" s="520"/>
      <c r="W20" s="520"/>
      <c r="X20" s="595"/>
      <c r="Y20" s="520"/>
      <c r="Z20" s="595"/>
      <c r="AA20" s="520"/>
      <c r="AB20" s="520"/>
      <c r="AC20" s="520"/>
      <c r="AD20" s="520"/>
      <c r="AE20" s="520"/>
      <c r="AF20" s="520"/>
      <c r="AG20" s="520"/>
      <c r="AH20" s="520"/>
      <c r="AI20" s="520"/>
      <c r="AJ20" s="520"/>
      <c r="AK20" s="520"/>
      <c r="AL20" s="520"/>
      <c r="AM20" s="520"/>
      <c r="AN20" s="520"/>
      <c r="AO20" s="520"/>
      <c r="AP20" s="595"/>
      <c r="AQ20" s="520"/>
      <c r="AR20" s="520"/>
      <c r="AS20" s="520"/>
      <c r="AT20" s="595"/>
      <c r="AV20" s="520"/>
      <c r="AW20" s="520"/>
      <c r="AX20" s="417"/>
      <c r="AY20" s="417"/>
      <c r="AZ20" s="417"/>
      <c r="BA20" s="417"/>
      <c r="BB20" s="417"/>
      <c r="BC20" s="417"/>
      <c r="BD20" s="417"/>
      <c r="BE20" s="595"/>
      <c r="BF20" s="595"/>
      <c r="BG20" s="417"/>
      <c r="BH20" s="417"/>
      <c r="BI20" s="418"/>
      <c r="BJ20" s="418"/>
      <c r="BK20" s="418"/>
      <c r="BL20" s="595">
        <v>5</v>
      </c>
      <c r="BN20" s="93">
        <f t="shared" si="11"/>
        <v>0</v>
      </c>
      <c r="BO20" s="56">
        <f t="shared" si="12"/>
        <v>0</v>
      </c>
      <c r="BP20" s="56">
        <f t="shared" si="13"/>
        <v>0</v>
      </c>
      <c r="BQ20" s="56">
        <f t="shared" si="14"/>
        <v>7</v>
      </c>
      <c r="BR20" s="56">
        <f t="shared" si="15"/>
        <v>0</v>
      </c>
      <c r="BS20" s="56">
        <f t="shared" si="10"/>
        <v>7</v>
      </c>
      <c r="BT20" s="591"/>
      <c r="BU20" s="495"/>
      <c r="BV20" s="495"/>
      <c r="BW20" s="495"/>
      <c r="BX20" s="495"/>
      <c r="BY20" s="495"/>
      <c r="BZ20" s="495"/>
      <c r="CA20" s="495"/>
      <c r="CB20" s="495"/>
      <c r="CC20" s="495"/>
      <c r="CD20" s="495"/>
      <c r="CE20" s="495"/>
      <c r="CF20" s="495"/>
      <c r="CG20" s="495"/>
      <c r="CH20" s="495"/>
      <c r="CI20" s="495"/>
      <c r="CJ20" s="495"/>
      <c r="CK20" s="495"/>
      <c r="CL20" s="495"/>
      <c r="CM20" s="495"/>
      <c r="CN20" s="495"/>
      <c r="CO20" s="495"/>
      <c r="CP20" s="495"/>
      <c r="CQ20" s="495"/>
      <c r="CR20" s="495"/>
      <c r="CS20" s="495"/>
      <c r="CT20" s="495"/>
      <c r="CU20" s="495"/>
      <c r="CV20" s="495"/>
      <c r="CW20" s="495"/>
      <c r="CX20" s="495"/>
      <c r="CY20" s="495"/>
      <c r="CZ20" s="495"/>
      <c r="DA20" s="495"/>
      <c r="DB20" s="495"/>
      <c r="DC20" s="495"/>
      <c r="DD20" s="495"/>
      <c r="DE20" s="495"/>
      <c r="DF20" s="495"/>
      <c r="DG20" s="495"/>
      <c r="DH20" s="495"/>
      <c r="DI20" s="495"/>
      <c r="DJ20" s="495"/>
      <c r="DK20" s="495"/>
    </row>
    <row r="21" spans="1:115" s="420" customFormat="1" ht="15" x14ac:dyDescent="0.25">
      <c r="A21" s="519">
        <v>9</v>
      </c>
      <c r="B21" s="190">
        <v>1304176</v>
      </c>
      <c r="C21" s="187" t="s">
        <v>2513</v>
      </c>
      <c r="D21" s="187" t="s">
        <v>2512</v>
      </c>
      <c r="E21" s="56" t="s">
        <v>592</v>
      </c>
      <c r="F21" s="546">
        <v>1</v>
      </c>
      <c r="G21" s="546"/>
      <c r="H21" s="595">
        <v>7</v>
      </c>
      <c r="J21" s="595">
        <v>5</v>
      </c>
      <c r="K21" s="595">
        <v>7</v>
      </c>
      <c r="L21" s="595">
        <v>7</v>
      </c>
      <c r="M21" s="595">
        <v>8</v>
      </c>
      <c r="N21" s="595">
        <v>6</v>
      </c>
      <c r="O21" s="520"/>
      <c r="P21" s="520"/>
      <c r="Q21" s="595"/>
      <c r="R21" s="520"/>
      <c r="S21" s="206"/>
      <c r="T21" s="520"/>
      <c r="U21" s="520"/>
      <c r="V21" s="520"/>
      <c r="W21" s="520"/>
      <c r="X21" s="595"/>
      <c r="Y21" s="520"/>
      <c r="Z21" s="595"/>
      <c r="AA21" s="520"/>
      <c r="AB21" s="520"/>
      <c r="AC21" s="520"/>
      <c r="AD21" s="520"/>
      <c r="AE21" s="520"/>
      <c r="AF21" s="520"/>
      <c r="AG21" s="520"/>
      <c r="AH21" s="520"/>
      <c r="AI21" s="520"/>
      <c r="AJ21" s="520"/>
      <c r="AK21" s="520"/>
      <c r="AL21" s="520"/>
      <c r="AM21" s="520"/>
      <c r="AN21" s="520"/>
      <c r="AO21" s="520"/>
      <c r="AP21" s="595"/>
      <c r="AQ21" s="520"/>
      <c r="AR21" s="520"/>
      <c r="AS21" s="520"/>
      <c r="AT21" s="595"/>
      <c r="AV21" s="520"/>
      <c r="AW21" s="520"/>
      <c r="AX21" s="417"/>
      <c r="AY21" s="417"/>
      <c r="AZ21" s="417"/>
      <c r="BA21" s="417"/>
      <c r="BB21" s="417"/>
      <c r="BC21" s="417"/>
      <c r="BD21" s="417"/>
      <c r="BE21" s="595"/>
      <c r="BF21" s="595"/>
      <c r="BG21" s="417"/>
      <c r="BH21" s="417"/>
      <c r="BI21" s="418"/>
      <c r="BJ21" s="418"/>
      <c r="BK21" s="418"/>
      <c r="BL21" s="595">
        <v>7</v>
      </c>
      <c r="BN21" s="93">
        <f t="shared" si="11"/>
        <v>0</v>
      </c>
      <c r="BO21" s="56">
        <f t="shared" si="12"/>
        <v>6</v>
      </c>
      <c r="BP21" s="56">
        <f t="shared" si="13"/>
        <v>0</v>
      </c>
      <c r="BQ21" s="56">
        <f t="shared" si="14"/>
        <v>1</v>
      </c>
      <c r="BR21" s="56">
        <f t="shared" si="15"/>
        <v>0</v>
      </c>
      <c r="BS21" s="56">
        <f t="shared" si="10"/>
        <v>7</v>
      </c>
      <c r="BT21" s="591"/>
      <c r="BU21" s="495"/>
      <c r="BV21" s="495"/>
      <c r="BW21" s="495"/>
      <c r="BX21" s="495"/>
      <c r="BY21" s="495"/>
      <c r="BZ21" s="495"/>
      <c r="CA21" s="495"/>
      <c r="CB21" s="495"/>
      <c r="CC21" s="495"/>
      <c r="CD21" s="495"/>
      <c r="CE21" s="495"/>
      <c r="CF21" s="495"/>
      <c r="CG21" s="495"/>
      <c r="CH21" s="495"/>
      <c r="CI21" s="495"/>
      <c r="CJ21" s="495"/>
      <c r="CK21" s="495"/>
      <c r="CL21" s="495"/>
      <c r="CM21" s="495"/>
      <c r="CN21" s="495"/>
      <c r="CO21" s="495"/>
      <c r="CP21" s="495"/>
      <c r="CQ21" s="495"/>
      <c r="CR21" s="495"/>
      <c r="CS21" s="495"/>
      <c r="CT21" s="495"/>
      <c r="CU21" s="495"/>
      <c r="CV21" s="495"/>
      <c r="CW21" s="495"/>
      <c r="CX21" s="495"/>
      <c r="CY21" s="495"/>
      <c r="CZ21" s="495"/>
      <c r="DA21" s="495"/>
      <c r="DB21" s="495"/>
      <c r="DC21" s="495"/>
      <c r="DD21" s="495"/>
      <c r="DE21" s="495"/>
      <c r="DF21" s="495"/>
      <c r="DG21" s="495"/>
      <c r="DH21" s="495"/>
      <c r="DI21" s="495"/>
      <c r="DJ21" s="495"/>
      <c r="DK21" s="495"/>
    </row>
    <row r="22" spans="1:115" s="420" customFormat="1" ht="15" x14ac:dyDescent="0.25">
      <c r="A22" s="519">
        <v>10</v>
      </c>
      <c r="B22" s="190">
        <v>1304176</v>
      </c>
      <c r="C22" s="187" t="s">
        <v>2515</v>
      </c>
      <c r="D22" s="187" t="s">
        <v>2514</v>
      </c>
      <c r="E22" s="56" t="s">
        <v>592</v>
      </c>
      <c r="F22" s="546">
        <v>1</v>
      </c>
      <c r="G22" s="546"/>
      <c r="H22" s="595">
        <v>7</v>
      </c>
      <c r="J22" s="595">
        <v>6</v>
      </c>
      <c r="K22" s="595">
        <v>8</v>
      </c>
      <c r="L22" s="595">
        <v>8</v>
      </c>
      <c r="M22" s="595">
        <v>9</v>
      </c>
      <c r="N22" s="595">
        <v>6</v>
      </c>
      <c r="O22" s="520"/>
      <c r="P22" s="520"/>
      <c r="Q22" s="595"/>
      <c r="R22" s="520"/>
      <c r="S22" s="206"/>
      <c r="T22" s="520"/>
      <c r="U22" s="520"/>
      <c r="V22" s="520"/>
      <c r="W22" s="520"/>
      <c r="X22" s="595"/>
      <c r="Y22" s="520"/>
      <c r="Z22" s="595"/>
      <c r="AA22" s="520"/>
      <c r="AB22" s="520"/>
      <c r="AC22" s="520"/>
      <c r="AD22" s="520"/>
      <c r="AE22" s="520"/>
      <c r="AF22" s="520"/>
      <c r="AG22" s="520"/>
      <c r="AH22" s="520"/>
      <c r="AI22" s="520"/>
      <c r="AJ22" s="520"/>
      <c r="AK22" s="520"/>
      <c r="AL22" s="520"/>
      <c r="AM22" s="520"/>
      <c r="AN22" s="520"/>
      <c r="AO22" s="520"/>
      <c r="AP22" s="595"/>
      <c r="AQ22" s="520"/>
      <c r="AR22" s="520"/>
      <c r="AS22" s="520"/>
      <c r="AT22" s="595"/>
      <c r="AV22" s="520"/>
      <c r="AW22" s="520"/>
      <c r="AX22" s="417"/>
      <c r="AY22" s="417"/>
      <c r="AZ22" s="417"/>
      <c r="BA22" s="417"/>
      <c r="BB22" s="417"/>
      <c r="BC22" s="417"/>
      <c r="BD22" s="417"/>
      <c r="BE22" s="595"/>
      <c r="BF22" s="595"/>
      <c r="BG22" s="417"/>
      <c r="BH22" s="417"/>
      <c r="BI22" s="418"/>
      <c r="BJ22" s="418"/>
      <c r="BK22" s="418"/>
      <c r="BL22" s="595">
        <v>8</v>
      </c>
      <c r="BN22" s="93">
        <f t="shared" si="11"/>
        <v>0</v>
      </c>
      <c r="BO22" s="56">
        <f t="shared" si="12"/>
        <v>7</v>
      </c>
      <c r="BP22" s="56">
        <f t="shared" si="13"/>
        <v>0</v>
      </c>
      <c r="BQ22" s="56">
        <f t="shared" si="14"/>
        <v>0</v>
      </c>
      <c r="BR22" s="56">
        <f t="shared" si="15"/>
        <v>0</v>
      </c>
      <c r="BS22" s="56">
        <f t="shared" si="10"/>
        <v>7</v>
      </c>
      <c r="BT22" s="591"/>
      <c r="BU22" s="495"/>
      <c r="BV22" s="495"/>
      <c r="BW22" s="495"/>
      <c r="BX22" s="495"/>
      <c r="BY22" s="495"/>
      <c r="BZ22" s="495"/>
      <c r="CA22" s="495"/>
      <c r="CB22" s="495"/>
      <c r="CC22" s="495"/>
      <c r="CD22" s="495"/>
      <c r="CE22" s="495"/>
      <c r="CF22" s="495"/>
      <c r="CG22" s="495"/>
      <c r="CH22" s="495"/>
      <c r="CI22" s="495"/>
      <c r="CJ22" s="495"/>
      <c r="CK22" s="495"/>
      <c r="CL22" s="495"/>
      <c r="CM22" s="495"/>
      <c r="CN22" s="495"/>
      <c r="CO22" s="495"/>
      <c r="CP22" s="495"/>
      <c r="CQ22" s="495"/>
      <c r="CR22" s="495"/>
      <c r="CS22" s="495"/>
      <c r="CT22" s="495"/>
      <c r="CU22" s="495"/>
      <c r="CV22" s="495"/>
      <c r="CW22" s="495"/>
      <c r="CX22" s="495"/>
      <c r="CY22" s="495"/>
      <c r="CZ22" s="495"/>
      <c r="DA22" s="495"/>
      <c r="DB22" s="495"/>
      <c r="DC22" s="495"/>
      <c r="DD22" s="495"/>
      <c r="DE22" s="495"/>
      <c r="DF22" s="495"/>
      <c r="DG22" s="495"/>
      <c r="DH22" s="495"/>
      <c r="DI22" s="495"/>
      <c r="DJ22" s="495"/>
      <c r="DK22" s="495"/>
    </row>
    <row r="23" spans="1:115" s="420" customFormat="1" ht="15" x14ac:dyDescent="0.25">
      <c r="A23" s="519">
        <v>11</v>
      </c>
      <c r="B23" s="190">
        <v>1304176</v>
      </c>
      <c r="C23" s="187" t="s">
        <v>2517</v>
      </c>
      <c r="D23" s="187" t="s">
        <v>2516</v>
      </c>
      <c r="E23" s="56" t="s">
        <v>592</v>
      </c>
      <c r="F23" s="546">
        <v>1</v>
      </c>
      <c r="G23" s="546"/>
      <c r="H23" s="595">
        <v>7</v>
      </c>
      <c r="J23" s="595">
        <v>6</v>
      </c>
      <c r="K23" s="595">
        <v>8</v>
      </c>
      <c r="L23" s="595">
        <v>6</v>
      </c>
      <c r="M23" s="595">
        <v>8</v>
      </c>
      <c r="N23" s="595">
        <v>6</v>
      </c>
      <c r="O23" s="520"/>
      <c r="P23" s="520"/>
      <c r="Q23" s="595"/>
      <c r="R23" s="520"/>
      <c r="S23" s="206"/>
      <c r="T23" s="520"/>
      <c r="U23" s="520"/>
      <c r="V23" s="520"/>
      <c r="W23" s="520"/>
      <c r="X23" s="595"/>
      <c r="Y23" s="520"/>
      <c r="Z23" s="595"/>
      <c r="AA23" s="520"/>
      <c r="AB23" s="520"/>
      <c r="AC23" s="520"/>
      <c r="AD23" s="520"/>
      <c r="AE23" s="520"/>
      <c r="AF23" s="520"/>
      <c r="AG23" s="520"/>
      <c r="AH23" s="520"/>
      <c r="AI23" s="520"/>
      <c r="AJ23" s="520"/>
      <c r="AK23" s="520"/>
      <c r="AL23" s="520"/>
      <c r="AM23" s="520"/>
      <c r="AN23" s="520"/>
      <c r="AO23" s="520"/>
      <c r="AP23" s="595"/>
      <c r="AQ23" s="520"/>
      <c r="AR23" s="520"/>
      <c r="AS23" s="520"/>
      <c r="AT23" s="595"/>
      <c r="AV23" s="520"/>
      <c r="AW23" s="520"/>
      <c r="AX23" s="417"/>
      <c r="AY23" s="417"/>
      <c r="AZ23" s="417"/>
      <c r="BA23" s="417"/>
      <c r="BB23" s="417"/>
      <c r="BC23" s="417"/>
      <c r="BD23" s="417"/>
      <c r="BE23" s="595"/>
      <c r="BF23" s="595"/>
      <c r="BG23" s="417"/>
      <c r="BH23" s="417"/>
      <c r="BI23" s="418"/>
      <c r="BJ23" s="418"/>
      <c r="BK23" s="418"/>
      <c r="BL23" s="595">
        <v>6</v>
      </c>
      <c r="BN23" s="93">
        <f t="shared" si="11"/>
        <v>0</v>
      </c>
      <c r="BO23" s="56">
        <f t="shared" si="12"/>
        <v>7</v>
      </c>
      <c r="BP23" s="56">
        <f t="shared" si="13"/>
        <v>0</v>
      </c>
      <c r="BQ23" s="56">
        <f t="shared" si="14"/>
        <v>0</v>
      </c>
      <c r="BR23" s="56">
        <f t="shared" si="15"/>
        <v>0</v>
      </c>
      <c r="BS23" s="56">
        <f t="shared" si="10"/>
        <v>7</v>
      </c>
      <c r="BT23" s="591"/>
      <c r="BU23" s="495"/>
      <c r="BV23" s="495"/>
      <c r="BW23" s="495"/>
      <c r="BX23" s="495"/>
      <c r="BY23" s="495"/>
      <c r="BZ23" s="495"/>
      <c r="CA23" s="495"/>
      <c r="CB23" s="495"/>
      <c r="CC23" s="495"/>
      <c r="CD23" s="495"/>
      <c r="CE23" s="495"/>
      <c r="CF23" s="495"/>
      <c r="CG23" s="495"/>
      <c r="CH23" s="495"/>
      <c r="CI23" s="495"/>
      <c r="CJ23" s="495"/>
      <c r="CK23" s="495"/>
      <c r="CL23" s="495"/>
      <c r="CM23" s="495"/>
      <c r="CN23" s="495"/>
      <c r="CO23" s="495"/>
      <c r="CP23" s="495"/>
      <c r="CQ23" s="495"/>
      <c r="CR23" s="495"/>
      <c r="CS23" s="495"/>
      <c r="CT23" s="495"/>
      <c r="CU23" s="495"/>
      <c r="CV23" s="495"/>
      <c r="CW23" s="495"/>
      <c r="CX23" s="495"/>
      <c r="CY23" s="495"/>
      <c r="CZ23" s="495"/>
      <c r="DA23" s="495"/>
      <c r="DB23" s="495"/>
      <c r="DC23" s="495"/>
      <c r="DD23" s="495"/>
      <c r="DE23" s="495"/>
      <c r="DF23" s="495"/>
      <c r="DG23" s="495"/>
      <c r="DH23" s="495"/>
      <c r="DI23" s="495"/>
      <c r="DJ23" s="495"/>
      <c r="DK23" s="495"/>
    </row>
    <row r="24" spans="1:115" s="420" customFormat="1" ht="15" x14ac:dyDescent="0.25">
      <c r="A24" s="519">
        <v>12</v>
      </c>
      <c r="B24" s="190">
        <v>1304176</v>
      </c>
      <c r="C24" s="187" t="s">
        <v>2519</v>
      </c>
      <c r="D24" s="187" t="s">
        <v>2518</v>
      </c>
      <c r="E24" s="56" t="s">
        <v>592</v>
      </c>
      <c r="F24" s="546">
        <v>1</v>
      </c>
      <c r="G24" s="546"/>
      <c r="H24" s="595">
        <v>9</v>
      </c>
      <c r="J24" s="595">
        <v>7</v>
      </c>
      <c r="K24" s="595">
        <v>9</v>
      </c>
      <c r="L24" s="595">
        <v>8</v>
      </c>
      <c r="M24" s="595">
        <v>9</v>
      </c>
      <c r="N24" s="595">
        <v>6</v>
      </c>
      <c r="O24" s="520"/>
      <c r="P24" s="520"/>
      <c r="Q24" s="595"/>
      <c r="R24" s="520"/>
      <c r="S24" s="206"/>
      <c r="T24" s="520"/>
      <c r="U24" s="520"/>
      <c r="V24" s="520"/>
      <c r="W24" s="520"/>
      <c r="X24" s="595"/>
      <c r="Y24" s="520"/>
      <c r="Z24" s="595"/>
      <c r="AA24" s="520"/>
      <c r="AB24" s="520"/>
      <c r="AC24" s="520"/>
      <c r="AD24" s="520"/>
      <c r="AE24" s="520"/>
      <c r="AF24" s="520"/>
      <c r="AG24" s="520"/>
      <c r="AH24" s="520"/>
      <c r="AI24" s="520"/>
      <c r="AJ24" s="520"/>
      <c r="AK24" s="520"/>
      <c r="AL24" s="520"/>
      <c r="AM24" s="520"/>
      <c r="AN24" s="520"/>
      <c r="AO24" s="520"/>
      <c r="AP24" s="595"/>
      <c r="AQ24" s="520"/>
      <c r="AR24" s="520"/>
      <c r="AS24" s="520"/>
      <c r="AT24" s="595"/>
      <c r="AV24" s="520"/>
      <c r="AW24" s="520"/>
      <c r="AX24" s="417"/>
      <c r="AY24" s="417"/>
      <c r="AZ24" s="417"/>
      <c r="BA24" s="417"/>
      <c r="BB24" s="417"/>
      <c r="BC24" s="417"/>
      <c r="BD24" s="417"/>
      <c r="BE24" s="595"/>
      <c r="BF24" s="595"/>
      <c r="BG24" s="417"/>
      <c r="BH24" s="417"/>
      <c r="BI24" s="418"/>
      <c r="BJ24" s="418"/>
      <c r="BK24" s="418"/>
      <c r="BL24" s="595">
        <v>8</v>
      </c>
      <c r="BN24" s="93">
        <f t="shared" si="11"/>
        <v>0</v>
      </c>
      <c r="BO24" s="56">
        <f t="shared" si="12"/>
        <v>7</v>
      </c>
      <c r="BP24" s="56">
        <f t="shared" si="13"/>
        <v>0</v>
      </c>
      <c r="BQ24" s="56">
        <f t="shared" si="14"/>
        <v>0</v>
      </c>
      <c r="BR24" s="56">
        <f t="shared" si="15"/>
        <v>0</v>
      </c>
      <c r="BS24" s="56">
        <f t="shared" si="10"/>
        <v>7</v>
      </c>
      <c r="BT24" s="591"/>
      <c r="BU24" s="495"/>
      <c r="BV24" s="495"/>
      <c r="BW24" s="495"/>
      <c r="BX24" s="495"/>
      <c r="BY24" s="495"/>
      <c r="BZ24" s="495"/>
      <c r="CA24" s="495"/>
      <c r="CB24" s="495"/>
      <c r="CC24" s="495"/>
      <c r="CD24" s="495"/>
      <c r="CE24" s="495"/>
      <c r="CF24" s="495"/>
      <c r="CG24" s="495"/>
      <c r="CH24" s="495"/>
      <c r="CI24" s="495"/>
      <c r="CJ24" s="495"/>
      <c r="CK24" s="495"/>
      <c r="CL24" s="495"/>
      <c r="CM24" s="495"/>
      <c r="CN24" s="495"/>
      <c r="CO24" s="495"/>
      <c r="CP24" s="495"/>
      <c r="CQ24" s="495"/>
      <c r="CR24" s="495"/>
      <c r="CS24" s="495"/>
      <c r="CT24" s="495"/>
      <c r="CU24" s="495"/>
      <c r="CV24" s="495"/>
      <c r="CW24" s="495"/>
      <c r="CX24" s="495"/>
      <c r="CY24" s="495"/>
      <c r="CZ24" s="495"/>
      <c r="DA24" s="495"/>
      <c r="DB24" s="495"/>
      <c r="DC24" s="495"/>
      <c r="DD24" s="495"/>
      <c r="DE24" s="495"/>
      <c r="DF24" s="495"/>
      <c r="DG24" s="495"/>
      <c r="DH24" s="495"/>
      <c r="DI24" s="495"/>
      <c r="DJ24" s="495"/>
      <c r="DK24" s="495"/>
    </row>
    <row r="25" spans="1:115" s="420" customFormat="1" ht="15" x14ac:dyDescent="0.25">
      <c r="A25" s="519">
        <v>13</v>
      </c>
      <c r="B25" s="190">
        <v>1304176</v>
      </c>
      <c r="C25" s="187" t="s">
        <v>2521</v>
      </c>
      <c r="D25" s="187" t="s">
        <v>2520</v>
      </c>
      <c r="E25" s="56" t="s">
        <v>592</v>
      </c>
      <c r="F25" s="546">
        <v>1</v>
      </c>
      <c r="G25" s="546"/>
      <c r="H25" s="595">
        <v>7</v>
      </c>
      <c r="J25" s="595">
        <v>7</v>
      </c>
      <c r="K25" s="595">
        <v>7</v>
      </c>
      <c r="L25" s="595">
        <v>7</v>
      </c>
      <c r="M25" s="595">
        <v>8</v>
      </c>
      <c r="N25" s="595">
        <v>5</v>
      </c>
      <c r="O25" s="520"/>
      <c r="P25" s="520"/>
      <c r="Q25" s="595"/>
      <c r="R25" s="520"/>
      <c r="S25" s="206"/>
      <c r="T25" s="520"/>
      <c r="U25" s="520"/>
      <c r="V25" s="520"/>
      <c r="W25" s="520"/>
      <c r="X25" s="595"/>
      <c r="Y25" s="520"/>
      <c r="Z25" s="595"/>
      <c r="AA25" s="520"/>
      <c r="AB25" s="520"/>
      <c r="AC25" s="520"/>
      <c r="AD25" s="520"/>
      <c r="AE25" s="520"/>
      <c r="AF25" s="520"/>
      <c r="AG25" s="520"/>
      <c r="AH25" s="520"/>
      <c r="AI25" s="520"/>
      <c r="AJ25" s="520"/>
      <c r="AK25" s="520"/>
      <c r="AL25" s="520"/>
      <c r="AM25" s="520"/>
      <c r="AN25" s="520"/>
      <c r="AO25" s="520"/>
      <c r="AP25" s="595"/>
      <c r="AQ25" s="520"/>
      <c r="AR25" s="520"/>
      <c r="AS25" s="520"/>
      <c r="AT25" s="595"/>
      <c r="AV25" s="520"/>
      <c r="AW25" s="520"/>
      <c r="AX25" s="417"/>
      <c r="AY25" s="417"/>
      <c r="AZ25" s="417"/>
      <c r="BA25" s="417"/>
      <c r="BB25" s="417"/>
      <c r="BC25" s="417"/>
      <c r="BD25" s="417"/>
      <c r="BE25" s="595"/>
      <c r="BF25" s="595"/>
      <c r="BG25" s="417"/>
      <c r="BH25" s="417"/>
      <c r="BI25" s="418"/>
      <c r="BJ25" s="418"/>
      <c r="BK25" s="418"/>
      <c r="BL25" s="595">
        <v>7</v>
      </c>
      <c r="BN25" s="93">
        <f t="shared" si="11"/>
        <v>0</v>
      </c>
      <c r="BO25" s="56">
        <f t="shared" si="12"/>
        <v>6</v>
      </c>
      <c r="BP25" s="56">
        <f t="shared" si="13"/>
        <v>0</v>
      </c>
      <c r="BQ25" s="56">
        <f t="shared" si="14"/>
        <v>1</v>
      </c>
      <c r="BR25" s="56">
        <f t="shared" si="15"/>
        <v>0</v>
      </c>
      <c r="BS25" s="56">
        <f t="shared" si="10"/>
        <v>7</v>
      </c>
      <c r="BT25" s="591"/>
      <c r="BU25" s="495"/>
      <c r="BV25" s="495"/>
      <c r="BW25" s="495"/>
      <c r="BX25" s="495"/>
      <c r="BY25" s="495"/>
      <c r="BZ25" s="495"/>
      <c r="CA25" s="495"/>
      <c r="CB25" s="495"/>
      <c r="CC25" s="495"/>
      <c r="CD25" s="495"/>
      <c r="CE25" s="495"/>
      <c r="CF25" s="495"/>
      <c r="CG25" s="495"/>
      <c r="CH25" s="495"/>
      <c r="CI25" s="495"/>
      <c r="CJ25" s="495"/>
      <c r="CK25" s="495"/>
      <c r="CL25" s="495"/>
      <c r="CM25" s="495"/>
      <c r="CN25" s="495"/>
      <c r="CO25" s="495"/>
      <c r="CP25" s="495"/>
      <c r="CQ25" s="495"/>
      <c r="CR25" s="495"/>
      <c r="CS25" s="495"/>
      <c r="CT25" s="495"/>
      <c r="CU25" s="495"/>
      <c r="CV25" s="495"/>
      <c r="CW25" s="495"/>
      <c r="CX25" s="495"/>
      <c r="CY25" s="495"/>
      <c r="CZ25" s="495"/>
      <c r="DA25" s="495"/>
      <c r="DB25" s="495"/>
      <c r="DC25" s="495"/>
      <c r="DD25" s="495"/>
      <c r="DE25" s="495"/>
      <c r="DF25" s="495"/>
      <c r="DG25" s="495"/>
      <c r="DH25" s="495"/>
      <c r="DI25" s="495"/>
      <c r="DJ25" s="495"/>
      <c r="DK25" s="495"/>
    </row>
    <row r="26" spans="1:115" s="420" customFormat="1" ht="15" x14ac:dyDescent="0.25">
      <c r="A26" s="519">
        <v>14</v>
      </c>
      <c r="B26" s="190">
        <v>1304176</v>
      </c>
      <c r="C26" s="187" t="s">
        <v>2523</v>
      </c>
      <c r="D26" s="187" t="s">
        <v>2522</v>
      </c>
      <c r="E26" s="56" t="s">
        <v>592</v>
      </c>
      <c r="F26" s="546">
        <v>1</v>
      </c>
      <c r="G26" s="546"/>
      <c r="H26" s="595">
        <v>7</v>
      </c>
      <c r="J26" s="595">
        <v>5</v>
      </c>
      <c r="K26" s="595">
        <v>9</v>
      </c>
      <c r="L26" s="595">
        <v>7</v>
      </c>
      <c r="M26" s="595">
        <v>8</v>
      </c>
      <c r="N26" s="595">
        <v>5</v>
      </c>
      <c r="O26" s="520"/>
      <c r="P26" s="520"/>
      <c r="Q26" s="595"/>
      <c r="R26" s="520"/>
      <c r="S26" s="206"/>
      <c r="T26" s="520"/>
      <c r="U26" s="520"/>
      <c r="V26" s="520"/>
      <c r="W26" s="520"/>
      <c r="X26" s="595"/>
      <c r="Y26" s="520"/>
      <c r="Z26" s="595"/>
      <c r="AA26" s="520"/>
      <c r="AB26" s="520"/>
      <c r="AC26" s="520"/>
      <c r="AD26" s="520"/>
      <c r="AE26" s="520"/>
      <c r="AF26" s="520"/>
      <c r="AG26" s="520"/>
      <c r="AH26" s="520"/>
      <c r="AI26" s="520"/>
      <c r="AJ26" s="520"/>
      <c r="AK26" s="520"/>
      <c r="AL26" s="520"/>
      <c r="AM26" s="520"/>
      <c r="AN26" s="520"/>
      <c r="AO26" s="520"/>
      <c r="AP26" s="595"/>
      <c r="AQ26" s="520"/>
      <c r="AR26" s="520"/>
      <c r="AS26" s="520"/>
      <c r="AT26" s="595"/>
      <c r="AV26" s="520"/>
      <c r="AW26" s="520"/>
      <c r="AX26" s="417"/>
      <c r="AY26" s="417"/>
      <c r="AZ26" s="417"/>
      <c r="BA26" s="417"/>
      <c r="BB26" s="417"/>
      <c r="BC26" s="417"/>
      <c r="BD26" s="417"/>
      <c r="BE26" s="595"/>
      <c r="BF26" s="595"/>
      <c r="BG26" s="417"/>
      <c r="BH26" s="417"/>
      <c r="BI26" s="418"/>
      <c r="BJ26" s="418"/>
      <c r="BK26" s="418"/>
      <c r="BL26" s="595">
        <v>7</v>
      </c>
      <c r="BN26" s="93">
        <f t="shared" si="11"/>
        <v>0</v>
      </c>
      <c r="BO26" s="56">
        <f t="shared" si="12"/>
        <v>5</v>
      </c>
      <c r="BP26" s="56">
        <f t="shared" si="13"/>
        <v>0</v>
      </c>
      <c r="BQ26" s="56">
        <f t="shared" si="14"/>
        <v>2</v>
      </c>
      <c r="BR26" s="56">
        <f t="shared" si="15"/>
        <v>0</v>
      </c>
      <c r="BS26" s="56">
        <f t="shared" si="10"/>
        <v>7</v>
      </c>
      <c r="BT26" s="591"/>
      <c r="BU26" s="495"/>
      <c r="BV26" s="495"/>
      <c r="BW26" s="495"/>
      <c r="BX26" s="495"/>
      <c r="BY26" s="495"/>
      <c r="BZ26" s="495"/>
      <c r="CA26" s="495"/>
      <c r="CB26" s="495"/>
      <c r="CC26" s="495"/>
      <c r="CD26" s="495"/>
      <c r="CE26" s="495"/>
      <c r="CF26" s="495"/>
      <c r="CG26" s="495"/>
      <c r="CH26" s="495"/>
      <c r="CI26" s="495"/>
      <c r="CJ26" s="495"/>
      <c r="CK26" s="495"/>
      <c r="CL26" s="495"/>
      <c r="CM26" s="495"/>
      <c r="CN26" s="495"/>
      <c r="CO26" s="495"/>
      <c r="CP26" s="495"/>
      <c r="CQ26" s="495"/>
      <c r="CR26" s="495"/>
      <c r="CS26" s="495"/>
      <c r="CT26" s="495"/>
      <c r="CU26" s="495"/>
      <c r="CV26" s="495"/>
      <c r="CW26" s="495"/>
      <c r="CX26" s="495"/>
      <c r="CY26" s="495"/>
      <c r="CZ26" s="495"/>
      <c r="DA26" s="495"/>
      <c r="DB26" s="495"/>
      <c r="DC26" s="495"/>
      <c r="DD26" s="495"/>
      <c r="DE26" s="495"/>
      <c r="DF26" s="495"/>
      <c r="DG26" s="495"/>
      <c r="DH26" s="495"/>
      <c r="DI26" s="495"/>
      <c r="DJ26" s="495"/>
      <c r="DK26" s="495"/>
    </row>
    <row r="27" spans="1:115" s="420" customFormat="1" ht="15" x14ac:dyDescent="0.25">
      <c r="A27" s="519">
        <v>15</v>
      </c>
      <c r="B27" s="190">
        <v>1304176</v>
      </c>
      <c r="C27" s="187" t="s">
        <v>2525</v>
      </c>
      <c r="D27" s="187" t="s">
        <v>2524</v>
      </c>
      <c r="E27" s="56" t="s">
        <v>592</v>
      </c>
      <c r="F27" s="546">
        <v>1</v>
      </c>
      <c r="G27" s="546"/>
      <c r="H27" s="595">
        <v>9</v>
      </c>
      <c r="J27" s="595">
        <v>9</v>
      </c>
      <c r="K27" s="595">
        <v>10</v>
      </c>
      <c r="L27" s="595">
        <v>8</v>
      </c>
      <c r="M27" s="595">
        <v>9</v>
      </c>
      <c r="N27" s="595">
        <v>9</v>
      </c>
      <c r="O27" s="520"/>
      <c r="P27" s="520"/>
      <c r="Q27" s="595"/>
      <c r="R27" s="520"/>
      <c r="S27" s="206"/>
      <c r="T27" s="520"/>
      <c r="U27" s="520"/>
      <c r="V27" s="520"/>
      <c r="W27" s="520"/>
      <c r="X27" s="595"/>
      <c r="Y27" s="520"/>
      <c r="Z27" s="595"/>
      <c r="AA27" s="520"/>
      <c r="AB27" s="520"/>
      <c r="AC27" s="520"/>
      <c r="AD27" s="520"/>
      <c r="AE27" s="520"/>
      <c r="AF27" s="520"/>
      <c r="AG27" s="520"/>
      <c r="AH27" s="520"/>
      <c r="AI27" s="520"/>
      <c r="AJ27" s="520"/>
      <c r="AK27" s="520"/>
      <c r="AL27" s="520"/>
      <c r="AM27" s="520"/>
      <c r="AN27" s="520"/>
      <c r="AO27" s="520"/>
      <c r="AP27" s="595"/>
      <c r="AQ27" s="520"/>
      <c r="AR27" s="520"/>
      <c r="AS27" s="520"/>
      <c r="AT27" s="595"/>
      <c r="AV27" s="520"/>
      <c r="AW27" s="520"/>
      <c r="AX27" s="417"/>
      <c r="AY27" s="417"/>
      <c r="AZ27" s="417"/>
      <c r="BA27" s="417"/>
      <c r="BB27" s="417"/>
      <c r="BC27" s="417"/>
      <c r="BD27" s="417"/>
      <c r="BE27" s="595"/>
      <c r="BF27" s="595"/>
      <c r="BG27" s="417"/>
      <c r="BH27" s="417"/>
      <c r="BI27" s="418"/>
      <c r="BJ27" s="418"/>
      <c r="BK27" s="418"/>
      <c r="BL27" s="595">
        <v>8</v>
      </c>
      <c r="BN27" s="93">
        <f t="shared" si="11"/>
        <v>0</v>
      </c>
      <c r="BO27" s="56">
        <f t="shared" si="12"/>
        <v>7</v>
      </c>
      <c r="BP27" s="56">
        <f t="shared" si="13"/>
        <v>0</v>
      </c>
      <c r="BQ27" s="56">
        <f t="shared" si="14"/>
        <v>0</v>
      </c>
      <c r="BR27" s="56">
        <f t="shared" si="15"/>
        <v>0</v>
      </c>
      <c r="BS27" s="56">
        <f t="shared" si="10"/>
        <v>7</v>
      </c>
      <c r="BT27" s="591"/>
      <c r="BU27" s="495"/>
      <c r="BV27" s="495"/>
      <c r="BW27" s="495"/>
      <c r="BX27" s="495"/>
      <c r="BY27" s="495"/>
      <c r="BZ27" s="495"/>
      <c r="CA27" s="495"/>
      <c r="CB27" s="495"/>
      <c r="CC27" s="495"/>
      <c r="CD27" s="495"/>
      <c r="CE27" s="495"/>
      <c r="CF27" s="495"/>
      <c r="CG27" s="495"/>
      <c r="CH27" s="495"/>
      <c r="CI27" s="495"/>
      <c r="CJ27" s="495"/>
      <c r="CK27" s="495"/>
      <c r="CL27" s="495"/>
      <c r="CM27" s="495"/>
      <c r="CN27" s="495"/>
      <c r="CO27" s="495"/>
      <c r="CP27" s="495"/>
      <c r="CQ27" s="495"/>
      <c r="CR27" s="495"/>
      <c r="CS27" s="495"/>
      <c r="CT27" s="495"/>
      <c r="CU27" s="495"/>
      <c r="CV27" s="495"/>
      <c r="CW27" s="495"/>
      <c r="CX27" s="495"/>
      <c r="CY27" s="495"/>
      <c r="CZ27" s="495"/>
      <c r="DA27" s="495"/>
      <c r="DB27" s="495"/>
      <c r="DC27" s="495"/>
      <c r="DD27" s="495"/>
      <c r="DE27" s="495"/>
      <c r="DF27" s="495"/>
      <c r="DG27" s="495"/>
      <c r="DH27" s="495"/>
      <c r="DI27" s="495"/>
      <c r="DJ27" s="495"/>
      <c r="DK27" s="495"/>
    </row>
    <row r="28" spans="1:115" s="420" customFormat="1" ht="15" x14ac:dyDescent="0.25">
      <c r="A28" s="519">
        <v>16</v>
      </c>
      <c r="B28" s="190">
        <v>1304176</v>
      </c>
      <c r="C28" s="187" t="s">
        <v>2527</v>
      </c>
      <c r="D28" s="187" t="s">
        <v>2526</v>
      </c>
      <c r="E28" s="56" t="s">
        <v>592</v>
      </c>
      <c r="F28" s="546">
        <v>1</v>
      </c>
      <c r="G28" s="546"/>
      <c r="H28" s="595">
        <v>7</v>
      </c>
      <c r="J28" s="595">
        <v>7</v>
      </c>
      <c r="K28" s="595">
        <v>8</v>
      </c>
      <c r="L28" s="595">
        <v>8</v>
      </c>
      <c r="M28" s="595">
        <v>8</v>
      </c>
      <c r="N28" s="595">
        <v>6</v>
      </c>
      <c r="O28" s="520"/>
      <c r="P28" s="520"/>
      <c r="Q28" s="595"/>
      <c r="R28" s="520"/>
      <c r="S28" s="206"/>
      <c r="T28" s="520"/>
      <c r="U28" s="520"/>
      <c r="V28" s="520"/>
      <c r="W28" s="520"/>
      <c r="X28" s="595"/>
      <c r="Y28" s="520"/>
      <c r="Z28" s="595"/>
      <c r="AA28" s="520"/>
      <c r="AB28" s="520"/>
      <c r="AC28" s="520"/>
      <c r="AD28" s="520"/>
      <c r="AE28" s="520"/>
      <c r="AF28" s="520"/>
      <c r="AG28" s="520"/>
      <c r="AH28" s="520"/>
      <c r="AI28" s="520"/>
      <c r="AJ28" s="520"/>
      <c r="AK28" s="520"/>
      <c r="AL28" s="520"/>
      <c r="AM28" s="520"/>
      <c r="AN28" s="520"/>
      <c r="AO28" s="520"/>
      <c r="AP28" s="595"/>
      <c r="AQ28" s="520"/>
      <c r="AR28" s="520"/>
      <c r="AS28" s="520"/>
      <c r="AT28" s="595"/>
      <c r="AV28" s="520"/>
      <c r="AW28" s="520"/>
      <c r="AX28" s="417"/>
      <c r="AY28" s="417"/>
      <c r="AZ28" s="417"/>
      <c r="BA28" s="417"/>
      <c r="BB28" s="417"/>
      <c r="BC28" s="417"/>
      <c r="BD28" s="417"/>
      <c r="BE28" s="595"/>
      <c r="BF28" s="595"/>
      <c r="BG28" s="417"/>
      <c r="BH28" s="417"/>
      <c r="BI28" s="418"/>
      <c r="BJ28" s="418"/>
      <c r="BK28" s="418"/>
      <c r="BL28" s="595">
        <v>8</v>
      </c>
      <c r="BN28" s="93">
        <f t="shared" si="11"/>
        <v>0</v>
      </c>
      <c r="BO28" s="56">
        <f t="shared" si="12"/>
        <v>7</v>
      </c>
      <c r="BP28" s="56">
        <f t="shared" si="13"/>
        <v>0</v>
      </c>
      <c r="BQ28" s="56">
        <f t="shared" si="14"/>
        <v>0</v>
      </c>
      <c r="BR28" s="56">
        <f t="shared" si="15"/>
        <v>0</v>
      </c>
      <c r="BS28" s="56">
        <f t="shared" si="10"/>
        <v>7</v>
      </c>
      <c r="BT28" s="591"/>
      <c r="BU28" s="495"/>
      <c r="BV28" s="495"/>
      <c r="BW28" s="495"/>
      <c r="BX28" s="495"/>
      <c r="BY28" s="495"/>
      <c r="BZ28" s="495"/>
      <c r="CA28" s="495"/>
      <c r="CB28" s="495"/>
      <c r="CC28" s="495"/>
      <c r="CD28" s="495"/>
      <c r="CE28" s="495"/>
      <c r="CF28" s="495"/>
      <c r="CG28" s="495"/>
      <c r="CH28" s="495"/>
      <c r="CI28" s="495"/>
      <c r="CJ28" s="495"/>
      <c r="CK28" s="495"/>
      <c r="CL28" s="495"/>
      <c r="CM28" s="495"/>
      <c r="CN28" s="495"/>
      <c r="CO28" s="495"/>
      <c r="CP28" s="495"/>
      <c r="CQ28" s="495"/>
      <c r="CR28" s="495"/>
      <c r="CS28" s="495"/>
      <c r="CT28" s="495"/>
      <c r="CU28" s="495"/>
      <c r="CV28" s="495"/>
      <c r="CW28" s="495"/>
      <c r="CX28" s="495"/>
      <c r="CY28" s="495"/>
      <c r="CZ28" s="495"/>
      <c r="DA28" s="495"/>
      <c r="DB28" s="495"/>
      <c r="DC28" s="495"/>
      <c r="DD28" s="495"/>
      <c r="DE28" s="495"/>
      <c r="DF28" s="495"/>
      <c r="DG28" s="495"/>
      <c r="DH28" s="495"/>
      <c r="DI28" s="495"/>
      <c r="DJ28" s="495"/>
      <c r="DK28" s="495"/>
    </row>
    <row r="29" spans="1:115" s="420" customFormat="1" ht="15" x14ac:dyDescent="0.25">
      <c r="A29" s="519">
        <v>17</v>
      </c>
      <c r="B29" s="190">
        <v>1304176</v>
      </c>
      <c r="C29" s="187" t="s">
        <v>2531</v>
      </c>
      <c r="D29" s="751" t="s">
        <v>2530</v>
      </c>
      <c r="E29" s="56" t="s">
        <v>592</v>
      </c>
      <c r="F29" s="546">
        <v>1</v>
      </c>
      <c r="G29" s="546"/>
      <c r="H29" s="595">
        <v>7</v>
      </c>
      <c r="J29" s="595">
        <v>5</v>
      </c>
      <c r="K29" s="595">
        <v>8</v>
      </c>
      <c r="L29" s="595">
        <v>5</v>
      </c>
      <c r="M29" s="595">
        <v>8</v>
      </c>
      <c r="N29" s="595">
        <v>5</v>
      </c>
      <c r="O29" s="520"/>
      <c r="P29" s="520"/>
      <c r="Q29" s="595"/>
      <c r="R29" s="520"/>
      <c r="S29" s="206"/>
      <c r="T29" s="520"/>
      <c r="U29" s="520"/>
      <c r="V29" s="520"/>
      <c r="W29" s="520"/>
      <c r="X29" s="595"/>
      <c r="Y29" s="520"/>
      <c r="Z29" s="595"/>
      <c r="AA29" s="520"/>
      <c r="AB29" s="520"/>
      <c r="AC29" s="520"/>
      <c r="AD29" s="520"/>
      <c r="AE29" s="520"/>
      <c r="AF29" s="520"/>
      <c r="AG29" s="520"/>
      <c r="AH29" s="520"/>
      <c r="AI29" s="520"/>
      <c r="AJ29" s="520"/>
      <c r="AK29" s="520"/>
      <c r="AL29" s="520"/>
      <c r="AM29" s="520"/>
      <c r="AN29" s="520"/>
      <c r="AO29" s="520"/>
      <c r="AP29" s="595"/>
      <c r="AQ29" s="520"/>
      <c r="AR29" s="520"/>
      <c r="AS29" s="520"/>
      <c r="AT29" s="595"/>
      <c r="AV29" s="520"/>
      <c r="AW29" s="520"/>
      <c r="AX29" s="417"/>
      <c r="AY29" s="417"/>
      <c r="AZ29" s="417"/>
      <c r="BA29" s="417"/>
      <c r="BB29" s="417"/>
      <c r="BC29" s="417"/>
      <c r="BD29" s="417"/>
      <c r="BE29" s="595"/>
      <c r="BF29" s="595"/>
      <c r="BG29" s="417"/>
      <c r="BH29" s="417"/>
      <c r="BI29" s="418"/>
      <c r="BJ29" s="418"/>
      <c r="BK29" s="418"/>
      <c r="BL29" s="595">
        <v>6</v>
      </c>
      <c r="BN29" s="93">
        <f t="shared" si="11"/>
        <v>0</v>
      </c>
      <c r="BO29" s="56">
        <f t="shared" si="12"/>
        <v>4</v>
      </c>
      <c r="BP29" s="56">
        <f t="shared" si="13"/>
        <v>0</v>
      </c>
      <c r="BQ29" s="56">
        <f t="shared" si="14"/>
        <v>3</v>
      </c>
      <c r="BR29" s="56">
        <f t="shared" si="15"/>
        <v>0</v>
      </c>
      <c r="BS29" s="56">
        <f t="shared" si="10"/>
        <v>7</v>
      </c>
      <c r="BT29" s="591"/>
      <c r="BU29" s="495"/>
      <c r="BV29" s="495"/>
      <c r="BW29" s="495"/>
      <c r="BX29" s="495"/>
      <c r="BY29" s="495"/>
      <c r="BZ29" s="495"/>
      <c r="CA29" s="495"/>
      <c r="CB29" s="495"/>
      <c r="CC29" s="495"/>
      <c r="CD29" s="495"/>
      <c r="CE29" s="495"/>
      <c r="CF29" s="495"/>
      <c r="CG29" s="495"/>
      <c r="CH29" s="495"/>
      <c r="CI29" s="495"/>
      <c r="CJ29" s="495"/>
      <c r="CK29" s="495"/>
      <c r="CL29" s="495"/>
      <c r="CM29" s="495"/>
      <c r="CN29" s="495"/>
      <c r="CO29" s="495"/>
      <c r="CP29" s="495"/>
      <c r="CQ29" s="495"/>
      <c r="CR29" s="495"/>
      <c r="CS29" s="495"/>
      <c r="CT29" s="495"/>
      <c r="CU29" s="495"/>
      <c r="CV29" s="495"/>
      <c r="CW29" s="495"/>
      <c r="CX29" s="495"/>
      <c r="CY29" s="495"/>
      <c r="CZ29" s="495"/>
      <c r="DA29" s="495"/>
      <c r="DB29" s="495"/>
      <c r="DC29" s="495"/>
      <c r="DD29" s="495"/>
      <c r="DE29" s="495"/>
      <c r="DF29" s="495"/>
      <c r="DG29" s="495"/>
      <c r="DH29" s="495"/>
      <c r="DI29" s="495"/>
      <c r="DJ29" s="495"/>
      <c r="DK29" s="495"/>
    </row>
    <row r="30" spans="1:115" s="420" customFormat="1" ht="15" x14ac:dyDescent="0.25">
      <c r="A30" s="519">
        <v>18</v>
      </c>
      <c r="B30" s="190">
        <v>1304176</v>
      </c>
      <c r="C30" s="187" t="s">
        <v>2535</v>
      </c>
      <c r="D30" s="187" t="s">
        <v>2534</v>
      </c>
      <c r="E30" s="56" t="s">
        <v>592</v>
      </c>
      <c r="F30" s="546">
        <v>1</v>
      </c>
      <c r="G30" s="546"/>
      <c r="H30" s="595">
        <v>8</v>
      </c>
      <c r="J30" s="595">
        <v>7</v>
      </c>
      <c r="K30" s="595">
        <v>9</v>
      </c>
      <c r="L30" s="595">
        <v>8</v>
      </c>
      <c r="M30" s="595">
        <v>9</v>
      </c>
      <c r="N30" s="595">
        <v>5</v>
      </c>
      <c r="O30" s="520"/>
      <c r="P30" s="520"/>
      <c r="Q30" s="595"/>
      <c r="R30" s="520"/>
      <c r="S30" s="206"/>
      <c r="T30" s="520"/>
      <c r="U30" s="520"/>
      <c r="V30" s="520"/>
      <c r="W30" s="520"/>
      <c r="X30" s="595"/>
      <c r="Y30" s="520"/>
      <c r="Z30" s="595"/>
      <c r="AA30" s="520"/>
      <c r="AB30" s="520"/>
      <c r="AC30" s="520"/>
      <c r="AD30" s="520"/>
      <c r="AE30" s="520"/>
      <c r="AF30" s="520"/>
      <c r="AG30" s="520"/>
      <c r="AH30" s="520"/>
      <c r="AI30" s="520"/>
      <c r="AJ30" s="520"/>
      <c r="AK30" s="520"/>
      <c r="AL30" s="520"/>
      <c r="AM30" s="520"/>
      <c r="AN30" s="520"/>
      <c r="AO30" s="520"/>
      <c r="AP30" s="595"/>
      <c r="AQ30" s="520"/>
      <c r="AR30" s="520"/>
      <c r="AS30" s="520"/>
      <c r="AT30" s="595"/>
      <c r="AV30" s="520"/>
      <c r="AW30" s="520"/>
      <c r="AX30" s="417"/>
      <c r="AY30" s="417"/>
      <c r="AZ30" s="417"/>
      <c r="BA30" s="417"/>
      <c r="BB30" s="417"/>
      <c r="BC30" s="417"/>
      <c r="BD30" s="417"/>
      <c r="BE30" s="595"/>
      <c r="BF30" s="595"/>
      <c r="BG30" s="417"/>
      <c r="BH30" s="417"/>
      <c r="BI30" s="418"/>
      <c r="BJ30" s="418"/>
      <c r="BK30" s="418"/>
      <c r="BL30" s="595">
        <v>7</v>
      </c>
      <c r="BN30" s="93">
        <f t="shared" si="11"/>
        <v>0</v>
      </c>
      <c r="BO30" s="56">
        <f t="shared" si="12"/>
        <v>6</v>
      </c>
      <c r="BP30" s="56">
        <f t="shared" si="13"/>
        <v>0</v>
      </c>
      <c r="BQ30" s="56">
        <f t="shared" si="14"/>
        <v>1</v>
      </c>
      <c r="BR30" s="56">
        <f t="shared" si="15"/>
        <v>0</v>
      </c>
      <c r="BS30" s="56">
        <f t="shared" si="10"/>
        <v>7</v>
      </c>
      <c r="BT30" s="591"/>
      <c r="BU30" s="495"/>
      <c r="BV30" s="495"/>
      <c r="BW30" s="495"/>
      <c r="BX30" s="495"/>
      <c r="BY30" s="495"/>
      <c r="BZ30" s="495"/>
      <c r="CA30" s="495"/>
      <c r="CB30" s="495"/>
      <c r="CC30" s="495"/>
      <c r="CD30" s="495"/>
      <c r="CE30" s="495"/>
      <c r="CF30" s="495"/>
      <c r="CG30" s="495"/>
      <c r="CH30" s="495"/>
      <c r="CI30" s="495"/>
      <c r="CJ30" s="495"/>
      <c r="CK30" s="495"/>
      <c r="CL30" s="495"/>
      <c r="CM30" s="495"/>
      <c r="CN30" s="495"/>
      <c r="CO30" s="495"/>
      <c r="CP30" s="495"/>
      <c r="CQ30" s="495"/>
      <c r="CR30" s="495"/>
      <c r="CS30" s="495"/>
      <c r="CT30" s="495"/>
      <c r="CU30" s="495"/>
      <c r="CV30" s="495"/>
      <c r="CW30" s="495"/>
      <c r="CX30" s="495"/>
      <c r="CY30" s="495"/>
      <c r="CZ30" s="495"/>
      <c r="DA30" s="495"/>
      <c r="DB30" s="495"/>
      <c r="DC30" s="495"/>
      <c r="DD30" s="495"/>
      <c r="DE30" s="495"/>
      <c r="DF30" s="495"/>
      <c r="DG30" s="495"/>
      <c r="DH30" s="495"/>
      <c r="DI30" s="495"/>
      <c r="DJ30" s="495"/>
      <c r="DK30" s="495"/>
    </row>
    <row r="31" spans="1:115" s="420" customFormat="1" ht="15" x14ac:dyDescent="0.25">
      <c r="A31" s="519">
        <v>19</v>
      </c>
      <c r="B31" s="190">
        <v>1304176</v>
      </c>
      <c r="C31" s="187" t="s">
        <v>2539</v>
      </c>
      <c r="D31" s="187" t="s">
        <v>2538</v>
      </c>
      <c r="E31" s="56" t="s">
        <v>592</v>
      </c>
      <c r="F31" s="546">
        <v>1</v>
      </c>
      <c r="G31" s="546"/>
      <c r="H31" s="595">
        <v>9</v>
      </c>
      <c r="J31" s="595">
        <v>8</v>
      </c>
      <c r="K31" s="595">
        <v>9</v>
      </c>
      <c r="L31" s="595">
        <v>9</v>
      </c>
      <c r="M31" s="595">
        <v>9</v>
      </c>
      <c r="N31" s="595">
        <v>8</v>
      </c>
      <c r="O31" s="520"/>
      <c r="P31" s="520"/>
      <c r="Q31" s="595"/>
      <c r="R31" s="520"/>
      <c r="S31" s="206"/>
      <c r="T31" s="520"/>
      <c r="U31" s="520"/>
      <c r="V31" s="520"/>
      <c r="W31" s="520"/>
      <c r="X31" s="595"/>
      <c r="Y31" s="520"/>
      <c r="Z31" s="595"/>
      <c r="AA31" s="520"/>
      <c r="AB31" s="520"/>
      <c r="AC31" s="520"/>
      <c r="AD31" s="520"/>
      <c r="AE31" s="520"/>
      <c r="AF31" s="520"/>
      <c r="AG31" s="520"/>
      <c r="AH31" s="520"/>
      <c r="AI31" s="520"/>
      <c r="AJ31" s="520"/>
      <c r="AK31" s="520"/>
      <c r="AL31" s="520"/>
      <c r="AM31" s="520"/>
      <c r="AN31" s="520"/>
      <c r="AO31" s="520"/>
      <c r="AP31" s="595"/>
      <c r="AQ31" s="520"/>
      <c r="AR31" s="520"/>
      <c r="AS31" s="520"/>
      <c r="AT31" s="595"/>
      <c r="AV31" s="520"/>
      <c r="AW31" s="520"/>
      <c r="AX31" s="417"/>
      <c r="AY31" s="417"/>
      <c r="AZ31" s="417"/>
      <c r="BA31" s="417"/>
      <c r="BB31" s="417"/>
      <c r="BC31" s="417"/>
      <c r="BD31" s="417"/>
      <c r="BE31" s="595"/>
      <c r="BF31" s="595"/>
      <c r="BG31" s="417"/>
      <c r="BH31" s="417"/>
      <c r="BI31" s="418"/>
      <c r="BJ31" s="418"/>
      <c r="BK31" s="418"/>
      <c r="BL31" s="595">
        <v>8</v>
      </c>
      <c r="BN31" s="93">
        <f t="shared" si="11"/>
        <v>0</v>
      </c>
      <c r="BO31" s="56">
        <f t="shared" si="12"/>
        <v>7</v>
      </c>
      <c r="BP31" s="56">
        <f t="shared" si="13"/>
        <v>0</v>
      </c>
      <c r="BQ31" s="56">
        <f t="shared" si="14"/>
        <v>0</v>
      </c>
      <c r="BR31" s="56">
        <f t="shared" si="15"/>
        <v>0</v>
      </c>
      <c r="BS31" s="56">
        <f t="shared" si="10"/>
        <v>7</v>
      </c>
      <c r="BT31" s="591"/>
      <c r="BU31" s="495"/>
      <c r="BV31" s="495"/>
      <c r="BW31" s="495"/>
      <c r="BX31" s="495"/>
      <c r="BY31" s="495"/>
      <c r="BZ31" s="495"/>
      <c r="CA31" s="495"/>
      <c r="CB31" s="495"/>
      <c r="CC31" s="495"/>
      <c r="CD31" s="495"/>
      <c r="CE31" s="495"/>
      <c r="CF31" s="495"/>
      <c r="CG31" s="495"/>
      <c r="CH31" s="495"/>
      <c r="CI31" s="495"/>
      <c r="CJ31" s="495"/>
      <c r="CK31" s="495"/>
      <c r="CL31" s="495"/>
      <c r="CM31" s="495"/>
      <c r="CN31" s="495"/>
      <c r="CO31" s="495"/>
      <c r="CP31" s="495"/>
      <c r="CQ31" s="495"/>
      <c r="CR31" s="495"/>
      <c r="CS31" s="495"/>
      <c r="CT31" s="495"/>
      <c r="CU31" s="495"/>
      <c r="CV31" s="495"/>
      <c r="CW31" s="495"/>
      <c r="CX31" s="495"/>
      <c r="CY31" s="495"/>
      <c r="CZ31" s="495"/>
      <c r="DA31" s="495"/>
      <c r="DB31" s="495"/>
      <c r="DC31" s="495"/>
      <c r="DD31" s="495"/>
      <c r="DE31" s="495"/>
      <c r="DF31" s="495"/>
      <c r="DG31" s="495"/>
      <c r="DH31" s="495"/>
      <c r="DI31" s="495"/>
      <c r="DJ31" s="495"/>
      <c r="DK31" s="495"/>
    </row>
    <row r="32" spans="1:115" s="420" customFormat="1" ht="15" x14ac:dyDescent="0.25">
      <c r="A32" s="519">
        <v>20</v>
      </c>
      <c r="B32" s="190">
        <v>1304176</v>
      </c>
      <c r="C32" s="187" t="s">
        <v>2541</v>
      </c>
      <c r="D32" s="187" t="s">
        <v>2540</v>
      </c>
      <c r="E32" s="56" t="s">
        <v>592</v>
      </c>
      <c r="F32" s="546">
        <v>1</v>
      </c>
      <c r="G32" s="546"/>
      <c r="H32" s="595">
        <v>9</v>
      </c>
      <c r="J32" s="595">
        <v>8</v>
      </c>
      <c r="K32" s="595">
        <v>9</v>
      </c>
      <c r="L32" s="595">
        <v>8</v>
      </c>
      <c r="M32" s="595">
        <v>9</v>
      </c>
      <c r="N32" s="595">
        <v>8</v>
      </c>
      <c r="O32" s="520"/>
      <c r="P32" s="520"/>
      <c r="Q32" s="595"/>
      <c r="R32" s="520"/>
      <c r="S32" s="206"/>
      <c r="T32" s="520"/>
      <c r="U32" s="520"/>
      <c r="V32" s="520"/>
      <c r="W32" s="520"/>
      <c r="X32" s="595"/>
      <c r="Y32" s="520"/>
      <c r="Z32" s="595"/>
      <c r="AA32" s="520"/>
      <c r="AB32" s="520"/>
      <c r="AC32" s="520"/>
      <c r="AD32" s="520"/>
      <c r="AE32" s="520"/>
      <c r="AF32" s="520"/>
      <c r="AG32" s="520"/>
      <c r="AH32" s="520"/>
      <c r="AI32" s="520"/>
      <c r="AJ32" s="520"/>
      <c r="AK32" s="520"/>
      <c r="AL32" s="520"/>
      <c r="AM32" s="520"/>
      <c r="AN32" s="520"/>
      <c r="AO32" s="520"/>
      <c r="AP32" s="595"/>
      <c r="AQ32" s="520"/>
      <c r="AR32" s="520"/>
      <c r="AS32" s="520"/>
      <c r="AT32" s="595"/>
      <c r="AV32" s="520"/>
      <c r="AW32" s="520"/>
      <c r="AX32" s="417"/>
      <c r="AY32" s="417"/>
      <c r="AZ32" s="417"/>
      <c r="BA32" s="417"/>
      <c r="BB32" s="417"/>
      <c r="BC32" s="417"/>
      <c r="BD32" s="417"/>
      <c r="BE32" s="595"/>
      <c r="BF32" s="595"/>
      <c r="BG32" s="417"/>
      <c r="BH32" s="417"/>
      <c r="BI32" s="418"/>
      <c r="BJ32" s="418"/>
      <c r="BK32" s="418"/>
      <c r="BL32" s="595">
        <v>8</v>
      </c>
      <c r="BN32" s="93">
        <f t="shared" si="11"/>
        <v>0</v>
      </c>
      <c r="BO32" s="56">
        <f t="shared" si="12"/>
        <v>7</v>
      </c>
      <c r="BP32" s="56">
        <f t="shared" si="13"/>
        <v>0</v>
      </c>
      <c r="BQ32" s="56">
        <f t="shared" si="14"/>
        <v>0</v>
      </c>
      <c r="BR32" s="56">
        <f t="shared" si="15"/>
        <v>0</v>
      </c>
      <c r="BS32" s="56">
        <f t="shared" si="10"/>
        <v>7</v>
      </c>
      <c r="BT32" s="591"/>
      <c r="BU32" s="495"/>
      <c r="BV32" s="495"/>
      <c r="BW32" s="495"/>
      <c r="BX32" s="495"/>
      <c r="BY32" s="495"/>
      <c r="BZ32" s="495"/>
      <c r="CA32" s="495"/>
      <c r="CB32" s="495"/>
      <c r="CC32" s="495"/>
      <c r="CD32" s="495"/>
      <c r="CE32" s="495"/>
      <c r="CF32" s="495"/>
      <c r="CG32" s="495"/>
      <c r="CH32" s="495"/>
      <c r="CI32" s="495"/>
      <c r="CJ32" s="495"/>
      <c r="CK32" s="495"/>
      <c r="CL32" s="495"/>
      <c r="CM32" s="495"/>
      <c r="CN32" s="495"/>
      <c r="CO32" s="495"/>
      <c r="CP32" s="495"/>
      <c r="CQ32" s="495"/>
      <c r="CR32" s="495"/>
      <c r="CS32" s="495"/>
      <c r="CT32" s="495"/>
      <c r="CU32" s="495"/>
      <c r="CV32" s="495"/>
      <c r="CW32" s="495"/>
      <c r="CX32" s="495"/>
      <c r="CY32" s="495"/>
      <c r="CZ32" s="495"/>
      <c r="DA32" s="495"/>
      <c r="DB32" s="495"/>
      <c r="DC32" s="495"/>
      <c r="DD32" s="495"/>
      <c r="DE32" s="495"/>
      <c r="DF32" s="495"/>
      <c r="DG32" s="495"/>
      <c r="DH32" s="495"/>
      <c r="DI32" s="495"/>
      <c r="DJ32" s="495"/>
      <c r="DK32" s="495"/>
    </row>
    <row r="33" spans="1:115" s="420" customFormat="1" ht="15" hidden="1" x14ac:dyDescent="0.25">
      <c r="A33" s="519">
        <v>21</v>
      </c>
      <c r="B33" s="190">
        <v>1304176</v>
      </c>
      <c r="C33" s="187" t="s">
        <v>2543</v>
      </c>
      <c r="D33" s="843" t="s">
        <v>2542</v>
      </c>
      <c r="E33" s="56" t="s">
        <v>592</v>
      </c>
      <c r="F33" s="546">
        <v>1</v>
      </c>
      <c r="G33" s="546"/>
      <c r="H33" s="595" t="s">
        <v>2547</v>
      </c>
      <c r="J33" s="595" t="s">
        <v>2547</v>
      </c>
      <c r="K33" s="595" t="s">
        <v>2547</v>
      </c>
      <c r="L33" s="595" t="s">
        <v>2547</v>
      </c>
      <c r="M33" s="595" t="s">
        <v>2547</v>
      </c>
      <c r="N33" s="595" t="s">
        <v>2547</v>
      </c>
      <c r="O33" s="520"/>
      <c r="P33" s="520"/>
      <c r="Q33" s="595"/>
      <c r="R33" s="520"/>
      <c r="S33" s="206"/>
      <c r="T33" s="520"/>
      <c r="U33" s="520"/>
      <c r="V33" s="520"/>
      <c r="W33" s="520"/>
      <c r="X33" s="595"/>
      <c r="Y33" s="520"/>
      <c r="Z33" s="595"/>
      <c r="AA33" s="520"/>
      <c r="AB33" s="520"/>
      <c r="AC33" s="520"/>
      <c r="AD33" s="520"/>
      <c r="AE33" s="520"/>
      <c r="AF33" s="520"/>
      <c r="AG33" s="520"/>
      <c r="AH33" s="520"/>
      <c r="AI33" s="520"/>
      <c r="AJ33" s="520"/>
      <c r="AK33" s="520"/>
      <c r="AL33" s="520"/>
      <c r="AM33" s="520"/>
      <c r="AN33" s="520"/>
      <c r="AO33" s="520"/>
      <c r="AP33" s="595"/>
      <c r="AQ33" s="520"/>
      <c r="AR33" s="520"/>
      <c r="AS33" s="520"/>
      <c r="AT33" s="595"/>
      <c r="AV33" s="520"/>
      <c r="AW33" s="520"/>
      <c r="AX33" s="417"/>
      <c r="AY33" s="417"/>
      <c r="AZ33" s="417"/>
      <c r="BA33" s="417"/>
      <c r="BB33" s="417"/>
      <c r="BC33" s="417"/>
      <c r="BD33" s="417"/>
      <c r="BE33" s="595"/>
      <c r="BF33" s="595"/>
      <c r="BG33" s="417"/>
      <c r="BH33" s="417"/>
      <c r="BI33" s="418"/>
      <c r="BJ33" s="418"/>
      <c r="BK33" s="418"/>
      <c r="BL33" s="595" t="s">
        <v>2547</v>
      </c>
      <c r="BN33" s="93">
        <f t="shared" si="11"/>
        <v>7</v>
      </c>
      <c r="BO33" s="56">
        <f t="shared" si="12"/>
        <v>0</v>
      </c>
      <c r="BP33" s="56">
        <f t="shared" si="13"/>
        <v>0</v>
      </c>
      <c r="BQ33" s="56">
        <f t="shared" si="14"/>
        <v>0</v>
      </c>
      <c r="BR33" s="56">
        <f t="shared" si="15"/>
        <v>0</v>
      </c>
      <c r="BS33" s="56">
        <f t="shared" si="10"/>
        <v>0</v>
      </c>
      <c r="BT33" s="591"/>
      <c r="BU33" s="495"/>
      <c r="BV33" s="495"/>
      <c r="BW33" s="495"/>
      <c r="BX33" s="495"/>
      <c r="BY33" s="495"/>
      <c r="BZ33" s="495"/>
      <c r="CA33" s="495"/>
      <c r="CB33" s="495"/>
      <c r="CC33" s="495"/>
      <c r="CD33" s="495"/>
      <c r="CE33" s="495"/>
      <c r="CF33" s="495"/>
      <c r="CG33" s="495"/>
      <c r="CH33" s="495"/>
      <c r="CI33" s="495"/>
      <c r="CJ33" s="495"/>
      <c r="CK33" s="495"/>
      <c r="CL33" s="495"/>
      <c r="CM33" s="495"/>
      <c r="CN33" s="495"/>
      <c r="CO33" s="495"/>
      <c r="CP33" s="495"/>
      <c r="CQ33" s="495"/>
      <c r="CR33" s="495"/>
      <c r="CS33" s="495"/>
      <c r="CT33" s="495"/>
      <c r="CU33" s="495"/>
      <c r="CV33" s="495"/>
      <c r="CW33" s="495"/>
      <c r="CX33" s="495"/>
      <c r="CY33" s="495"/>
      <c r="CZ33" s="495"/>
      <c r="DA33" s="495"/>
      <c r="DB33" s="495"/>
      <c r="DC33" s="495"/>
      <c r="DD33" s="495"/>
      <c r="DE33" s="495"/>
      <c r="DF33" s="495"/>
      <c r="DG33" s="495"/>
      <c r="DH33" s="495"/>
      <c r="DI33" s="495"/>
      <c r="DJ33" s="495"/>
      <c r="DK33" s="495"/>
    </row>
    <row r="34" spans="1:115" s="420" customFormat="1" ht="15" x14ac:dyDescent="0.25">
      <c r="A34" s="519">
        <v>22</v>
      </c>
      <c r="B34" s="190">
        <v>1304176</v>
      </c>
      <c r="C34" s="187" t="s">
        <v>2545</v>
      </c>
      <c r="D34" s="187" t="s">
        <v>2544</v>
      </c>
      <c r="E34" s="56" t="s">
        <v>592</v>
      </c>
      <c r="F34" s="546">
        <v>1</v>
      </c>
      <c r="G34" s="546"/>
      <c r="H34" s="595">
        <v>7</v>
      </c>
      <c r="J34" s="595">
        <v>5</v>
      </c>
      <c r="K34" s="595">
        <v>8</v>
      </c>
      <c r="L34" s="595">
        <v>7</v>
      </c>
      <c r="M34" s="595">
        <v>8</v>
      </c>
      <c r="N34" s="595">
        <v>5</v>
      </c>
      <c r="O34" s="520"/>
      <c r="P34" s="520"/>
      <c r="Q34" s="595"/>
      <c r="R34" s="520"/>
      <c r="S34" s="206"/>
      <c r="T34" s="520"/>
      <c r="U34" s="520"/>
      <c r="V34" s="520"/>
      <c r="W34" s="520"/>
      <c r="X34" s="595"/>
      <c r="Y34" s="520"/>
      <c r="Z34" s="595"/>
      <c r="AA34" s="520"/>
      <c r="AB34" s="520"/>
      <c r="AC34" s="520"/>
      <c r="AD34" s="520"/>
      <c r="AE34" s="520"/>
      <c r="AF34" s="520"/>
      <c r="AG34" s="520"/>
      <c r="AH34" s="520"/>
      <c r="AI34" s="520"/>
      <c r="AJ34" s="520"/>
      <c r="AK34" s="520"/>
      <c r="AL34" s="520"/>
      <c r="AM34" s="520"/>
      <c r="AN34" s="520"/>
      <c r="AO34" s="520"/>
      <c r="AP34" s="595"/>
      <c r="AQ34" s="520"/>
      <c r="AR34" s="520"/>
      <c r="AS34" s="520"/>
      <c r="AT34" s="595"/>
      <c r="AV34" s="520"/>
      <c r="AW34" s="520"/>
      <c r="AX34" s="417"/>
      <c r="AY34" s="417"/>
      <c r="AZ34" s="417"/>
      <c r="BA34" s="417"/>
      <c r="BB34" s="417"/>
      <c r="BC34" s="417"/>
      <c r="BD34" s="417"/>
      <c r="BE34" s="595"/>
      <c r="BF34" s="595"/>
      <c r="BG34" s="417"/>
      <c r="BH34" s="417"/>
      <c r="BI34" s="418"/>
      <c r="BJ34" s="418"/>
      <c r="BK34" s="418"/>
      <c r="BL34" s="595">
        <v>6</v>
      </c>
      <c r="BN34" s="93">
        <f t="shared" si="11"/>
        <v>0</v>
      </c>
      <c r="BO34" s="56">
        <f t="shared" si="12"/>
        <v>5</v>
      </c>
      <c r="BP34" s="56">
        <f t="shared" si="13"/>
        <v>0</v>
      </c>
      <c r="BQ34" s="56">
        <f t="shared" si="14"/>
        <v>2</v>
      </c>
      <c r="BR34" s="56">
        <f t="shared" si="15"/>
        <v>0</v>
      </c>
      <c r="BS34" s="56">
        <f t="shared" si="10"/>
        <v>7</v>
      </c>
      <c r="BT34" s="591"/>
      <c r="BU34" s="495"/>
      <c r="BV34" s="495"/>
      <c r="BW34" s="495"/>
      <c r="BX34" s="495"/>
      <c r="BY34" s="495"/>
      <c r="BZ34" s="495"/>
      <c r="CA34" s="495"/>
      <c r="CB34" s="495"/>
      <c r="CC34" s="495"/>
      <c r="CD34" s="495"/>
      <c r="CE34" s="495"/>
      <c r="CF34" s="495"/>
      <c r="CG34" s="495"/>
      <c r="CH34" s="495"/>
      <c r="CI34" s="495"/>
      <c r="CJ34" s="495"/>
      <c r="CK34" s="495"/>
      <c r="CL34" s="495"/>
      <c r="CM34" s="495"/>
      <c r="CN34" s="495"/>
      <c r="CO34" s="495"/>
      <c r="CP34" s="495"/>
      <c r="CQ34" s="495"/>
      <c r="CR34" s="495"/>
      <c r="CS34" s="495"/>
      <c r="CT34" s="495"/>
      <c r="CU34" s="495"/>
      <c r="CV34" s="495"/>
      <c r="CW34" s="495"/>
      <c r="CX34" s="495"/>
      <c r="CY34" s="495"/>
      <c r="CZ34" s="495"/>
      <c r="DA34" s="495"/>
      <c r="DB34" s="495"/>
      <c r="DC34" s="495"/>
      <c r="DD34" s="495"/>
      <c r="DE34" s="495"/>
      <c r="DF34" s="495"/>
      <c r="DG34" s="495"/>
      <c r="DH34" s="495"/>
      <c r="DI34" s="495"/>
      <c r="DJ34" s="495"/>
      <c r="DK34" s="495"/>
    </row>
    <row r="35" spans="1:115" s="559" customFormat="1" ht="15" x14ac:dyDescent="0.25">
      <c r="A35" s="519">
        <v>23</v>
      </c>
      <c r="B35" s="190">
        <v>1304176</v>
      </c>
      <c r="C35" s="751" t="s">
        <v>2602</v>
      </c>
      <c r="D35" s="751" t="s">
        <v>2601</v>
      </c>
      <c r="E35" s="844" t="s">
        <v>592</v>
      </c>
      <c r="F35" s="557">
        <v>1</v>
      </c>
      <c r="G35" s="557"/>
      <c r="H35" s="697">
        <v>8</v>
      </c>
      <c r="J35" s="697">
        <v>6</v>
      </c>
      <c r="K35" s="697">
        <v>8</v>
      </c>
      <c r="L35" s="697">
        <v>7</v>
      </c>
      <c r="M35" s="697">
        <v>9</v>
      </c>
      <c r="N35" s="697">
        <v>6</v>
      </c>
      <c r="O35" s="845"/>
      <c r="P35" s="845"/>
      <c r="Q35" s="697"/>
      <c r="R35" s="845"/>
      <c r="S35" s="846"/>
      <c r="T35" s="845"/>
      <c r="U35" s="845"/>
      <c r="V35" s="845"/>
      <c r="W35" s="845"/>
      <c r="X35" s="697"/>
      <c r="Y35" s="845"/>
      <c r="Z35" s="697"/>
      <c r="AA35" s="845"/>
      <c r="AB35" s="845"/>
      <c r="AC35" s="845"/>
      <c r="AD35" s="845"/>
      <c r="AE35" s="845"/>
      <c r="AF35" s="845"/>
      <c r="AG35" s="845"/>
      <c r="AH35" s="845"/>
      <c r="AI35" s="845"/>
      <c r="AJ35" s="845"/>
      <c r="AK35" s="845"/>
      <c r="AL35" s="845"/>
      <c r="AM35" s="845"/>
      <c r="AN35" s="845"/>
      <c r="AO35" s="845"/>
      <c r="AP35" s="697"/>
      <c r="AQ35" s="845"/>
      <c r="AR35" s="845"/>
      <c r="AS35" s="845"/>
      <c r="AT35" s="697"/>
      <c r="AV35" s="845"/>
      <c r="AW35" s="845"/>
      <c r="AX35" s="847"/>
      <c r="AY35" s="847"/>
      <c r="AZ35" s="847"/>
      <c r="BA35" s="847"/>
      <c r="BB35" s="847"/>
      <c r="BC35" s="847"/>
      <c r="BD35" s="847"/>
      <c r="BE35" s="697"/>
      <c r="BF35" s="697"/>
      <c r="BG35" s="847"/>
      <c r="BH35" s="847"/>
      <c r="BI35" s="848"/>
      <c r="BJ35" s="848"/>
      <c r="BK35" s="848"/>
      <c r="BL35" s="697">
        <v>7</v>
      </c>
      <c r="BN35" s="849">
        <f t="shared" ref="BN35" si="16">COUNTIF(H35:BM35, "2024-1")</f>
        <v>0</v>
      </c>
      <c r="BO35" s="844">
        <f t="shared" ref="BO35" si="17">COUNTIF(H35:BM35,"&gt;5")</f>
        <v>7</v>
      </c>
      <c r="BP35" s="844">
        <f t="shared" ref="BP35" si="18">COUNTIF(H35:BM35,"&gt;5?")</f>
        <v>0</v>
      </c>
      <c r="BQ35" s="844">
        <f t="shared" ref="BQ35" si="19">COUNTIF(H35:BM35,"5")</f>
        <v>0</v>
      </c>
      <c r="BR35" s="844">
        <f t="shared" ref="BR35" si="20">COUNTIF(H35:BM35,"5*")</f>
        <v>0</v>
      </c>
      <c r="BS35" s="844">
        <f t="shared" ref="BS35" si="21">SUM(BO35:BR35)</f>
        <v>7</v>
      </c>
      <c r="BT35" s="671"/>
      <c r="BU35" s="558"/>
      <c r="BV35" s="558"/>
      <c r="BW35" s="558"/>
      <c r="BX35" s="558"/>
      <c r="BY35" s="558"/>
      <c r="BZ35" s="558"/>
      <c r="CA35" s="558"/>
      <c r="CB35" s="558"/>
      <c r="CC35" s="558"/>
      <c r="CD35" s="558"/>
      <c r="CE35" s="558"/>
      <c r="CF35" s="558"/>
      <c r="CG35" s="558"/>
      <c r="CH35" s="558"/>
      <c r="CI35" s="558"/>
      <c r="CJ35" s="558"/>
      <c r="CK35" s="558"/>
      <c r="CL35" s="558"/>
      <c r="CM35" s="558"/>
      <c r="CN35" s="558"/>
      <c r="CO35" s="558"/>
      <c r="CP35" s="558"/>
      <c r="CQ35" s="558"/>
      <c r="CR35" s="558"/>
      <c r="CS35" s="558"/>
      <c r="CT35" s="558"/>
      <c r="CU35" s="558"/>
      <c r="CV35" s="558"/>
      <c r="CW35" s="558"/>
      <c r="CX35" s="558"/>
      <c r="CY35" s="558"/>
      <c r="CZ35" s="558"/>
      <c r="DA35" s="558"/>
      <c r="DB35" s="558"/>
      <c r="DC35" s="558"/>
      <c r="DD35" s="558"/>
      <c r="DE35" s="558"/>
      <c r="DF35" s="558"/>
      <c r="DG35" s="558"/>
      <c r="DH35" s="558"/>
      <c r="DI35" s="558"/>
      <c r="DJ35" s="558"/>
      <c r="DK35" s="558"/>
    </row>
    <row r="36" spans="1:115" s="65" customFormat="1" ht="15" x14ac:dyDescent="0.25">
      <c r="A36" s="519">
        <v>24</v>
      </c>
      <c r="B36" s="190">
        <v>1304176</v>
      </c>
      <c r="C36" s="187" t="s">
        <v>2673</v>
      </c>
      <c r="D36" s="187" t="s">
        <v>2674</v>
      </c>
      <c r="E36" s="190" t="s">
        <v>592</v>
      </c>
      <c r="F36" s="557">
        <v>1</v>
      </c>
      <c r="G36" s="190"/>
      <c r="H36" s="595">
        <v>8</v>
      </c>
      <c r="I36" s="595"/>
      <c r="J36" s="595">
        <v>8</v>
      </c>
      <c r="K36" s="595">
        <v>9</v>
      </c>
      <c r="L36" s="595">
        <v>7</v>
      </c>
      <c r="M36" s="595">
        <v>9</v>
      </c>
      <c r="N36" s="595">
        <v>9</v>
      </c>
      <c r="O36" s="595"/>
      <c r="P36" s="595"/>
      <c r="Q36" s="595"/>
      <c r="R36" s="595"/>
      <c r="S36" s="613"/>
      <c r="T36" s="595"/>
      <c r="U36" s="595"/>
      <c r="V36" s="595"/>
      <c r="W36" s="595"/>
      <c r="X36" s="595"/>
      <c r="Y36" s="595"/>
      <c r="Z36" s="595"/>
      <c r="AA36" s="595"/>
      <c r="AB36" s="595"/>
      <c r="AC36" s="595"/>
      <c r="AD36" s="595"/>
      <c r="AE36" s="595"/>
      <c r="AF36" s="595"/>
      <c r="AG36" s="595"/>
      <c r="AH36" s="595"/>
      <c r="AI36" s="595"/>
      <c r="AJ36" s="595"/>
      <c r="AK36" s="595"/>
      <c r="AL36" s="595"/>
      <c r="AM36" s="595"/>
      <c r="AN36" s="595"/>
      <c r="AO36" s="595"/>
      <c r="AP36" s="595"/>
      <c r="AQ36" s="595"/>
      <c r="AR36" s="595"/>
      <c r="AS36" s="595"/>
      <c r="AT36" s="595"/>
      <c r="AU36" s="595"/>
      <c r="AV36" s="595"/>
      <c r="AW36" s="595"/>
      <c r="AX36" s="595"/>
      <c r="AY36" s="595"/>
      <c r="AZ36" s="595"/>
      <c r="BA36" s="595"/>
      <c r="BB36" s="595"/>
      <c r="BC36" s="595"/>
      <c r="BD36" s="595"/>
      <c r="BE36" s="595"/>
      <c r="BF36" s="595"/>
      <c r="BG36" s="595"/>
      <c r="BH36" s="595"/>
      <c r="BI36" s="595"/>
      <c r="BJ36" s="595"/>
      <c r="BK36" s="595"/>
      <c r="BL36" s="595">
        <v>8</v>
      </c>
      <c r="BM36" s="613"/>
      <c r="BN36" s="849">
        <f t="shared" ref="BN36:BN45" si="22">COUNTIF(H36:BM36, "2024-1")</f>
        <v>0</v>
      </c>
      <c r="BO36" s="844">
        <f t="shared" ref="BO36:BO45" si="23">COUNTIF(H36:BM36,"&gt;5")</f>
        <v>7</v>
      </c>
      <c r="BP36" s="844">
        <f t="shared" ref="BP36:BP45" si="24">COUNTIF(H36:BM36,"&gt;5?")</f>
        <v>0</v>
      </c>
      <c r="BQ36" s="844">
        <f t="shared" ref="BQ36:BQ45" si="25">COUNTIF(H36:BM36,"5")</f>
        <v>0</v>
      </c>
      <c r="BR36" s="844">
        <f t="shared" ref="BR36:BR45" si="26">COUNTIF(H36:BM36,"5*")</f>
        <v>0</v>
      </c>
      <c r="BS36" s="844">
        <f t="shared" ref="BS36:BS45" si="27">SUM(BO36:BR36)</f>
        <v>7</v>
      </c>
      <c r="BT36" s="670"/>
      <c r="BU36" s="423"/>
      <c r="BV36" s="423"/>
      <c r="BW36" s="423"/>
      <c r="BX36" s="423"/>
      <c r="BY36" s="423"/>
      <c r="BZ36" s="423"/>
      <c r="CA36" s="423"/>
      <c r="CB36" s="194"/>
      <c r="CC36" s="194"/>
      <c r="CD36" s="508"/>
      <c r="CE36" s="423"/>
      <c r="CF36" s="423"/>
      <c r="CG36" s="423"/>
      <c r="CH36" s="193"/>
      <c r="CI36" s="508"/>
      <c r="CJ36" s="423"/>
      <c r="CK36" s="423"/>
      <c r="CL36" s="507"/>
      <c r="CM36" s="507"/>
      <c r="CN36" s="507"/>
      <c r="CO36" s="507"/>
      <c r="CP36" s="507"/>
      <c r="CQ36" s="507"/>
      <c r="CR36" s="493"/>
      <c r="CS36" s="503"/>
      <c r="CT36" s="507"/>
      <c r="CU36" s="507"/>
      <c r="CV36" s="507"/>
      <c r="CW36" s="507"/>
      <c r="CX36" s="507"/>
      <c r="CY36" s="507"/>
      <c r="CZ36" s="507"/>
      <c r="DA36" s="507"/>
      <c r="DB36" s="102"/>
      <c r="DC36" s="503"/>
      <c r="DD36" s="550"/>
      <c r="DE36" s="503"/>
      <c r="DF36" s="507"/>
      <c r="DG36" s="507"/>
      <c r="DH36" s="507"/>
      <c r="DI36" s="507"/>
      <c r="DJ36" s="507"/>
      <c r="DK36" s="550"/>
    </row>
    <row r="37" spans="1:115" s="65" customFormat="1" ht="15.6" x14ac:dyDescent="0.25">
      <c r="A37" s="519">
        <v>25</v>
      </c>
      <c r="B37" s="190">
        <v>1304176</v>
      </c>
      <c r="C37" s="187" t="s">
        <v>2677</v>
      </c>
      <c r="D37" s="187" t="s">
        <v>2678</v>
      </c>
      <c r="E37" s="190" t="s">
        <v>592</v>
      </c>
      <c r="F37" s="557">
        <v>1</v>
      </c>
      <c r="G37" s="190"/>
      <c r="H37" s="595">
        <v>5</v>
      </c>
      <c r="I37" s="595"/>
      <c r="J37" s="595">
        <v>5</v>
      </c>
      <c r="K37" s="595">
        <v>5</v>
      </c>
      <c r="L37" s="595">
        <v>6</v>
      </c>
      <c r="M37" s="595">
        <v>5</v>
      </c>
      <c r="N37" s="595">
        <v>5</v>
      </c>
      <c r="O37" s="595"/>
      <c r="P37" s="595"/>
      <c r="Q37" s="595"/>
      <c r="R37" s="595"/>
      <c r="S37" s="613"/>
      <c r="T37" s="595"/>
      <c r="U37" s="595"/>
      <c r="V37" s="595"/>
      <c r="W37" s="595"/>
      <c r="X37" s="595"/>
      <c r="Y37" s="595"/>
      <c r="Z37" s="595"/>
      <c r="AA37" s="595"/>
      <c r="AB37" s="595"/>
      <c r="AC37" s="595"/>
      <c r="AD37" s="595"/>
      <c r="AE37" s="595"/>
      <c r="AF37" s="595"/>
      <c r="AG37" s="595"/>
      <c r="AH37" s="595"/>
      <c r="AI37" s="595"/>
      <c r="AJ37" s="595"/>
      <c r="AK37" s="595"/>
      <c r="AL37" s="595"/>
      <c r="AM37" s="595"/>
      <c r="AN37" s="595"/>
      <c r="AO37" s="595"/>
      <c r="AP37" s="595"/>
      <c r="AQ37" s="595"/>
      <c r="AR37" s="595"/>
      <c r="AS37" s="595"/>
      <c r="AT37" s="595"/>
      <c r="AU37" s="595"/>
      <c r="AV37" s="595"/>
      <c r="AW37" s="595"/>
      <c r="AX37" s="595"/>
      <c r="AY37" s="595"/>
      <c r="AZ37" s="595"/>
      <c r="BA37" s="595"/>
      <c r="BB37" s="595"/>
      <c r="BC37" s="595"/>
      <c r="BD37" s="595"/>
      <c r="BE37" s="595"/>
      <c r="BF37" s="595"/>
      <c r="BG37" s="595"/>
      <c r="BH37" s="595"/>
      <c r="BI37" s="595"/>
      <c r="BJ37" s="595"/>
      <c r="BK37" s="595"/>
      <c r="BL37" s="595">
        <v>5</v>
      </c>
      <c r="BM37" s="613"/>
      <c r="BN37" s="849">
        <f t="shared" si="22"/>
        <v>0</v>
      </c>
      <c r="BO37" s="844">
        <f t="shared" si="23"/>
        <v>1</v>
      </c>
      <c r="BP37" s="844">
        <f t="shared" si="24"/>
        <v>0</v>
      </c>
      <c r="BQ37" s="844">
        <f t="shared" si="25"/>
        <v>6</v>
      </c>
      <c r="BR37" s="844">
        <f t="shared" si="26"/>
        <v>0</v>
      </c>
      <c r="BS37" s="844">
        <f t="shared" si="27"/>
        <v>7</v>
      </c>
      <c r="BT37" s="670"/>
      <c r="BU37" s="423"/>
      <c r="BV37" s="423"/>
      <c r="BW37" s="423"/>
      <c r="BX37" s="423"/>
      <c r="BY37" s="423"/>
      <c r="BZ37" s="423"/>
      <c r="CA37" s="423"/>
      <c r="CB37" s="194"/>
      <c r="CC37" s="194"/>
      <c r="CD37" s="508"/>
      <c r="CE37" s="423"/>
      <c r="CF37" s="423"/>
      <c r="CG37" s="423"/>
      <c r="CH37" s="193"/>
      <c r="CI37" s="508"/>
      <c r="CJ37" s="423"/>
      <c r="CK37" s="423"/>
      <c r="CL37" s="507"/>
      <c r="CM37" s="507"/>
      <c r="CN37" s="507"/>
      <c r="CO37" s="507"/>
      <c r="CP37" s="507"/>
      <c r="CQ37" s="507"/>
      <c r="CR37" s="493"/>
      <c r="CS37" s="503"/>
      <c r="CT37" s="507"/>
      <c r="CU37" s="507"/>
      <c r="CV37" s="507"/>
      <c r="CW37" s="507"/>
      <c r="CX37" s="507"/>
      <c r="CY37" s="507"/>
      <c r="CZ37" s="507"/>
      <c r="DA37" s="507"/>
      <c r="DB37" s="102"/>
      <c r="DC37" s="503"/>
      <c r="DD37" s="550"/>
      <c r="DE37" s="503"/>
      <c r="DF37" s="507"/>
      <c r="DG37" s="507"/>
      <c r="DH37" s="507"/>
      <c r="DI37" s="507"/>
      <c r="DJ37" s="507"/>
      <c r="DK37" s="550"/>
    </row>
    <row r="38" spans="1:115" s="65" customFormat="1" ht="15.6" x14ac:dyDescent="0.25">
      <c r="A38" s="519">
        <v>26</v>
      </c>
      <c r="B38" s="190">
        <v>1304176</v>
      </c>
      <c r="C38" s="187" t="s">
        <v>2681</v>
      </c>
      <c r="D38" s="187" t="s">
        <v>2682</v>
      </c>
      <c r="E38" s="190" t="s">
        <v>592</v>
      </c>
      <c r="F38" s="557">
        <v>1</v>
      </c>
      <c r="G38" s="190"/>
      <c r="H38" s="595">
        <v>5</v>
      </c>
      <c r="I38" s="595"/>
      <c r="J38" s="595">
        <v>5</v>
      </c>
      <c r="K38" s="595">
        <v>5</v>
      </c>
      <c r="L38" s="595">
        <v>5</v>
      </c>
      <c r="M38" s="595">
        <v>5</v>
      </c>
      <c r="N38" s="595">
        <v>5</v>
      </c>
      <c r="O38" s="595"/>
      <c r="P38" s="595"/>
      <c r="Q38" s="595"/>
      <c r="R38" s="595"/>
      <c r="S38" s="613"/>
      <c r="T38" s="595"/>
      <c r="U38" s="595"/>
      <c r="V38" s="595"/>
      <c r="W38" s="595"/>
      <c r="X38" s="595"/>
      <c r="Y38" s="595"/>
      <c r="Z38" s="595"/>
      <c r="AA38" s="595"/>
      <c r="AB38" s="595"/>
      <c r="AC38" s="595"/>
      <c r="AD38" s="595"/>
      <c r="AE38" s="595"/>
      <c r="AF38" s="595"/>
      <c r="AG38" s="595"/>
      <c r="AH38" s="595"/>
      <c r="AI38" s="595"/>
      <c r="AJ38" s="595"/>
      <c r="AK38" s="595"/>
      <c r="AL38" s="595"/>
      <c r="AM38" s="595"/>
      <c r="AN38" s="595"/>
      <c r="AO38" s="595"/>
      <c r="AP38" s="595"/>
      <c r="AQ38" s="595"/>
      <c r="AR38" s="595"/>
      <c r="AS38" s="595"/>
      <c r="AT38" s="595"/>
      <c r="AU38" s="595"/>
      <c r="AV38" s="595"/>
      <c r="AW38" s="595"/>
      <c r="AX38" s="595"/>
      <c r="AY38" s="595"/>
      <c r="AZ38" s="595"/>
      <c r="BA38" s="595"/>
      <c r="BB38" s="595"/>
      <c r="BC38" s="595"/>
      <c r="BD38" s="595"/>
      <c r="BE38" s="595"/>
      <c r="BF38" s="595"/>
      <c r="BG38" s="595"/>
      <c r="BH38" s="595"/>
      <c r="BI38" s="595"/>
      <c r="BJ38" s="595"/>
      <c r="BK38" s="595"/>
      <c r="BL38" s="595">
        <v>5</v>
      </c>
      <c r="BM38" s="613"/>
      <c r="BN38" s="849">
        <f t="shared" si="22"/>
        <v>0</v>
      </c>
      <c r="BO38" s="844">
        <f t="shared" si="23"/>
        <v>0</v>
      </c>
      <c r="BP38" s="844">
        <f t="shared" si="24"/>
        <v>0</v>
      </c>
      <c r="BQ38" s="844">
        <f t="shared" si="25"/>
        <v>7</v>
      </c>
      <c r="BR38" s="844">
        <f t="shared" si="26"/>
        <v>0</v>
      </c>
      <c r="BS38" s="844">
        <f t="shared" si="27"/>
        <v>7</v>
      </c>
      <c r="BT38" s="670"/>
      <c r="BU38" s="423"/>
      <c r="BV38" s="423"/>
      <c r="BW38" s="423"/>
      <c r="BX38" s="423"/>
      <c r="BY38" s="423"/>
      <c r="BZ38" s="423"/>
      <c r="CA38" s="423"/>
      <c r="CB38" s="194"/>
      <c r="CC38" s="194"/>
      <c r="CD38" s="508"/>
      <c r="CE38" s="423"/>
      <c r="CF38" s="423"/>
      <c r="CG38" s="423"/>
      <c r="CH38" s="193"/>
      <c r="CI38" s="508"/>
      <c r="CJ38" s="423"/>
      <c r="CK38" s="423"/>
      <c r="CL38" s="507"/>
      <c r="CM38" s="507"/>
      <c r="CN38" s="507"/>
      <c r="CO38" s="507"/>
      <c r="CP38" s="507"/>
      <c r="CQ38" s="507"/>
      <c r="CR38" s="493"/>
      <c r="CS38" s="503"/>
      <c r="CT38" s="507"/>
      <c r="CU38" s="507"/>
      <c r="CV38" s="507"/>
      <c r="CW38" s="507"/>
      <c r="CX38" s="507"/>
      <c r="CY38" s="507"/>
      <c r="CZ38" s="507"/>
      <c r="DA38" s="507"/>
      <c r="DB38" s="102"/>
      <c r="DC38" s="503"/>
      <c r="DD38" s="550"/>
      <c r="DE38" s="503"/>
      <c r="DF38" s="507"/>
      <c r="DG38" s="507"/>
      <c r="DH38" s="507"/>
      <c r="DI38" s="507"/>
      <c r="DJ38" s="507"/>
      <c r="DK38" s="550"/>
    </row>
    <row r="39" spans="1:115" s="65" customFormat="1" ht="15" x14ac:dyDescent="0.25">
      <c r="A39" s="519">
        <v>27</v>
      </c>
      <c r="B39" s="190">
        <v>1304176</v>
      </c>
      <c r="C39" s="187" t="s">
        <v>2685</v>
      </c>
      <c r="D39" s="187" t="s">
        <v>2686</v>
      </c>
      <c r="E39" s="190" t="s">
        <v>592</v>
      </c>
      <c r="F39" s="557">
        <v>1</v>
      </c>
      <c r="G39" s="190"/>
      <c r="H39" s="595">
        <v>8</v>
      </c>
      <c r="I39" s="595"/>
      <c r="J39" s="595">
        <v>7</v>
      </c>
      <c r="K39" s="595">
        <v>9</v>
      </c>
      <c r="L39" s="595">
        <v>8</v>
      </c>
      <c r="M39" s="595">
        <v>8</v>
      </c>
      <c r="N39" s="595">
        <v>8</v>
      </c>
      <c r="O39" s="595"/>
      <c r="P39" s="595"/>
      <c r="Q39" s="595"/>
      <c r="R39" s="595"/>
      <c r="S39" s="613"/>
      <c r="T39" s="595"/>
      <c r="U39" s="595"/>
      <c r="V39" s="595"/>
      <c r="W39" s="595"/>
      <c r="X39" s="595"/>
      <c r="Y39" s="595"/>
      <c r="Z39" s="595"/>
      <c r="AA39" s="595"/>
      <c r="AB39" s="595"/>
      <c r="AC39" s="595"/>
      <c r="AD39" s="595"/>
      <c r="AE39" s="595"/>
      <c r="AF39" s="595"/>
      <c r="AG39" s="595"/>
      <c r="AH39" s="595"/>
      <c r="AI39" s="595"/>
      <c r="AJ39" s="595"/>
      <c r="AK39" s="595"/>
      <c r="AL39" s="595"/>
      <c r="AM39" s="595"/>
      <c r="AN39" s="595"/>
      <c r="AO39" s="595"/>
      <c r="AP39" s="595"/>
      <c r="AQ39" s="595"/>
      <c r="AR39" s="595"/>
      <c r="AS39" s="595"/>
      <c r="AT39" s="595"/>
      <c r="AU39" s="595"/>
      <c r="AV39" s="595"/>
      <c r="AW39" s="595"/>
      <c r="AX39" s="595"/>
      <c r="AY39" s="595"/>
      <c r="AZ39" s="595"/>
      <c r="BA39" s="595"/>
      <c r="BB39" s="595"/>
      <c r="BC39" s="595"/>
      <c r="BD39" s="595"/>
      <c r="BE39" s="595"/>
      <c r="BF39" s="595"/>
      <c r="BG39" s="595"/>
      <c r="BH39" s="595"/>
      <c r="BI39" s="595"/>
      <c r="BJ39" s="595"/>
      <c r="BK39" s="595"/>
      <c r="BL39" s="595">
        <v>7</v>
      </c>
      <c r="BM39" s="613"/>
      <c r="BN39" s="849">
        <f t="shared" si="22"/>
        <v>0</v>
      </c>
      <c r="BO39" s="844">
        <f t="shared" si="23"/>
        <v>7</v>
      </c>
      <c r="BP39" s="844">
        <f t="shared" si="24"/>
        <v>0</v>
      </c>
      <c r="BQ39" s="844">
        <f t="shared" si="25"/>
        <v>0</v>
      </c>
      <c r="BR39" s="844">
        <f t="shared" si="26"/>
        <v>0</v>
      </c>
      <c r="BS39" s="844">
        <f t="shared" si="27"/>
        <v>7</v>
      </c>
      <c r="BT39" s="670"/>
      <c r="BU39" s="423"/>
      <c r="BV39" s="423"/>
      <c r="BW39" s="423"/>
      <c r="BX39" s="423"/>
      <c r="BY39" s="423"/>
      <c r="BZ39" s="423"/>
      <c r="CA39" s="423"/>
      <c r="CB39" s="194"/>
      <c r="CC39" s="194"/>
      <c r="CD39" s="508"/>
      <c r="CE39" s="423"/>
      <c r="CF39" s="423"/>
      <c r="CG39" s="423"/>
      <c r="CH39" s="193"/>
      <c r="CI39" s="508"/>
      <c r="CJ39" s="423"/>
      <c r="CK39" s="423"/>
      <c r="CL39" s="507"/>
      <c r="CM39" s="507"/>
      <c r="CN39" s="507"/>
      <c r="CO39" s="507"/>
      <c r="CP39" s="507"/>
      <c r="CQ39" s="507"/>
      <c r="CR39" s="493"/>
      <c r="CS39" s="503"/>
      <c r="CT39" s="507"/>
      <c r="CU39" s="507"/>
      <c r="CV39" s="507"/>
      <c r="CW39" s="507"/>
      <c r="CX39" s="507"/>
      <c r="CY39" s="507"/>
      <c r="CZ39" s="507"/>
      <c r="DA39" s="507"/>
      <c r="DB39" s="102"/>
      <c r="DC39" s="503"/>
      <c r="DD39" s="550"/>
      <c r="DE39" s="503"/>
      <c r="DF39" s="507"/>
      <c r="DG39" s="507"/>
      <c r="DH39" s="507"/>
      <c r="DI39" s="507"/>
      <c r="DJ39" s="507"/>
      <c r="DK39" s="550"/>
    </row>
    <row r="40" spans="1:115" s="65" customFormat="1" ht="15.6" x14ac:dyDescent="0.25">
      <c r="A40" s="519">
        <v>28</v>
      </c>
      <c r="B40" s="190">
        <v>1304176</v>
      </c>
      <c r="C40" s="187" t="s">
        <v>2675</v>
      </c>
      <c r="D40" s="187" t="s">
        <v>2676</v>
      </c>
      <c r="E40" s="190" t="s">
        <v>592</v>
      </c>
      <c r="F40" s="557">
        <v>1</v>
      </c>
      <c r="G40" s="190"/>
      <c r="H40" s="595">
        <v>7</v>
      </c>
      <c r="I40" s="595">
        <v>6</v>
      </c>
      <c r="J40" s="595">
        <v>5</v>
      </c>
      <c r="K40" s="595">
        <v>8</v>
      </c>
      <c r="L40" s="595">
        <v>8</v>
      </c>
      <c r="M40" s="595">
        <v>7</v>
      </c>
      <c r="N40" s="595">
        <v>5</v>
      </c>
      <c r="O40" s="595"/>
      <c r="P40" s="595"/>
      <c r="Q40" s="595"/>
      <c r="R40" s="595"/>
      <c r="S40" s="613"/>
      <c r="T40" s="595"/>
      <c r="U40" s="595"/>
      <c r="V40" s="595"/>
      <c r="W40" s="595"/>
      <c r="X40" s="595"/>
      <c r="Y40" s="595"/>
      <c r="Z40" s="595"/>
      <c r="AA40" s="595"/>
      <c r="AB40" s="595"/>
      <c r="AC40" s="595"/>
      <c r="AD40" s="595"/>
      <c r="AE40" s="595"/>
      <c r="AF40" s="595"/>
      <c r="AG40" s="595"/>
      <c r="AH40" s="595"/>
      <c r="AI40" s="595"/>
      <c r="AJ40" s="595"/>
      <c r="AK40" s="595"/>
      <c r="AL40" s="595"/>
      <c r="AM40" s="595"/>
      <c r="AN40" s="595"/>
      <c r="AO40" s="595"/>
      <c r="AP40" s="595"/>
      <c r="AQ40" s="595"/>
      <c r="AR40" s="595"/>
      <c r="AS40" s="595"/>
      <c r="AT40" s="595"/>
      <c r="AU40" s="595"/>
      <c r="AV40" s="595"/>
      <c r="AW40" s="595"/>
      <c r="AX40" s="595"/>
      <c r="AY40" s="595"/>
      <c r="AZ40" s="595"/>
      <c r="BA40" s="595"/>
      <c r="BB40" s="595"/>
      <c r="BC40" s="595"/>
      <c r="BD40" s="595"/>
      <c r="BE40" s="595"/>
      <c r="BF40" s="595"/>
      <c r="BG40" s="595"/>
      <c r="BH40" s="595"/>
      <c r="BI40" s="595"/>
      <c r="BJ40" s="595"/>
      <c r="BK40" s="595"/>
      <c r="BL40" s="595"/>
      <c r="BM40" s="613"/>
      <c r="BN40" s="849">
        <f>COUNTIF(H40:BM40, "2024-1")</f>
        <v>0</v>
      </c>
      <c r="BO40" s="844">
        <f>COUNTIF(H40:BM40,"&gt;5")</f>
        <v>5</v>
      </c>
      <c r="BP40" s="844">
        <f>COUNTIF(H40:BM40,"&gt;5?")</f>
        <v>0</v>
      </c>
      <c r="BQ40" s="844">
        <f>COUNTIF(H40:BM40,"5")</f>
        <v>2</v>
      </c>
      <c r="BR40" s="844">
        <f>COUNTIF(H40:BM40,"5*")</f>
        <v>0</v>
      </c>
      <c r="BS40" s="844">
        <f>SUM(BO40:BR40)</f>
        <v>7</v>
      </c>
      <c r="BT40" s="670"/>
      <c r="BU40" s="423"/>
      <c r="BV40" s="423"/>
      <c r="BW40" s="423"/>
      <c r="BX40" s="423"/>
      <c r="BY40" s="423"/>
      <c r="BZ40" s="423"/>
      <c r="CA40" s="423"/>
      <c r="CB40" s="194"/>
      <c r="CC40" s="194"/>
      <c r="CD40" s="508"/>
      <c r="CE40" s="423"/>
      <c r="CF40" s="423"/>
      <c r="CG40" s="423"/>
      <c r="CH40" s="193"/>
      <c r="CI40" s="508"/>
      <c r="CJ40" s="423"/>
      <c r="CK40" s="423"/>
      <c r="CL40" s="507"/>
      <c r="CM40" s="507"/>
      <c r="CN40" s="507"/>
      <c r="CO40" s="507"/>
      <c r="CP40" s="507"/>
      <c r="CQ40" s="507"/>
      <c r="CR40" s="493"/>
      <c r="CS40" s="503"/>
      <c r="CT40" s="507"/>
      <c r="CU40" s="507"/>
      <c r="CV40" s="507"/>
      <c r="CW40" s="507"/>
      <c r="CX40" s="507"/>
      <c r="CY40" s="507"/>
      <c r="CZ40" s="507"/>
      <c r="DA40" s="507"/>
      <c r="DB40" s="102"/>
      <c r="DC40" s="503"/>
      <c r="DD40" s="550"/>
      <c r="DE40" s="503"/>
      <c r="DF40" s="507"/>
      <c r="DG40" s="507"/>
      <c r="DH40" s="507"/>
      <c r="DI40" s="507"/>
      <c r="DJ40" s="507"/>
      <c r="DK40" s="550"/>
    </row>
    <row r="41" spans="1:115" s="420" customFormat="1" ht="15" x14ac:dyDescent="0.25">
      <c r="A41" s="519">
        <v>29</v>
      </c>
      <c r="B41" s="190">
        <v>1304176</v>
      </c>
      <c r="C41" s="187" t="s">
        <v>2276</v>
      </c>
      <c r="D41" s="187" t="s">
        <v>2277</v>
      </c>
      <c r="E41" s="56" t="s">
        <v>592</v>
      </c>
      <c r="F41" s="546">
        <v>2</v>
      </c>
      <c r="G41" s="546"/>
      <c r="H41" s="595">
        <v>9</v>
      </c>
      <c r="I41" s="595">
        <v>8</v>
      </c>
      <c r="J41" s="595">
        <v>8</v>
      </c>
      <c r="K41" s="595">
        <v>10</v>
      </c>
      <c r="L41" s="595">
        <v>9</v>
      </c>
      <c r="M41" s="595">
        <v>9</v>
      </c>
      <c r="N41" s="595">
        <v>7</v>
      </c>
      <c r="O41" s="520"/>
      <c r="P41" s="520"/>
      <c r="Q41" s="595"/>
      <c r="R41" s="520"/>
      <c r="S41" s="206">
        <v>9</v>
      </c>
      <c r="T41" s="520"/>
      <c r="U41" s="520"/>
      <c r="V41" s="520"/>
      <c r="W41" s="520"/>
      <c r="X41" s="595">
        <v>9</v>
      </c>
      <c r="Y41" s="520"/>
      <c r="Z41" s="595">
        <v>8</v>
      </c>
      <c r="AA41" s="520"/>
      <c r="AB41" s="520"/>
      <c r="AC41" s="520"/>
      <c r="AD41" s="520"/>
      <c r="AE41" s="520"/>
      <c r="AF41" s="520"/>
      <c r="AG41" s="520"/>
      <c r="AH41" s="520"/>
      <c r="AI41" s="520"/>
      <c r="AJ41" s="520"/>
      <c r="AK41" s="520"/>
      <c r="AL41" s="520"/>
      <c r="AM41" s="520"/>
      <c r="AN41" s="520"/>
      <c r="AO41" s="520"/>
      <c r="AP41" s="595">
        <v>8</v>
      </c>
      <c r="AQ41" s="520"/>
      <c r="AR41" s="520"/>
      <c r="AS41" s="520"/>
      <c r="AT41" s="595"/>
      <c r="AV41" s="520"/>
      <c r="AW41" s="520"/>
      <c r="AX41" s="417"/>
      <c r="AY41" s="417"/>
      <c r="AZ41" s="417"/>
      <c r="BA41" s="417"/>
      <c r="BB41" s="417"/>
      <c r="BC41" s="417"/>
      <c r="BD41" s="417"/>
      <c r="BE41" s="595">
        <v>8</v>
      </c>
      <c r="BF41" s="595">
        <v>8</v>
      </c>
      <c r="BG41" s="417"/>
      <c r="BH41" s="417"/>
      <c r="BI41" s="418"/>
      <c r="BJ41" s="418">
        <v>9</v>
      </c>
      <c r="BK41" s="418"/>
      <c r="BL41" s="418"/>
      <c r="BN41" s="849">
        <f t="shared" si="22"/>
        <v>0</v>
      </c>
      <c r="BO41" s="844">
        <f t="shared" si="23"/>
        <v>14</v>
      </c>
      <c r="BP41" s="844">
        <f t="shared" si="24"/>
        <v>0</v>
      </c>
      <c r="BQ41" s="844">
        <f t="shared" si="25"/>
        <v>0</v>
      </c>
      <c r="BR41" s="844">
        <f t="shared" si="26"/>
        <v>0</v>
      </c>
      <c r="BS41" s="844">
        <f t="shared" si="27"/>
        <v>14</v>
      </c>
      <c r="BT41" s="591"/>
      <c r="BU41" s="495"/>
      <c r="BV41" s="495"/>
      <c r="BW41" s="495"/>
      <c r="BX41" s="495"/>
      <c r="BY41" s="495"/>
      <c r="BZ41" s="495"/>
      <c r="CA41" s="495"/>
      <c r="CB41" s="495"/>
      <c r="CC41" s="495"/>
      <c r="CD41" s="495"/>
      <c r="CE41" s="495"/>
      <c r="CF41" s="495"/>
      <c r="CG41" s="495"/>
      <c r="CH41" s="495"/>
      <c r="CI41" s="495"/>
      <c r="CJ41" s="495"/>
      <c r="CK41" s="495"/>
      <c r="CL41" s="495"/>
      <c r="CM41" s="495"/>
      <c r="CN41" s="495"/>
      <c r="CO41" s="495"/>
      <c r="CP41" s="495"/>
      <c r="CQ41" s="495"/>
      <c r="CR41" s="495"/>
      <c r="CS41" s="495"/>
      <c r="CT41" s="495"/>
      <c r="CU41" s="495"/>
      <c r="CV41" s="495"/>
      <c r="CW41" s="495"/>
      <c r="CX41" s="495"/>
      <c r="CY41" s="495"/>
      <c r="CZ41" s="495"/>
      <c r="DA41" s="495"/>
      <c r="DB41" s="495"/>
      <c r="DC41" s="495"/>
      <c r="DD41" s="495"/>
      <c r="DE41" s="495"/>
      <c r="DF41" s="495"/>
      <c r="DG41" s="495"/>
      <c r="DH41" s="495"/>
      <c r="DI41" s="495"/>
      <c r="DJ41" s="495"/>
      <c r="DK41" s="495"/>
    </row>
    <row r="42" spans="1:115" s="420" customFormat="1" ht="15" hidden="1" x14ac:dyDescent="0.25">
      <c r="A42" s="519">
        <v>30</v>
      </c>
      <c r="B42" s="190">
        <v>1304176</v>
      </c>
      <c r="C42" s="187" t="s">
        <v>2097</v>
      </c>
      <c r="D42" s="187" t="s">
        <v>2335</v>
      </c>
      <c r="E42" s="56" t="s">
        <v>592</v>
      </c>
      <c r="F42" s="546">
        <v>1</v>
      </c>
      <c r="G42" s="546"/>
      <c r="H42" s="595" t="s">
        <v>2547</v>
      </c>
      <c r="I42" s="595" t="s">
        <v>2547</v>
      </c>
      <c r="J42" s="595" t="s">
        <v>2547</v>
      </c>
      <c r="K42" s="595" t="s">
        <v>2547</v>
      </c>
      <c r="L42" s="595" t="s">
        <v>2547</v>
      </c>
      <c r="M42" s="595" t="s">
        <v>2547</v>
      </c>
      <c r="N42" s="595" t="s">
        <v>2547</v>
      </c>
      <c r="O42" s="520"/>
      <c r="P42" s="520"/>
      <c r="Q42" s="595"/>
      <c r="R42" s="520"/>
      <c r="S42" s="206">
        <v>7</v>
      </c>
      <c r="T42" s="520"/>
      <c r="U42" s="520"/>
      <c r="V42" s="520"/>
      <c r="W42" s="520"/>
      <c r="X42" s="206">
        <v>8</v>
      </c>
      <c r="Y42" s="520"/>
      <c r="Z42" s="206">
        <v>7</v>
      </c>
      <c r="AA42" s="520"/>
      <c r="AB42" s="520"/>
      <c r="AC42" s="520"/>
      <c r="AD42" s="520"/>
      <c r="AE42" s="520"/>
      <c r="AF42" s="520"/>
      <c r="AG42" s="520"/>
      <c r="AH42" s="520"/>
      <c r="AI42" s="520"/>
      <c r="AJ42" s="520"/>
      <c r="AK42" s="520"/>
      <c r="AL42" s="520"/>
      <c r="AM42" s="520"/>
      <c r="AN42" s="520"/>
      <c r="AO42" s="520"/>
      <c r="AP42" s="206">
        <v>5</v>
      </c>
      <c r="AQ42" s="520"/>
      <c r="AR42" s="520"/>
      <c r="AS42" s="520"/>
      <c r="AT42" s="595">
        <v>7</v>
      </c>
      <c r="AV42" s="520"/>
      <c r="AW42" s="520"/>
      <c r="AX42" s="417"/>
      <c r="AY42" s="417"/>
      <c r="AZ42" s="417"/>
      <c r="BA42" s="417"/>
      <c r="BB42" s="417"/>
      <c r="BC42" s="417"/>
      <c r="BD42" s="417"/>
      <c r="BE42" s="206"/>
      <c r="BF42" s="206">
        <v>7</v>
      </c>
      <c r="BG42" s="417"/>
      <c r="BH42" s="417"/>
      <c r="BI42" s="418"/>
      <c r="BJ42" s="206">
        <v>7</v>
      </c>
      <c r="BK42" s="418"/>
      <c r="BL42" s="418"/>
      <c r="BN42" s="849">
        <f t="shared" si="22"/>
        <v>7</v>
      </c>
      <c r="BO42" s="844">
        <f t="shared" si="23"/>
        <v>6</v>
      </c>
      <c r="BP42" s="844">
        <f t="shared" si="24"/>
        <v>0</v>
      </c>
      <c r="BQ42" s="844">
        <f t="shared" si="25"/>
        <v>1</v>
      </c>
      <c r="BR42" s="844">
        <f t="shared" si="26"/>
        <v>0</v>
      </c>
      <c r="BS42" s="844">
        <f t="shared" si="27"/>
        <v>7</v>
      </c>
      <c r="BT42" s="591"/>
      <c r="BU42" s="495"/>
      <c r="BV42" s="495"/>
      <c r="BW42" s="495"/>
      <c r="BX42" s="495"/>
      <c r="BY42" s="495"/>
      <c r="BZ42" s="495"/>
      <c r="CA42" s="495"/>
      <c r="CB42" s="495"/>
      <c r="CC42" s="495"/>
      <c r="CD42" s="495"/>
      <c r="CE42" s="495"/>
      <c r="CF42" s="495"/>
      <c r="CG42" s="495"/>
      <c r="CH42" s="495"/>
      <c r="CI42" s="495"/>
      <c r="CJ42" s="495"/>
      <c r="CK42" s="495"/>
      <c r="CL42" s="495"/>
      <c r="CM42" s="495"/>
      <c r="CN42" s="495"/>
      <c r="CO42" s="495"/>
      <c r="CP42" s="495"/>
      <c r="CQ42" s="495"/>
      <c r="CR42" s="495"/>
      <c r="CS42" s="495"/>
      <c r="CT42" s="495"/>
      <c r="CU42" s="495"/>
      <c r="CV42" s="495"/>
      <c r="CW42" s="495"/>
      <c r="CX42" s="495"/>
      <c r="CY42" s="495"/>
      <c r="CZ42" s="495"/>
      <c r="DA42" s="495"/>
      <c r="DB42" s="495"/>
      <c r="DC42" s="495"/>
      <c r="DD42" s="495"/>
      <c r="DE42" s="495"/>
      <c r="DF42" s="495"/>
      <c r="DG42" s="495"/>
      <c r="DH42" s="495"/>
      <c r="DI42" s="495"/>
      <c r="DJ42" s="495"/>
      <c r="DK42" s="495"/>
    </row>
    <row r="43" spans="1:115" s="420" customFormat="1" ht="15" x14ac:dyDescent="0.25">
      <c r="A43" s="519">
        <v>31</v>
      </c>
      <c r="B43" s="190">
        <v>1304176</v>
      </c>
      <c r="C43" s="187" t="s">
        <v>2366</v>
      </c>
      <c r="D43" s="187" t="s">
        <v>2356</v>
      </c>
      <c r="E43" s="56" t="s">
        <v>592</v>
      </c>
      <c r="F43" s="546">
        <v>2</v>
      </c>
      <c r="G43" s="546"/>
      <c r="H43" s="595">
        <v>8</v>
      </c>
      <c r="I43" s="595">
        <v>8</v>
      </c>
      <c r="J43" s="595">
        <v>7</v>
      </c>
      <c r="K43" s="595">
        <v>8</v>
      </c>
      <c r="L43" s="595">
        <v>9</v>
      </c>
      <c r="M43" s="595">
        <v>9</v>
      </c>
      <c r="N43" s="595">
        <v>6</v>
      </c>
      <c r="O43" s="520"/>
      <c r="P43" s="520"/>
      <c r="Q43" s="595"/>
      <c r="R43" s="520"/>
      <c r="S43" s="206">
        <v>8</v>
      </c>
      <c r="T43" s="520"/>
      <c r="U43" s="520"/>
      <c r="V43" s="520"/>
      <c r="W43" s="520"/>
      <c r="X43" s="206">
        <v>8</v>
      </c>
      <c r="Y43" s="520"/>
      <c r="Z43" s="206"/>
      <c r="AA43" s="520"/>
      <c r="AB43" s="520"/>
      <c r="AC43" s="520"/>
      <c r="AD43" s="520"/>
      <c r="AE43" s="520"/>
      <c r="AF43" s="520"/>
      <c r="AG43" s="520"/>
      <c r="AH43" s="520"/>
      <c r="AI43" s="520"/>
      <c r="AJ43" s="520"/>
      <c r="AK43" s="520"/>
      <c r="AL43" s="520"/>
      <c r="AM43" s="520"/>
      <c r="AN43" s="520"/>
      <c r="AO43" s="520"/>
      <c r="AP43" s="206">
        <v>7</v>
      </c>
      <c r="AQ43" s="520"/>
      <c r="AR43" s="520"/>
      <c r="AS43" s="520"/>
      <c r="AT43" s="595"/>
      <c r="AV43" s="520"/>
      <c r="AW43" s="520"/>
      <c r="AX43" s="417"/>
      <c r="AY43" s="417"/>
      <c r="AZ43" s="417"/>
      <c r="BA43" s="417"/>
      <c r="BB43" s="417"/>
      <c r="BC43" s="417"/>
      <c r="BD43" s="417"/>
      <c r="BE43" s="595">
        <v>8</v>
      </c>
      <c r="BF43" s="206">
        <v>8</v>
      </c>
      <c r="BG43" s="417"/>
      <c r="BH43" s="417"/>
      <c r="BI43" s="418"/>
      <c r="BJ43" s="206"/>
      <c r="BK43" s="418"/>
      <c r="BL43" s="418" t="s">
        <v>1390</v>
      </c>
      <c r="BN43" s="849">
        <f t="shared" si="22"/>
        <v>0</v>
      </c>
      <c r="BO43" s="844">
        <f t="shared" si="23"/>
        <v>12</v>
      </c>
      <c r="BP43" s="844">
        <f t="shared" si="24"/>
        <v>1</v>
      </c>
      <c r="BQ43" s="844">
        <f t="shared" si="25"/>
        <v>0</v>
      </c>
      <c r="BR43" s="844">
        <f t="shared" si="26"/>
        <v>0</v>
      </c>
      <c r="BS43" s="844">
        <f t="shared" si="27"/>
        <v>13</v>
      </c>
      <c r="BT43" s="591"/>
      <c r="BU43" s="495"/>
      <c r="BV43" s="495"/>
      <c r="BW43" s="495"/>
      <c r="BX43" s="495"/>
      <c r="BY43" s="495"/>
      <c r="BZ43" s="495"/>
      <c r="CA43" s="495"/>
      <c r="CB43" s="495"/>
      <c r="CC43" s="495"/>
      <c r="CD43" s="495"/>
      <c r="CE43" s="495"/>
      <c r="CF43" s="495"/>
      <c r="CG43" s="495"/>
      <c r="CH43" s="495"/>
      <c r="CI43" s="495"/>
      <c r="CJ43" s="495"/>
      <c r="CK43" s="495"/>
      <c r="CL43" s="495"/>
      <c r="CM43" s="495"/>
      <c r="CN43" s="495"/>
      <c r="CO43" s="495"/>
      <c r="CP43" s="495"/>
      <c r="CQ43" s="495"/>
      <c r="CR43" s="495"/>
      <c r="CS43" s="495"/>
      <c r="CT43" s="495"/>
      <c r="CU43" s="495"/>
      <c r="CV43" s="495"/>
      <c r="CW43" s="495"/>
      <c r="CX43" s="495"/>
      <c r="CY43" s="495"/>
      <c r="CZ43" s="495"/>
      <c r="DA43" s="495"/>
      <c r="DB43" s="495"/>
      <c r="DC43" s="495"/>
      <c r="DD43" s="495"/>
      <c r="DE43" s="495"/>
      <c r="DF43" s="495"/>
      <c r="DG43" s="495"/>
      <c r="DH43" s="495"/>
      <c r="DI43" s="495"/>
      <c r="DJ43" s="495"/>
      <c r="DK43" s="495"/>
    </row>
    <row r="44" spans="1:115" s="420" customFormat="1" ht="15" hidden="1" x14ac:dyDescent="0.25">
      <c r="A44" s="519">
        <v>32</v>
      </c>
      <c r="B44" s="190">
        <v>1304176</v>
      </c>
      <c r="C44" s="187"/>
      <c r="D44" s="187" t="s">
        <v>2372</v>
      </c>
      <c r="E44" s="56" t="s">
        <v>592</v>
      </c>
      <c r="F44" s="546">
        <v>1</v>
      </c>
      <c r="G44" s="546"/>
      <c r="H44" s="520"/>
      <c r="I44" s="520"/>
      <c r="J44" s="520"/>
      <c r="K44" s="520">
        <v>5</v>
      </c>
      <c r="L44" s="520"/>
      <c r="M44" s="520"/>
      <c r="N44" s="520"/>
      <c r="O44" s="520"/>
      <c r="P44" s="520"/>
      <c r="Q44" s="595"/>
      <c r="R44" s="520"/>
      <c r="S44" s="206"/>
      <c r="T44" s="520"/>
      <c r="U44" s="520"/>
      <c r="V44" s="520"/>
      <c r="W44" s="520"/>
      <c r="X44" s="206"/>
      <c r="Y44" s="520"/>
      <c r="Z44" s="206"/>
      <c r="AA44" s="520"/>
      <c r="AB44" s="520"/>
      <c r="AC44" s="520"/>
      <c r="AD44" s="520"/>
      <c r="AE44" s="520"/>
      <c r="AF44" s="520"/>
      <c r="AG44" s="520"/>
      <c r="AH44" s="520"/>
      <c r="AI44" s="520"/>
      <c r="AJ44" s="520"/>
      <c r="AK44" s="520"/>
      <c r="AL44" s="520"/>
      <c r="AM44" s="520"/>
      <c r="AN44" s="520"/>
      <c r="AO44" s="520"/>
      <c r="AP44" s="206"/>
      <c r="AQ44" s="520"/>
      <c r="AR44" s="520"/>
      <c r="AS44" s="520"/>
      <c r="AT44" s="595"/>
      <c r="AV44" s="520"/>
      <c r="AW44" s="520">
        <v>5</v>
      </c>
      <c r="AX44" s="417"/>
      <c r="AY44" s="417"/>
      <c r="AZ44" s="417"/>
      <c r="BA44" s="417"/>
      <c r="BB44" s="417"/>
      <c r="BC44" s="417"/>
      <c r="BD44" s="417"/>
      <c r="BE44" s="595">
        <v>5</v>
      </c>
      <c r="BF44" s="206">
        <v>5</v>
      </c>
      <c r="BG44" s="417"/>
      <c r="BH44" s="417"/>
      <c r="BI44" s="418">
        <v>5</v>
      </c>
      <c r="BJ44" s="206"/>
      <c r="BK44" s="418"/>
      <c r="BL44" s="418">
        <v>5</v>
      </c>
      <c r="BM44" s="420">
        <v>5</v>
      </c>
      <c r="BN44" s="849">
        <f t="shared" si="22"/>
        <v>0</v>
      </c>
      <c r="BO44" s="844">
        <f t="shared" si="23"/>
        <v>0</v>
      </c>
      <c r="BP44" s="844">
        <f t="shared" si="24"/>
        <v>0</v>
      </c>
      <c r="BQ44" s="844">
        <f t="shared" si="25"/>
        <v>7</v>
      </c>
      <c r="BR44" s="844">
        <f t="shared" si="26"/>
        <v>0</v>
      </c>
      <c r="BS44" s="844">
        <f t="shared" si="27"/>
        <v>7</v>
      </c>
      <c r="BT44" s="591"/>
      <c r="BU44" s="495"/>
      <c r="BV44" s="495"/>
      <c r="BW44" s="495"/>
      <c r="BX44" s="495"/>
      <c r="BY44" s="495"/>
      <c r="BZ44" s="495"/>
      <c r="CA44" s="495"/>
      <c r="CB44" s="495"/>
      <c r="CC44" s="495"/>
      <c r="CD44" s="495"/>
      <c r="CE44" s="495"/>
      <c r="CF44" s="495"/>
      <c r="CG44" s="495"/>
      <c r="CH44" s="495"/>
      <c r="CI44" s="495"/>
      <c r="CJ44" s="495"/>
      <c r="CK44" s="495"/>
      <c r="CL44" s="495"/>
      <c r="CM44" s="495"/>
      <c r="CN44" s="495"/>
      <c r="CO44" s="495"/>
      <c r="CP44" s="495"/>
      <c r="CQ44" s="495"/>
      <c r="CR44" s="495"/>
      <c r="CS44" s="495"/>
      <c r="CT44" s="495"/>
      <c r="CU44" s="495"/>
      <c r="CV44" s="495"/>
      <c r="CW44" s="495"/>
      <c r="CX44" s="495"/>
      <c r="CY44" s="495"/>
      <c r="CZ44" s="495"/>
      <c r="DA44" s="495"/>
      <c r="DB44" s="495"/>
      <c r="DC44" s="495"/>
      <c r="DD44" s="495"/>
      <c r="DE44" s="495"/>
      <c r="DF44" s="495"/>
      <c r="DG44" s="495"/>
      <c r="DH44" s="495"/>
      <c r="DI44" s="495"/>
      <c r="DJ44" s="495"/>
      <c r="DK44" s="495"/>
    </row>
    <row r="45" spans="1:115" s="420" customFormat="1" ht="15" x14ac:dyDescent="0.25">
      <c r="A45" s="519">
        <v>33</v>
      </c>
      <c r="B45" s="190">
        <v>1304176</v>
      </c>
      <c r="C45" s="187" t="s">
        <v>2328</v>
      </c>
      <c r="D45" s="187" t="s">
        <v>2326</v>
      </c>
      <c r="E45" s="56" t="s">
        <v>592</v>
      </c>
      <c r="F45" s="546">
        <v>2</v>
      </c>
      <c r="G45" s="546"/>
      <c r="H45" s="595">
        <v>7</v>
      </c>
      <c r="I45" s="595">
        <v>5</v>
      </c>
      <c r="J45" s="595">
        <v>5</v>
      </c>
      <c r="K45" s="595">
        <v>5</v>
      </c>
      <c r="L45" s="595">
        <v>5</v>
      </c>
      <c r="M45" s="595">
        <v>8</v>
      </c>
      <c r="N45" s="595">
        <v>6</v>
      </c>
      <c r="O45" s="520"/>
      <c r="P45" s="520"/>
      <c r="Q45" s="595"/>
      <c r="R45" s="520"/>
      <c r="S45" s="206">
        <v>6</v>
      </c>
      <c r="T45" s="520"/>
      <c r="U45" s="520"/>
      <c r="V45" s="520"/>
      <c r="W45" s="520"/>
      <c r="X45" s="595">
        <v>7</v>
      </c>
      <c r="Y45" s="520"/>
      <c r="Z45" s="595">
        <v>5</v>
      </c>
      <c r="AA45" s="520"/>
      <c r="AB45" s="520"/>
      <c r="AC45" s="520"/>
      <c r="AD45" s="520"/>
      <c r="AE45" s="520"/>
      <c r="AF45" s="520"/>
      <c r="AG45" s="520"/>
      <c r="AH45" s="520"/>
      <c r="AI45" s="520"/>
      <c r="AJ45" s="520"/>
      <c r="AK45" s="520"/>
      <c r="AL45" s="520"/>
      <c r="AM45" s="520"/>
      <c r="AN45" s="520"/>
      <c r="AO45" s="520"/>
      <c r="AP45" s="595">
        <v>5</v>
      </c>
      <c r="AQ45" s="520"/>
      <c r="AR45" s="520"/>
      <c r="AS45" s="520"/>
      <c r="AT45" s="595"/>
      <c r="AV45" s="520"/>
      <c r="AW45" s="520"/>
      <c r="AX45" s="417"/>
      <c r="AY45" s="417"/>
      <c r="AZ45" s="417"/>
      <c r="BA45" s="417"/>
      <c r="BB45" s="417"/>
      <c r="BC45" s="417"/>
      <c r="BD45" s="417"/>
      <c r="BE45" s="595">
        <v>5</v>
      </c>
      <c r="BF45" s="595">
        <v>8</v>
      </c>
      <c r="BG45" s="417"/>
      <c r="BH45" s="417"/>
      <c r="BI45" s="418"/>
      <c r="BJ45" s="418">
        <v>7</v>
      </c>
      <c r="BK45" s="418"/>
      <c r="BL45" s="418"/>
      <c r="BN45" s="849">
        <f t="shared" si="22"/>
        <v>0</v>
      </c>
      <c r="BO45" s="844">
        <f t="shared" si="23"/>
        <v>7</v>
      </c>
      <c r="BP45" s="844">
        <f t="shared" si="24"/>
        <v>0</v>
      </c>
      <c r="BQ45" s="844">
        <f t="shared" si="25"/>
        <v>7</v>
      </c>
      <c r="BR45" s="844">
        <f t="shared" si="26"/>
        <v>0</v>
      </c>
      <c r="BS45" s="844">
        <f t="shared" si="27"/>
        <v>14</v>
      </c>
      <c r="BT45" s="591"/>
      <c r="BU45" s="495"/>
      <c r="BV45" s="495"/>
      <c r="BW45" s="495"/>
      <c r="BX45" s="495"/>
      <c r="BY45" s="495"/>
      <c r="BZ45" s="495"/>
      <c r="CA45" s="495"/>
      <c r="CB45" s="495"/>
      <c r="CC45" s="495"/>
      <c r="CD45" s="495"/>
      <c r="CE45" s="495"/>
      <c r="CF45" s="495"/>
      <c r="CG45" s="495"/>
      <c r="CH45" s="495"/>
      <c r="CI45" s="495"/>
      <c r="CJ45" s="495"/>
      <c r="CK45" s="495"/>
      <c r="CL45" s="495"/>
      <c r="CM45" s="495"/>
      <c r="CN45" s="495"/>
      <c r="CO45" s="495"/>
      <c r="CP45" s="495"/>
      <c r="CQ45" s="495"/>
      <c r="CR45" s="495"/>
      <c r="CS45" s="495"/>
      <c r="CT45" s="495"/>
      <c r="CU45" s="495"/>
      <c r="CV45" s="495"/>
      <c r="CW45" s="495"/>
      <c r="CX45" s="495"/>
      <c r="CY45" s="495"/>
      <c r="CZ45" s="495"/>
      <c r="DA45" s="495"/>
      <c r="DB45" s="495"/>
      <c r="DC45" s="495"/>
      <c r="DD45" s="495"/>
      <c r="DE45" s="495"/>
      <c r="DF45" s="495"/>
      <c r="DG45" s="495"/>
      <c r="DH45" s="495"/>
      <c r="DI45" s="495"/>
      <c r="DJ45" s="495"/>
      <c r="DK45" s="495"/>
    </row>
    <row r="46" spans="1:115" s="420" customFormat="1" ht="15" x14ac:dyDescent="0.25">
      <c r="A46" s="519">
        <v>34</v>
      </c>
      <c r="B46" s="190">
        <v>1304176</v>
      </c>
      <c r="C46" s="187" t="s">
        <v>2162</v>
      </c>
      <c r="D46" s="187" t="s">
        <v>2161</v>
      </c>
      <c r="E46" s="56" t="s">
        <v>592</v>
      </c>
      <c r="F46" s="546">
        <v>3</v>
      </c>
      <c r="G46" s="546"/>
      <c r="H46" s="595">
        <v>7</v>
      </c>
      <c r="I46" s="595"/>
      <c r="J46" s="595" t="s">
        <v>1390</v>
      </c>
      <c r="K46" s="595">
        <v>5</v>
      </c>
      <c r="L46" s="595">
        <v>8</v>
      </c>
      <c r="M46" s="595">
        <v>7</v>
      </c>
      <c r="N46" s="595"/>
      <c r="O46" s="595"/>
      <c r="P46" s="595"/>
      <c r="Q46" s="595"/>
      <c r="R46" s="595" t="s">
        <v>293</v>
      </c>
      <c r="S46" s="206">
        <v>8</v>
      </c>
      <c r="T46" s="595">
        <v>8</v>
      </c>
      <c r="U46" s="595">
        <v>10</v>
      </c>
      <c r="V46" s="595"/>
      <c r="W46" s="595">
        <v>6</v>
      </c>
      <c r="X46" s="595">
        <v>8</v>
      </c>
      <c r="Y46" s="595"/>
      <c r="Z46" s="595">
        <v>7</v>
      </c>
      <c r="AA46" s="595">
        <v>6</v>
      </c>
      <c r="AB46" s="595"/>
      <c r="AC46" s="595">
        <v>5</v>
      </c>
      <c r="AD46" s="595">
        <v>7</v>
      </c>
      <c r="AE46" s="595"/>
      <c r="AF46" s="595">
        <v>7</v>
      </c>
      <c r="AG46" s="595"/>
      <c r="AH46" s="595"/>
      <c r="AI46" s="595"/>
      <c r="AJ46" s="595"/>
      <c r="AK46" s="595"/>
      <c r="AL46" s="595"/>
      <c r="AM46" s="595"/>
      <c r="AN46" s="595"/>
      <c r="AO46" s="595"/>
      <c r="AP46" s="595">
        <v>8</v>
      </c>
      <c r="AQ46" s="595"/>
      <c r="AR46" s="595"/>
      <c r="AS46" s="595"/>
      <c r="AT46" s="595">
        <v>8</v>
      </c>
      <c r="AV46" s="595"/>
      <c r="AW46" s="595"/>
      <c r="AX46" s="595"/>
      <c r="AY46" s="595"/>
      <c r="AZ46" s="595"/>
      <c r="BA46" s="595"/>
      <c r="BB46" s="595"/>
      <c r="BC46" s="595"/>
      <c r="BD46" s="595"/>
      <c r="BE46" s="595"/>
      <c r="BF46" s="595">
        <v>8</v>
      </c>
      <c r="BG46" s="595"/>
      <c r="BH46" s="595"/>
      <c r="BI46" s="595"/>
      <c r="BJ46" s="595"/>
      <c r="BK46" s="595"/>
      <c r="BL46" s="595"/>
      <c r="BN46" s="93">
        <f t="shared" si="11"/>
        <v>0</v>
      </c>
      <c r="BO46" s="56">
        <f t="shared" si="12"/>
        <v>15</v>
      </c>
      <c r="BP46" s="56">
        <f t="shared" si="13"/>
        <v>2</v>
      </c>
      <c r="BQ46" s="56">
        <f t="shared" si="14"/>
        <v>2</v>
      </c>
      <c r="BR46" s="56">
        <f t="shared" si="15"/>
        <v>0</v>
      </c>
      <c r="BS46" s="56">
        <f t="shared" si="10"/>
        <v>19</v>
      </c>
      <c r="BT46" s="591"/>
      <c r="BU46" s="495"/>
      <c r="BV46" s="495"/>
      <c r="BW46" s="495"/>
      <c r="BX46" s="495"/>
      <c r="BY46" s="495"/>
      <c r="BZ46" s="495"/>
      <c r="CA46" s="495"/>
      <c r="CB46" s="495"/>
      <c r="CC46" s="495"/>
      <c r="CD46" s="495"/>
      <c r="CE46" s="495"/>
      <c r="CF46" s="495"/>
      <c r="CG46" s="495"/>
      <c r="CH46" s="495"/>
      <c r="CI46" s="495"/>
      <c r="CJ46" s="495"/>
      <c r="CK46" s="495"/>
      <c r="CL46" s="495"/>
      <c r="CM46" s="495"/>
      <c r="CN46" s="495"/>
      <c r="CO46" s="495"/>
      <c r="CP46" s="495"/>
      <c r="CQ46" s="495"/>
      <c r="CR46" s="495"/>
      <c r="CS46" s="495"/>
      <c r="CT46" s="495"/>
      <c r="CU46" s="495"/>
      <c r="CV46" s="495"/>
      <c r="CW46" s="495"/>
      <c r="CX46" s="495"/>
      <c r="CY46" s="495"/>
      <c r="CZ46" s="495"/>
      <c r="DA46" s="495"/>
      <c r="DB46" s="495"/>
      <c r="DC46" s="495"/>
      <c r="DD46" s="495"/>
      <c r="DE46" s="495"/>
      <c r="DF46" s="495"/>
      <c r="DG46" s="495"/>
      <c r="DH46" s="495"/>
      <c r="DI46" s="495"/>
      <c r="DJ46" s="495"/>
      <c r="DK46" s="495"/>
    </row>
    <row r="47" spans="1:115" s="420" customFormat="1" ht="15" x14ac:dyDescent="0.25">
      <c r="A47" s="519">
        <v>35</v>
      </c>
      <c r="B47" s="190">
        <v>1304176</v>
      </c>
      <c r="C47" s="187" t="s">
        <v>2164</v>
      </c>
      <c r="D47" s="187" t="s">
        <v>2163</v>
      </c>
      <c r="E47" s="56" t="s">
        <v>592</v>
      </c>
      <c r="F47" s="546">
        <v>3</v>
      </c>
      <c r="G47" s="546"/>
      <c r="H47" s="595">
        <v>7</v>
      </c>
      <c r="I47" s="595"/>
      <c r="J47" s="595">
        <v>5</v>
      </c>
      <c r="K47" s="595">
        <v>5</v>
      </c>
      <c r="L47" s="595">
        <v>7</v>
      </c>
      <c r="M47" s="595">
        <v>7</v>
      </c>
      <c r="N47" s="595"/>
      <c r="O47" s="595"/>
      <c r="P47" s="595"/>
      <c r="Q47" s="595"/>
      <c r="R47" s="595" t="s">
        <v>292</v>
      </c>
      <c r="S47" s="206">
        <v>8</v>
      </c>
      <c r="T47" s="595">
        <v>9</v>
      </c>
      <c r="U47" s="595">
        <v>10</v>
      </c>
      <c r="V47" s="595"/>
      <c r="W47" s="595">
        <v>9</v>
      </c>
      <c r="X47" s="595">
        <v>7</v>
      </c>
      <c r="Y47" s="595"/>
      <c r="Z47" s="595">
        <v>7</v>
      </c>
      <c r="AA47" s="595">
        <v>8</v>
      </c>
      <c r="AB47" s="595"/>
      <c r="AC47" s="595">
        <v>9</v>
      </c>
      <c r="AD47" s="595">
        <v>7</v>
      </c>
      <c r="AE47" s="595"/>
      <c r="AF47" s="595">
        <v>9</v>
      </c>
      <c r="AG47" s="595"/>
      <c r="AH47" s="595"/>
      <c r="AI47" s="595"/>
      <c r="AJ47" s="595"/>
      <c r="AK47" s="595"/>
      <c r="AL47" s="595"/>
      <c r="AM47" s="595"/>
      <c r="AN47" s="595"/>
      <c r="AO47" s="595"/>
      <c r="AP47" s="595">
        <v>7</v>
      </c>
      <c r="AQ47" s="595"/>
      <c r="AR47" s="595"/>
      <c r="AS47" s="595"/>
      <c r="AT47" s="595">
        <v>9</v>
      </c>
      <c r="AV47" s="595"/>
      <c r="AW47" s="595"/>
      <c r="AX47" s="595"/>
      <c r="AY47" s="595"/>
      <c r="AZ47" s="595"/>
      <c r="BA47" s="595"/>
      <c r="BB47" s="595"/>
      <c r="BC47" s="595"/>
      <c r="BD47" s="595"/>
      <c r="BE47" s="595"/>
      <c r="BF47" s="595">
        <v>7</v>
      </c>
      <c r="BG47" s="595"/>
      <c r="BH47" s="595"/>
      <c r="BI47" s="595"/>
      <c r="BJ47" s="595"/>
      <c r="BK47" s="595"/>
      <c r="BL47" s="595"/>
      <c r="BN47" s="93">
        <f t="shared" si="11"/>
        <v>0</v>
      </c>
      <c r="BO47" s="56">
        <f t="shared" si="12"/>
        <v>16</v>
      </c>
      <c r="BP47" s="56">
        <f t="shared" si="13"/>
        <v>1</v>
      </c>
      <c r="BQ47" s="56">
        <f t="shared" si="14"/>
        <v>2</v>
      </c>
      <c r="BR47" s="56">
        <f t="shared" si="15"/>
        <v>0</v>
      </c>
      <c r="BS47" s="56">
        <f t="shared" si="10"/>
        <v>19</v>
      </c>
      <c r="BT47" s="591"/>
      <c r="BU47" s="495"/>
      <c r="BV47" s="495"/>
      <c r="BW47" s="495"/>
      <c r="BX47" s="495"/>
      <c r="BY47" s="495"/>
      <c r="BZ47" s="495"/>
      <c r="CA47" s="495"/>
      <c r="CB47" s="495"/>
      <c r="CC47" s="495"/>
      <c r="CD47" s="495"/>
      <c r="CE47" s="495"/>
      <c r="CF47" s="495"/>
      <c r="CG47" s="495"/>
      <c r="CH47" s="495"/>
      <c r="CI47" s="495"/>
      <c r="CJ47" s="495"/>
      <c r="CK47" s="495"/>
      <c r="CL47" s="495"/>
      <c r="CM47" s="495"/>
      <c r="CN47" s="495"/>
      <c r="CO47" s="495"/>
      <c r="CP47" s="495"/>
      <c r="CQ47" s="495"/>
      <c r="CR47" s="495"/>
      <c r="CS47" s="495"/>
      <c r="CT47" s="495"/>
      <c r="CU47" s="495"/>
      <c r="CV47" s="495"/>
      <c r="CW47" s="495"/>
      <c r="CX47" s="495"/>
      <c r="CY47" s="495"/>
      <c r="CZ47" s="495"/>
      <c r="DA47" s="495"/>
      <c r="DB47" s="495"/>
      <c r="DC47" s="495"/>
      <c r="DD47" s="495"/>
      <c r="DE47" s="495"/>
      <c r="DF47" s="495"/>
      <c r="DG47" s="495"/>
      <c r="DH47" s="495"/>
      <c r="DI47" s="495"/>
      <c r="DJ47" s="495"/>
      <c r="DK47" s="495"/>
    </row>
    <row r="48" spans="1:115" s="420" customFormat="1" ht="15" hidden="1" x14ac:dyDescent="0.25">
      <c r="A48" s="519">
        <v>36</v>
      </c>
      <c r="B48" s="190">
        <v>1304176</v>
      </c>
      <c r="C48" s="187" t="s">
        <v>2166</v>
      </c>
      <c r="D48" s="187" t="s">
        <v>2165</v>
      </c>
      <c r="E48" s="56" t="s">
        <v>592</v>
      </c>
      <c r="F48" s="546">
        <v>2</v>
      </c>
      <c r="G48" s="546"/>
      <c r="H48" s="595">
        <v>5</v>
      </c>
      <c r="I48" s="595"/>
      <c r="J48" s="595">
        <v>5</v>
      </c>
      <c r="K48" s="595">
        <v>5</v>
      </c>
      <c r="L48" s="595">
        <v>5</v>
      </c>
      <c r="M48" s="595">
        <v>5</v>
      </c>
      <c r="N48" s="595"/>
      <c r="O48" s="595"/>
      <c r="P48" s="595"/>
      <c r="Q48" s="595"/>
      <c r="R48" s="595" t="s">
        <v>2330</v>
      </c>
      <c r="S48" s="206" t="s">
        <v>2330</v>
      </c>
      <c r="T48" s="595" t="s">
        <v>2547</v>
      </c>
      <c r="U48" s="595">
        <v>10</v>
      </c>
      <c r="V48" s="595"/>
      <c r="W48" s="595" t="s">
        <v>2547</v>
      </c>
      <c r="X48" s="595" t="s">
        <v>2330</v>
      </c>
      <c r="Y48" s="595"/>
      <c r="Z48" s="595" t="s">
        <v>2330</v>
      </c>
      <c r="AA48" s="595" t="s">
        <v>2547</v>
      </c>
      <c r="AB48" s="595"/>
      <c r="AC48" s="595" t="s">
        <v>2547</v>
      </c>
      <c r="AD48" s="595">
        <v>5</v>
      </c>
      <c r="AE48" s="595"/>
      <c r="AF48" s="595" t="s">
        <v>2547</v>
      </c>
      <c r="AG48" s="595"/>
      <c r="AH48" s="595"/>
      <c r="AI48" s="595"/>
      <c r="AJ48" s="595"/>
      <c r="AK48" s="595"/>
      <c r="AL48" s="595"/>
      <c r="AM48" s="595"/>
      <c r="AN48" s="595"/>
      <c r="AO48" s="595"/>
      <c r="AP48" s="595" t="s">
        <v>2330</v>
      </c>
      <c r="AQ48" s="595"/>
      <c r="AR48" s="595"/>
      <c r="AS48" s="595"/>
      <c r="AT48" s="595" t="s">
        <v>2330</v>
      </c>
      <c r="AV48" s="595"/>
      <c r="AW48" s="595"/>
      <c r="AX48" s="595"/>
      <c r="AY48" s="595"/>
      <c r="AZ48" s="595"/>
      <c r="BA48" s="595"/>
      <c r="BB48" s="595"/>
      <c r="BC48" s="595"/>
      <c r="BD48" s="595"/>
      <c r="BE48" s="595"/>
      <c r="BF48" s="595" t="s">
        <v>2330</v>
      </c>
      <c r="BG48" s="595"/>
      <c r="BH48" s="595"/>
      <c r="BI48" s="595"/>
      <c r="BJ48" s="595"/>
      <c r="BK48" s="595"/>
      <c r="BL48" s="595"/>
      <c r="BN48" s="93">
        <f t="shared" si="11"/>
        <v>5</v>
      </c>
      <c r="BO48" s="56">
        <f t="shared" si="12"/>
        <v>1</v>
      </c>
      <c r="BP48" s="56">
        <f t="shared" si="13"/>
        <v>0</v>
      </c>
      <c r="BQ48" s="56">
        <f t="shared" si="14"/>
        <v>6</v>
      </c>
      <c r="BR48" s="56">
        <f t="shared" si="15"/>
        <v>0</v>
      </c>
      <c r="BS48" s="56">
        <f t="shared" si="10"/>
        <v>7</v>
      </c>
      <c r="BT48" s="591"/>
      <c r="BU48" s="495"/>
      <c r="BV48" s="495"/>
      <c r="BW48" s="495"/>
      <c r="BX48" s="495"/>
      <c r="BY48" s="495"/>
      <c r="BZ48" s="495"/>
      <c r="CA48" s="495"/>
      <c r="CB48" s="495"/>
      <c r="CC48" s="495"/>
      <c r="CD48" s="495"/>
      <c r="CE48" s="495"/>
      <c r="CF48" s="495"/>
      <c r="CG48" s="495"/>
      <c r="CH48" s="495"/>
      <c r="CI48" s="495"/>
      <c r="CJ48" s="495"/>
      <c r="CK48" s="495"/>
      <c r="CL48" s="495"/>
      <c r="CM48" s="495"/>
      <c r="CN48" s="495"/>
      <c r="CO48" s="495"/>
      <c r="CP48" s="495"/>
      <c r="CQ48" s="495"/>
      <c r="CR48" s="495"/>
      <c r="CS48" s="495"/>
      <c r="CT48" s="495"/>
      <c r="CU48" s="495"/>
      <c r="CV48" s="495"/>
      <c r="CW48" s="495"/>
      <c r="CX48" s="495"/>
      <c r="CY48" s="495"/>
      <c r="CZ48" s="495"/>
      <c r="DA48" s="495"/>
      <c r="DB48" s="495"/>
      <c r="DC48" s="495"/>
      <c r="DD48" s="495"/>
      <c r="DE48" s="495"/>
      <c r="DF48" s="495"/>
      <c r="DG48" s="495"/>
      <c r="DH48" s="495"/>
      <c r="DI48" s="495"/>
      <c r="DJ48" s="495"/>
      <c r="DK48" s="495"/>
    </row>
    <row r="49" spans="1:115" s="420" customFormat="1" ht="15" x14ac:dyDescent="0.25">
      <c r="A49" s="519">
        <v>37</v>
      </c>
      <c r="B49" s="190">
        <v>1304176</v>
      </c>
      <c r="C49" s="187" t="s">
        <v>2175</v>
      </c>
      <c r="D49" s="187" t="s">
        <v>2176</v>
      </c>
      <c r="E49" s="56" t="s">
        <v>592</v>
      </c>
      <c r="F49" s="546">
        <v>3</v>
      </c>
      <c r="G49" s="546"/>
      <c r="H49" s="595">
        <v>7</v>
      </c>
      <c r="I49" s="595"/>
      <c r="J49" s="595" t="s">
        <v>715</v>
      </c>
      <c r="K49" s="595">
        <v>5</v>
      </c>
      <c r="L49" s="595" t="s">
        <v>294</v>
      </c>
      <c r="M49" s="595">
        <v>7</v>
      </c>
      <c r="N49" s="595"/>
      <c r="O49" s="595"/>
      <c r="P49" s="595"/>
      <c r="Q49" s="595"/>
      <c r="R49" s="595">
        <v>5</v>
      </c>
      <c r="S49" s="206">
        <v>7</v>
      </c>
      <c r="T49" s="595">
        <v>7</v>
      </c>
      <c r="U49" s="595">
        <v>10</v>
      </c>
      <c r="V49" s="595"/>
      <c r="W49" s="595">
        <v>7</v>
      </c>
      <c r="X49" s="595">
        <v>6</v>
      </c>
      <c r="Y49" s="595"/>
      <c r="Z49" s="595">
        <v>6</v>
      </c>
      <c r="AA49" s="595">
        <v>6</v>
      </c>
      <c r="AB49" s="595"/>
      <c r="AC49" s="595">
        <v>7</v>
      </c>
      <c r="AD49" s="595">
        <v>6</v>
      </c>
      <c r="AE49" s="595"/>
      <c r="AF49" s="595">
        <v>6</v>
      </c>
      <c r="AG49" s="595"/>
      <c r="AH49" s="595"/>
      <c r="AI49" s="595"/>
      <c r="AJ49" s="595"/>
      <c r="AK49" s="595"/>
      <c r="AL49" s="595"/>
      <c r="AM49" s="595"/>
      <c r="AN49" s="595"/>
      <c r="AO49" s="595"/>
      <c r="AP49" s="595">
        <v>5</v>
      </c>
      <c r="AQ49" s="595"/>
      <c r="AR49" s="595"/>
      <c r="AS49" s="595"/>
      <c r="AT49" s="595">
        <v>5</v>
      </c>
      <c r="AV49" s="595"/>
      <c r="AW49" s="595"/>
      <c r="AX49" s="595"/>
      <c r="AY49" s="595"/>
      <c r="AZ49" s="595"/>
      <c r="BA49" s="595"/>
      <c r="BB49" s="595"/>
      <c r="BC49" s="595"/>
      <c r="BD49" s="595"/>
      <c r="BE49" s="595"/>
      <c r="BF49" s="595" t="s">
        <v>1390</v>
      </c>
      <c r="BG49" s="595"/>
      <c r="BH49" s="595"/>
      <c r="BI49" s="595"/>
      <c r="BJ49" s="595"/>
      <c r="BK49" s="595"/>
      <c r="BL49" s="595"/>
      <c r="BN49" s="93">
        <f t="shared" si="11"/>
        <v>0</v>
      </c>
      <c r="BO49" s="56">
        <f t="shared" si="12"/>
        <v>12</v>
      </c>
      <c r="BP49" s="56">
        <f t="shared" si="13"/>
        <v>3</v>
      </c>
      <c r="BQ49" s="56">
        <f t="shared" si="14"/>
        <v>4</v>
      </c>
      <c r="BR49" s="56">
        <f t="shared" si="15"/>
        <v>0</v>
      </c>
      <c r="BS49" s="56">
        <f t="shared" si="10"/>
        <v>19</v>
      </c>
      <c r="BT49" s="591"/>
      <c r="BU49" s="495"/>
      <c r="BV49" s="495"/>
      <c r="BW49" s="495"/>
      <c r="BX49" s="495"/>
      <c r="BY49" s="495"/>
      <c r="BZ49" s="495"/>
      <c r="CA49" s="495"/>
      <c r="CB49" s="495"/>
      <c r="CC49" s="495"/>
      <c r="CD49" s="495"/>
      <c r="CE49" s="495"/>
      <c r="CF49" s="495"/>
      <c r="CG49" s="495"/>
      <c r="CH49" s="495"/>
      <c r="CI49" s="495"/>
      <c r="CJ49" s="495"/>
      <c r="CK49" s="495"/>
      <c r="CL49" s="495"/>
      <c r="CM49" s="495"/>
      <c r="CN49" s="495"/>
      <c r="CO49" s="495"/>
      <c r="CP49" s="495"/>
      <c r="CQ49" s="495"/>
      <c r="CR49" s="495"/>
      <c r="CS49" s="495"/>
      <c r="CT49" s="495"/>
      <c r="CU49" s="495"/>
      <c r="CV49" s="495"/>
      <c r="CW49" s="495"/>
      <c r="CX49" s="495"/>
      <c r="CY49" s="495"/>
      <c r="CZ49" s="495"/>
      <c r="DA49" s="495"/>
      <c r="DB49" s="495"/>
      <c r="DC49" s="495"/>
      <c r="DD49" s="495"/>
      <c r="DE49" s="495"/>
      <c r="DF49" s="495"/>
      <c r="DG49" s="495"/>
      <c r="DH49" s="495"/>
      <c r="DI49" s="495"/>
      <c r="DJ49" s="495"/>
      <c r="DK49" s="495"/>
    </row>
    <row r="50" spans="1:115" s="420" customFormat="1" ht="15" x14ac:dyDescent="0.25">
      <c r="A50" s="519">
        <v>38</v>
      </c>
      <c r="B50" s="190">
        <v>1304176</v>
      </c>
      <c r="C50" s="187" t="s">
        <v>2188</v>
      </c>
      <c r="D50" s="187" t="s">
        <v>2189</v>
      </c>
      <c r="E50" s="56" t="s">
        <v>592</v>
      </c>
      <c r="F50" s="546">
        <v>3</v>
      </c>
      <c r="G50" s="546"/>
      <c r="H50" s="595">
        <v>7</v>
      </c>
      <c r="I50" s="595"/>
      <c r="J50" s="595" t="s">
        <v>715</v>
      </c>
      <c r="K50" s="595" t="s">
        <v>292</v>
      </c>
      <c r="L50" s="595">
        <v>8</v>
      </c>
      <c r="M50" s="595">
        <v>7</v>
      </c>
      <c r="N50" s="595"/>
      <c r="O50" s="595"/>
      <c r="P50" s="595"/>
      <c r="Q50" s="595"/>
      <c r="R50" s="595" t="s">
        <v>295</v>
      </c>
      <c r="S50" s="206">
        <v>8</v>
      </c>
      <c r="T50" s="595">
        <v>8</v>
      </c>
      <c r="U50" s="595">
        <v>10</v>
      </c>
      <c r="V50" s="595"/>
      <c r="W50" s="595">
        <v>7</v>
      </c>
      <c r="X50" s="595">
        <v>8</v>
      </c>
      <c r="Y50" s="595"/>
      <c r="Z50" s="595">
        <v>7</v>
      </c>
      <c r="AA50" s="595">
        <v>8</v>
      </c>
      <c r="AB50" s="595"/>
      <c r="AC50" s="595">
        <v>7</v>
      </c>
      <c r="AD50" s="595">
        <v>9</v>
      </c>
      <c r="AE50" s="595"/>
      <c r="AF50" s="595">
        <v>8</v>
      </c>
      <c r="AG50" s="595"/>
      <c r="AH50" s="595"/>
      <c r="AI50" s="595"/>
      <c r="AJ50" s="595"/>
      <c r="AK50" s="595"/>
      <c r="AL50" s="595"/>
      <c r="AM50" s="595"/>
      <c r="AN50" s="595"/>
      <c r="AO50" s="595"/>
      <c r="AP50" s="595">
        <v>5</v>
      </c>
      <c r="AQ50" s="595"/>
      <c r="AR50" s="595"/>
      <c r="AS50" s="595"/>
      <c r="AT50" s="595">
        <v>8</v>
      </c>
      <c r="AV50" s="595"/>
      <c r="AW50" s="595"/>
      <c r="AX50" s="595"/>
      <c r="AY50" s="595"/>
      <c r="AZ50" s="595"/>
      <c r="BA50" s="595"/>
      <c r="BB50" s="595"/>
      <c r="BC50" s="595"/>
      <c r="BD50" s="595"/>
      <c r="BE50" s="595"/>
      <c r="BF50" s="595">
        <v>9</v>
      </c>
      <c r="BG50" s="595"/>
      <c r="BH50" s="595"/>
      <c r="BI50" s="595"/>
      <c r="BJ50" s="595"/>
      <c r="BK50" s="595"/>
      <c r="BL50" s="595"/>
      <c r="BN50" s="93">
        <f t="shared" si="11"/>
        <v>0</v>
      </c>
      <c r="BO50" s="56">
        <f t="shared" si="12"/>
        <v>15</v>
      </c>
      <c r="BP50" s="56">
        <f t="shared" si="13"/>
        <v>3</v>
      </c>
      <c r="BQ50" s="56">
        <f t="shared" si="14"/>
        <v>1</v>
      </c>
      <c r="BR50" s="56">
        <f t="shared" si="15"/>
        <v>0</v>
      </c>
      <c r="BS50" s="56">
        <f t="shared" si="10"/>
        <v>19</v>
      </c>
      <c r="BT50" s="591"/>
      <c r="BU50" s="495"/>
      <c r="BV50" s="495"/>
      <c r="BW50" s="495"/>
      <c r="BX50" s="495"/>
      <c r="BY50" s="495"/>
      <c r="BZ50" s="495"/>
      <c r="CA50" s="495"/>
      <c r="CB50" s="495"/>
      <c r="CC50" s="495"/>
      <c r="CD50" s="495"/>
      <c r="CE50" s="495"/>
      <c r="CF50" s="495"/>
      <c r="CG50" s="495"/>
      <c r="CH50" s="495"/>
      <c r="CI50" s="495"/>
      <c r="CJ50" s="495"/>
      <c r="CK50" s="495"/>
      <c r="CL50" s="495"/>
      <c r="CM50" s="495"/>
      <c r="CN50" s="495"/>
      <c r="CO50" s="495"/>
      <c r="CP50" s="495"/>
      <c r="CQ50" s="495"/>
      <c r="CR50" s="495"/>
      <c r="CS50" s="495"/>
      <c r="CT50" s="495"/>
      <c r="CU50" s="495"/>
      <c r="CV50" s="495"/>
      <c r="CW50" s="495"/>
      <c r="CX50" s="495"/>
      <c r="CY50" s="495"/>
      <c r="CZ50" s="495"/>
      <c r="DA50" s="495"/>
      <c r="DB50" s="495"/>
      <c r="DC50" s="495"/>
      <c r="DD50" s="495"/>
      <c r="DE50" s="495"/>
      <c r="DF50" s="495"/>
      <c r="DG50" s="495"/>
      <c r="DH50" s="495"/>
      <c r="DI50" s="495"/>
      <c r="DJ50" s="495"/>
      <c r="DK50" s="495"/>
    </row>
    <row r="51" spans="1:115" s="420" customFormat="1" ht="15" hidden="1" x14ac:dyDescent="0.25">
      <c r="A51" s="519">
        <v>39</v>
      </c>
      <c r="B51" s="190">
        <v>1304176</v>
      </c>
      <c r="C51" s="187" t="s">
        <v>2131</v>
      </c>
      <c r="D51" s="187" t="s">
        <v>2132</v>
      </c>
      <c r="E51" s="56" t="s">
        <v>592</v>
      </c>
      <c r="F51" s="546">
        <v>2</v>
      </c>
      <c r="G51" s="546"/>
      <c r="H51" s="595">
        <v>8</v>
      </c>
      <c r="I51" s="595"/>
      <c r="J51" s="595">
        <v>5</v>
      </c>
      <c r="K51" s="595">
        <v>5</v>
      </c>
      <c r="L51" s="595">
        <v>7</v>
      </c>
      <c r="M51" s="595">
        <v>7</v>
      </c>
      <c r="N51" s="595"/>
      <c r="O51" s="595"/>
      <c r="P51" s="595"/>
      <c r="Q51" s="595"/>
      <c r="R51" s="595" t="s">
        <v>2330</v>
      </c>
      <c r="S51" s="206" t="s">
        <v>2330</v>
      </c>
      <c r="T51" s="595" t="s">
        <v>2547</v>
      </c>
      <c r="U51" s="595">
        <v>10</v>
      </c>
      <c r="V51" s="595"/>
      <c r="W51" s="595" t="s">
        <v>2547</v>
      </c>
      <c r="X51" s="595" t="s">
        <v>2330</v>
      </c>
      <c r="Y51" s="595"/>
      <c r="Z51" s="595" t="s">
        <v>2330</v>
      </c>
      <c r="AA51" s="595" t="s">
        <v>2547</v>
      </c>
      <c r="AB51" s="595"/>
      <c r="AC51" s="595" t="s">
        <v>2547</v>
      </c>
      <c r="AD51" s="595">
        <v>7</v>
      </c>
      <c r="AE51" s="595"/>
      <c r="AF51" s="595" t="s">
        <v>2547</v>
      </c>
      <c r="AG51" s="595"/>
      <c r="AH51" s="595"/>
      <c r="AI51" s="595"/>
      <c r="AJ51" s="595"/>
      <c r="AK51" s="595"/>
      <c r="AL51" s="595"/>
      <c r="AM51" s="595"/>
      <c r="AN51" s="595"/>
      <c r="AO51" s="595"/>
      <c r="AP51" s="595" t="s">
        <v>2330</v>
      </c>
      <c r="AQ51" s="595"/>
      <c r="AR51" s="595"/>
      <c r="AS51" s="595"/>
      <c r="AT51" s="595" t="s">
        <v>2330</v>
      </c>
      <c r="AV51" s="595"/>
      <c r="AW51" s="595"/>
      <c r="AX51" s="595"/>
      <c r="AY51" s="595"/>
      <c r="AZ51" s="595"/>
      <c r="BA51" s="595"/>
      <c r="BB51" s="595"/>
      <c r="BC51" s="595"/>
      <c r="BD51" s="595"/>
      <c r="BE51" s="595"/>
      <c r="BF51" s="595" t="s">
        <v>2330</v>
      </c>
      <c r="BG51" s="595"/>
      <c r="BH51" s="595"/>
      <c r="BI51" s="595"/>
      <c r="BJ51" s="595"/>
      <c r="BK51" s="595"/>
      <c r="BL51" s="595"/>
      <c r="BN51" s="93">
        <f t="shared" si="11"/>
        <v>5</v>
      </c>
      <c r="BO51" s="56">
        <f t="shared" si="12"/>
        <v>5</v>
      </c>
      <c r="BP51" s="56">
        <f t="shared" si="13"/>
        <v>0</v>
      </c>
      <c r="BQ51" s="56">
        <f t="shared" si="14"/>
        <v>2</v>
      </c>
      <c r="BR51" s="56">
        <f t="shared" si="15"/>
        <v>0</v>
      </c>
      <c r="BS51" s="56">
        <f t="shared" si="10"/>
        <v>7</v>
      </c>
      <c r="BT51" s="591"/>
      <c r="BU51" s="495"/>
      <c r="BV51" s="495"/>
      <c r="BW51" s="495"/>
      <c r="BX51" s="495"/>
      <c r="BY51" s="495"/>
      <c r="BZ51" s="495"/>
      <c r="CA51" s="495"/>
      <c r="CB51" s="495"/>
      <c r="CC51" s="495"/>
      <c r="CD51" s="495"/>
      <c r="CE51" s="495"/>
      <c r="CF51" s="495"/>
      <c r="CG51" s="495"/>
      <c r="CH51" s="495"/>
      <c r="CI51" s="495"/>
      <c r="CJ51" s="495"/>
      <c r="CK51" s="495"/>
      <c r="CL51" s="495"/>
      <c r="CM51" s="495"/>
      <c r="CN51" s="495"/>
      <c r="CO51" s="495"/>
      <c r="CP51" s="495"/>
      <c r="CQ51" s="495"/>
      <c r="CR51" s="495"/>
      <c r="CS51" s="495"/>
      <c r="CT51" s="495"/>
      <c r="CU51" s="495"/>
      <c r="CV51" s="495"/>
      <c r="CW51" s="495"/>
      <c r="CX51" s="495"/>
      <c r="CY51" s="495"/>
      <c r="CZ51" s="495"/>
      <c r="DA51" s="495"/>
      <c r="DB51" s="495"/>
      <c r="DC51" s="495"/>
      <c r="DD51" s="495"/>
      <c r="DE51" s="495"/>
      <c r="DF51" s="495"/>
      <c r="DG51" s="495"/>
      <c r="DH51" s="495"/>
      <c r="DI51" s="495"/>
      <c r="DJ51" s="495"/>
      <c r="DK51" s="495"/>
    </row>
    <row r="52" spans="1:115" s="420" customFormat="1" ht="15" x14ac:dyDescent="0.25">
      <c r="A52" s="519">
        <v>40</v>
      </c>
      <c r="B52" s="190">
        <v>1304176</v>
      </c>
      <c r="C52" s="187" t="s">
        <v>2111</v>
      </c>
      <c r="D52" s="187" t="s">
        <v>2112</v>
      </c>
      <c r="E52" s="56" t="s">
        <v>592</v>
      </c>
      <c r="F52" s="546">
        <v>3</v>
      </c>
      <c r="G52" s="546"/>
      <c r="H52" s="595">
        <v>8</v>
      </c>
      <c r="I52" s="595"/>
      <c r="J52" s="595">
        <v>7</v>
      </c>
      <c r="K52" s="595">
        <v>5</v>
      </c>
      <c r="L52" s="595">
        <v>8</v>
      </c>
      <c r="M52" s="595">
        <v>8</v>
      </c>
      <c r="N52" s="595"/>
      <c r="O52" s="595"/>
      <c r="P52" s="595"/>
      <c r="Q52" s="595"/>
      <c r="R52" s="595" t="s">
        <v>292</v>
      </c>
      <c r="S52" s="206">
        <v>9</v>
      </c>
      <c r="T52" s="595">
        <v>8</v>
      </c>
      <c r="U52" s="595">
        <v>10</v>
      </c>
      <c r="V52" s="595"/>
      <c r="W52" s="595">
        <v>8</v>
      </c>
      <c r="X52" s="595">
        <v>8</v>
      </c>
      <c r="Y52" s="595"/>
      <c r="Z52" s="595">
        <v>7</v>
      </c>
      <c r="AA52" s="595">
        <v>8</v>
      </c>
      <c r="AB52" s="595"/>
      <c r="AC52" s="595">
        <v>7</v>
      </c>
      <c r="AD52" s="595">
        <v>8</v>
      </c>
      <c r="AE52" s="595"/>
      <c r="AF52" s="595">
        <v>9</v>
      </c>
      <c r="AG52" s="595"/>
      <c r="AH52" s="595"/>
      <c r="AI52" s="595"/>
      <c r="AJ52" s="595"/>
      <c r="AK52" s="595"/>
      <c r="AL52" s="595"/>
      <c r="AM52" s="595"/>
      <c r="AN52" s="595"/>
      <c r="AO52" s="595"/>
      <c r="AP52" s="595">
        <v>7</v>
      </c>
      <c r="AQ52" s="595"/>
      <c r="AR52" s="595"/>
      <c r="AS52" s="595"/>
      <c r="AT52" s="595">
        <v>9</v>
      </c>
      <c r="AV52" s="595"/>
      <c r="AW52" s="595"/>
      <c r="AX52" s="595"/>
      <c r="AY52" s="595"/>
      <c r="AZ52" s="595"/>
      <c r="BA52" s="595"/>
      <c r="BB52" s="595"/>
      <c r="BC52" s="595"/>
      <c r="BD52" s="595"/>
      <c r="BE52" s="595"/>
      <c r="BF52" s="595">
        <v>9</v>
      </c>
      <c r="BG52" s="595"/>
      <c r="BH52" s="595"/>
      <c r="BI52" s="595"/>
      <c r="BJ52" s="595"/>
      <c r="BK52" s="595"/>
      <c r="BL52" s="595"/>
      <c r="BN52" s="93">
        <f t="shared" si="11"/>
        <v>0</v>
      </c>
      <c r="BO52" s="56">
        <f t="shared" si="12"/>
        <v>17</v>
      </c>
      <c r="BP52" s="56">
        <f t="shared" si="13"/>
        <v>1</v>
      </c>
      <c r="BQ52" s="56">
        <f t="shared" si="14"/>
        <v>1</v>
      </c>
      <c r="BR52" s="56">
        <f t="shared" si="15"/>
        <v>0</v>
      </c>
      <c r="BS52" s="56">
        <f t="shared" si="10"/>
        <v>19</v>
      </c>
      <c r="BT52" s="591"/>
      <c r="BU52" s="495"/>
      <c r="BV52" s="495"/>
      <c r="BW52" s="495"/>
      <c r="BX52" s="495"/>
      <c r="BY52" s="495"/>
      <c r="BZ52" s="495"/>
      <c r="CA52" s="495"/>
      <c r="CB52" s="495"/>
      <c r="CC52" s="495"/>
      <c r="CD52" s="495"/>
      <c r="CE52" s="495"/>
      <c r="CF52" s="495"/>
      <c r="CG52" s="495"/>
      <c r="CH52" s="495"/>
      <c r="CI52" s="495"/>
      <c r="CJ52" s="495"/>
      <c r="CK52" s="495"/>
      <c r="CL52" s="495"/>
      <c r="CM52" s="495"/>
      <c r="CN52" s="495"/>
      <c r="CO52" s="495"/>
      <c r="CP52" s="495"/>
      <c r="CQ52" s="495"/>
      <c r="CR52" s="495"/>
      <c r="CS52" s="495"/>
      <c r="CT52" s="495"/>
      <c r="CU52" s="495"/>
      <c r="CV52" s="495"/>
      <c r="CW52" s="495"/>
      <c r="CX52" s="495"/>
      <c r="CY52" s="495"/>
      <c r="CZ52" s="495"/>
      <c r="DA52" s="495"/>
      <c r="DB52" s="495"/>
      <c r="DC52" s="495"/>
      <c r="DD52" s="495"/>
      <c r="DE52" s="495"/>
      <c r="DF52" s="495"/>
      <c r="DG52" s="495"/>
      <c r="DH52" s="495"/>
      <c r="DI52" s="495"/>
      <c r="DJ52" s="495"/>
      <c r="DK52" s="495"/>
    </row>
    <row r="53" spans="1:115" s="420" customFormat="1" ht="15" x14ac:dyDescent="0.25">
      <c r="A53" s="519">
        <v>41</v>
      </c>
      <c r="B53" s="190">
        <v>1304176</v>
      </c>
      <c r="C53" s="187" t="s">
        <v>2113</v>
      </c>
      <c r="D53" s="187" t="s">
        <v>2114</v>
      </c>
      <c r="E53" s="56" t="s">
        <v>592</v>
      </c>
      <c r="F53" s="546">
        <v>3</v>
      </c>
      <c r="G53" s="546"/>
      <c r="H53" s="595">
        <v>7</v>
      </c>
      <c r="I53" s="595"/>
      <c r="J53" s="595">
        <v>6</v>
      </c>
      <c r="K53" s="595">
        <v>6</v>
      </c>
      <c r="L53" s="595">
        <v>7</v>
      </c>
      <c r="M53" s="595">
        <v>8</v>
      </c>
      <c r="N53" s="595"/>
      <c r="O53" s="595"/>
      <c r="P53" s="595"/>
      <c r="Q53" s="595"/>
      <c r="R53" s="595" t="s">
        <v>292</v>
      </c>
      <c r="S53" s="206">
        <v>8</v>
      </c>
      <c r="T53" s="595">
        <v>9</v>
      </c>
      <c r="U53" s="595">
        <v>10</v>
      </c>
      <c r="V53" s="595"/>
      <c r="W53" s="595">
        <v>8</v>
      </c>
      <c r="X53" s="595">
        <v>8</v>
      </c>
      <c r="Y53" s="595"/>
      <c r="Z53" s="595">
        <v>8</v>
      </c>
      <c r="AA53" s="595">
        <v>8</v>
      </c>
      <c r="AB53" s="595"/>
      <c r="AC53" s="595">
        <v>8</v>
      </c>
      <c r="AD53" s="595">
        <v>7</v>
      </c>
      <c r="AE53" s="595"/>
      <c r="AF53" s="595">
        <v>8</v>
      </c>
      <c r="AG53" s="595"/>
      <c r="AH53" s="595"/>
      <c r="AI53" s="595"/>
      <c r="AJ53" s="595"/>
      <c r="AK53" s="595"/>
      <c r="AL53" s="595"/>
      <c r="AM53" s="595"/>
      <c r="AN53" s="595"/>
      <c r="AO53" s="595"/>
      <c r="AP53" s="595">
        <v>8</v>
      </c>
      <c r="AQ53" s="595"/>
      <c r="AR53" s="595"/>
      <c r="AS53" s="595"/>
      <c r="AT53" s="595">
        <v>7</v>
      </c>
      <c r="AV53" s="595"/>
      <c r="AW53" s="595"/>
      <c r="AX53" s="595"/>
      <c r="AY53" s="595"/>
      <c r="AZ53" s="595"/>
      <c r="BA53" s="595"/>
      <c r="BB53" s="595"/>
      <c r="BC53" s="595"/>
      <c r="BD53" s="595"/>
      <c r="BE53" s="595"/>
      <c r="BF53" s="595">
        <v>7</v>
      </c>
      <c r="BG53" s="595"/>
      <c r="BH53" s="595"/>
      <c r="BI53" s="595"/>
      <c r="BJ53" s="595"/>
      <c r="BK53" s="595"/>
      <c r="BL53" s="595"/>
      <c r="BN53" s="93">
        <f t="shared" si="11"/>
        <v>0</v>
      </c>
      <c r="BO53" s="56">
        <f t="shared" si="12"/>
        <v>18</v>
      </c>
      <c r="BP53" s="56">
        <f t="shared" si="13"/>
        <v>1</v>
      </c>
      <c r="BQ53" s="56">
        <f t="shared" si="14"/>
        <v>0</v>
      </c>
      <c r="BR53" s="56">
        <f t="shared" si="15"/>
        <v>0</v>
      </c>
      <c r="BS53" s="56">
        <f t="shared" si="10"/>
        <v>19</v>
      </c>
      <c r="BT53" s="591"/>
      <c r="BU53" s="495"/>
      <c r="BV53" s="495"/>
      <c r="BW53" s="495"/>
      <c r="BX53" s="495"/>
      <c r="BY53" s="495"/>
      <c r="BZ53" s="495"/>
      <c r="CA53" s="495"/>
      <c r="CB53" s="495"/>
      <c r="CC53" s="495"/>
      <c r="CD53" s="495"/>
      <c r="CE53" s="495"/>
      <c r="CF53" s="495"/>
      <c r="CG53" s="495"/>
      <c r="CH53" s="495"/>
      <c r="CI53" s="495"/>
      <c r="CJ53" s="495"/>
      <c r="CK53" s="495"/>
      <c r="CL53" s="495"/>
      <c r="CM53" s="495"/>
      <c r="CN53" s="495"/>
      <c r="CO53" s="495"/>
      <c r="CP53" s="495"/>
      <c r="CQ53" s="495"/>
      <c r="CR53" s="495"/>
      <c r="CS53" s="495"/>
      <c r="CT53" s="495"/>
      <c r="CU53" s="495"/>
      <c r="CV53" s="495"/>
      <c r="CW53" s="495"/>
      <c r="CX53" s="495"/>
      <c r="CY53" s="495"/>
      <c r="CZ53" s="495"/>
      <c r="DA53" s="495"/>
      <c r="DB53" s="495"/>
      <c r="DC53" s="495"/>
      <c r="DD53" s="495"/>
      <c r="DE53" s="495"/>
      <c r="DF53" s="495"/>
      <c r="DG53" s="495"/>
      <c r="DH53" s="495"/>
      <c r="DI53" s="495"/>
      <c r="DJ53" s="495"/>
      <c r="DK53" s="495"/>
    </row>
    <row r="54" spans="1:115" s="420" customFormat="1" ht="15" x14ac:dyDescent="0.25">
      <c r="A54" s="519">
        <v>42</v>
      </c>
      <c r="B54" s="190">
        <v>1304176</v>
      </c>
      <c r="C54" s="187" t="s">
        <v>2351</v>
      </c>
      <c r="D54" s="187" t="s">
        <v>2352</v>
      </c>
      <c r="E54" s="56" t="s">
        <v>592</v>
      </c>
      <c r="F54" s="546">
        <v>3</v>
      </c>
      <c r="G54" s="546"/>
      <c r="H54" s="595">
        <v>8</v>
      </c>
      <c r="I54" s="595"/>
      <c r="J54" s="595">
        <v>5</v>
      </c>
      <c r="K54" s="595">
        <v>5</v>
      </c>
      <c r="L54" s="595" t="s">
        <v>295</v>
      </c>
      <c r="M54" s="595">
        <v>7</v>
      </c>
      <c r="N54" s="595"/>
      <c r="O54" s="595"/>
      <c r="P54" s="595"/>
      <c r="Q54" s="595"/>
      <c r="R54" s="595" t="s">
        <v>295</v>
      </c>
      <c r="S54" s="206">
        <v>7</v>
      </c>
      <c r="T54" s="595">
        <v>8</v>
      </c>
      <c r="U54" s="595">
        <v>10</v>
      </c>
      <c r="V54" s="595"/>
      <c r="W54" s="595">
        <v>7</v>
      </c>
      <c r="X54" s="206">
        <v>7</v>
      </c>
      <c r="Y54" s="595"/>
      <c r="Z54" s="206"/>
      <c r="AA54" s="595">
        <v>8</v>
      </c>
      <c r="AB54" s="595"/>
      <c r="AC54" s="595">
        <v>7</v>
      </c>
      <c r="AD54" s="595">
        <v>6</v>
      </c>
      <c r="AE54" s="595"/>
      <c r="AF54" s="595">
        <v>8</v>
      </c>
      <c r="AG54" s="595"/>
      <c r="AH54" s="595"/>
      <c r="AI54" s="595"/>
      <c r="AJ54" s="595"/>
      <c r="AK54" s="595"/>
      <c r="AL54" s="595"/>
      <c r="AM54" s="595"/>
      <c r="AN54" s="595"/>
      <c r="AO54" s="595"/>
      <c r="AP54" s="206">
        <v>5</v>
      </c>
      <c r="AQ54" s="595"/>
      <c r="AR54" s="595"/>
      <c r="AS54" s="595"/>
      <c r="AT54" s="595">
        <v>5</v>
      </c>
      <c r="AV54" s="595"/>
      <c r="AW54" s="595"/>
      <c r="AX54" s="595"/>
      <c r="AY54" s="595"/>
      <c r="AZ54" s="595"/>
      <c r="BA54" s="595"/>
      <c r="BB54" s="595"/>
      <c r="BC54" s="595"/>
      <c r="BD54" s="595"/>
      <c r="BE54" s="206"/>
      <c r="BF54" s="206">
        <v>7</v>
      </c>
      <c r="BG54" s="595"/>
      <c r="BH54" s="595"/>
      <c r="BI54" s="595"/>
      <c r="BJ54" s="595"/>
      <c r="BK54" s="595"/>
      <c r="BL54" s="595" t="s">
        <v>715</v>
      </c>
      <c r="BN54" s="93">
        <f>COUNTIF(H54:BM54, "2024-1")</f>
        <v>0</v>
      </c>
      <c r="BO54" s="56">
        <f>COUNTIF(H54:BM54,"&gt;5")</f>
        <v>12</v>
      </c>
      <c r="BP54" s="56">
        <f>COUNTIF(H54:BM54,"&gt;5?")</f>
        <v>3</v>
      </c>
      <c r="BQ54" s="56">
        <f>COUNTIF(H54:BM54,"5")</f>
        <v>4</v>
      </c>
      <c r="BR54" s="56">
        <f>COUNTIF(H54:BM54,"5*")</f>
        <v>0</v>
      </c>
      <c r="BS54" s="56">
        <f>SUM(BO54:BR54)</f>
        <v>19</v>
      </c>
      <c r="BT54" s="591"/>
      <c r="BU54" s="495"/>
      <c r="BV54" s="495"/>
      <c r="BW54" s="495"/>
      <c r="BX54" s="495"/>
      <c r="BY54" s="495"/>
      <c r="BZ54" s="495"/>
      <c r="CA54" s="495"/>
      <c r="CB54" s="495"/>
      <c r="CC54" s="495"/>
      <c r="CD54" s="495"/>
      <c r="CE54" s="495"/>
      <c r="CF54" s="495"/>
      <c r="CG54" s="495"/>
      <c r="CH54" s="495"/>
      <c r="CI54" s="495"/>
      <c r="CJ54" s="495"/>
      <c r="CK54" s="495"/>
      <c r="CL54" s="495"/>
      <c r="CM54" s="495"/>
      <c r="CN54" s="495"/>
      <c r="CO54" s="495"/>
      <c r="CP54" s="495"/>
      <c r="CQ54" s="495"/>
      <c r="CR54" s="495"/>
      <c r="CS54" s="495"/>
      <c r="CT54" s="495"/>
      <c r="CU54" s="495"/>
      <c r="CV54" s="495"/>
      <c r="CW54" s="495"/>
      <c r="CX54" s="495"/>
      <c r="CY54" s="495"/>
      <c r="CZ54" s="495"/>
      <c r="DA54" s="495"/>
      <c r="DB54" s="495"/>
      <c r="DC54" s="495"/>
      <c r="DD54" s="495"/>
      <c r="DE54" s="495"/>
      <c r="DF54" s="495"/>
      <c r="DG54" s="495"/>
      <c r="DH54" s="495"/>
      <c r="DI54" s="495"/>
      <c r="DJ54" s="495"/>
      <c r="DK54" s="495"/>
    </row>
    <row r="55" spans="1:115" s="420" customFormat="1" ht="15" hidden="1" x14ac:dyDescent="0.25">
      <c r="A55" s="519">
        <v>43</v>
      </c>
      <c r="B55" s="190">
        <v>1304176</v>
      </c>
      <c r="C55" s="187" t="s">
        <v>2085</v>
      </c>
      <c r="D55" s="187" t="s">
        <v>2086</v>
      </c>
      <c r="E55" s="56" t="s">
        <v>592</v>
      </c>
      <c r="F55" s="546">
        <v>3</v>
      </c>
      <c r="G55" s="546"/>
      <c r="H55" s="595">
        <v>7</v>
      </c>
      <c r="I55" s="595"/>
      <c r="J55" s="595">
        <v>5</v>
      </c>
      <c r="K55" s="595">
        <v>5</v>
      </c>
      <c r="L55" s="595">
        <v>8</v>
      </c>
      <c r="M55" s="595">
        <v>7</v>
      </c>
      <c r="N55" s="595"/>
      <c r="O55" s="595"/>
      <c r="P55" s="595"/>
      <c r="Q55" s="595"/>
      <c r="R55" s="595" t="s">
        <v>36</v>
      </c>
      <c r="S55" s="206">
        <v>5</v>
      </c>
      <c r="T55" s="595" t="s">
        <v>2547</v>
      </c>
      <c r="U55" s="595">
        <v>7</v>
      </c>
      <c r="V55" s="595"/>
      <c r="W55" s="595" t="s">
        <v>2547</v>
      </c>
      <c r="X55" s="595">
        <v>6</v>
      </c>
      <c r="Y55" s="595"/>
      <c r="Z55" s="595">
        <v>6</v>
      </c>
      <c r="AA55" s="595" t="s">
        <v>2547</v>
      </c>
      <c r="AB55" s="595"/>
      <c r="AC55" s="595" t="s">
        <v>2547</v>
      </c>
      <c r="AD55" s="595">
        <v>5</v>
      </c>
      <c r="AE55" s="595"/>
      <c r="AF55" s="595" t="s">
        <v>2547</v>
      </c>
      <c r="AG55" s="595"/>
      <c r="AH55" s="595"/>
      <c r="AI55" s="595"/>
      <c r="AJ55" s="595"/>
      <c r="AK55" s="595"/>
      <c r="AL55" s="595"/>
      <c r="AM55" s="595"/>
      <c r="AN55" s="595"/>
      <c r="AO55" s="595"/>
      <c r="AP55" s="595">
        <v>6</v>
      </c>
      <c r="AQ55" s="595"/>
      <c r="AR55" s="595"/>
      <c r="AS55" s="595"/>
      <c r="AT55" s="595">
        <v>6</v>
      </c>
      <c r="AV55" s="595"/>
      <c r="AW55" s="595"/>
      <c r="AX55" s="595"/>
      <c r="AY55" s="595"/>
      <c r="AZ55" s="595"/>
      <c r="BA55" s="595"/>
      <c r="BB55" s="595"/>
      <c r="BC55" s="595"/>
      <c r="BD55" s="595"/>
      <c r="BE55" s="595"/>
      <c r="BF55" s="595">
        <v>7</v>
      </c>
      <c r="BG55" s="595"/>
      <c r="BH55" s="595"/>
      <c r="BI55" s="595"/>
      <c r="BJ55" s="595"/>
      <c r="BK55" s="595"/>
      <c r="BL55" s="595"/>
      <c r="BN55" s="93">
        <f t="shared" si="11"/>
        <v>5</v>
      </c>
      <c r="BO55" s="56">
        <f t="shared" si="12"/>
        <v>9</v>
      </c>
      <c r="BP55" s="56">
        <f t="shared" si="13"/>
        <v>0</v>
      </c>
      <c r="BQ55" s="56">
        <f t="shared" si="14"/>
        <v>4</v>
      </c>
      <c r="BR55" s="56">
        <f t="shared" si="15"/>
        <v>0</v>
      </c>
      <c r="BS55" s="56">
        <f t="shared" si="10"/>
        <v>13</v>
      </c>
      <c r="BT55" s="591"/>
      <c r="BU55" s="495"/>
      <c r="BV55" s="495"/>
      <c r="BW55" s="495"/>
      <c r="BX55" s="495"/>
      <c r="BY55" s="495"/>
      <c r="BZ55" s="495"/>
      <c r="CA55" s="495"/>
      <c r="CB55" s="495"/>
      <c r="CC55" s="495"/>
      <c r="CD55" s="495"/>
      <c r="CE55" s="495"/>
      <c r="CF55" s="495"/>
      <c r="CG55" s="495"/>
      <c r="CH55" s="495"/>
      <c r="CI55" s="495"/>
      <c r="CJ55" s="495"/>
      <c r="CK55" s="495"/>
      <c r="CL55" s="495"/>
      <c r="CM55" s="495"/>
      <c r="CN55" s="495"/>
      <c r="CO55" s="495"/>
      <c r="CP55" s="495"/>
      <c r="CQ55" s="495"/>
      <c r="CR55" s="495"/>
      <c r="CS55" s="495"/>
      <c r="CT55" s="495"/>
      <c r="CU55" s="495"/>
      <c r="CV55" s="495"/>
      <c r="CW55" s="495"/>
      <c r="CX55" s="495"/>
      <c r="CY55" s="495"/>
      <c r="CZ55" s="495"/>
      <c r="DA55" s="495"/>
      <c r="DB55" s="495"/>
      <c r="DC55" s="495"/>
      <c r="DD55" s="495"/>
      <c r="DE55" s="495"/>
      <c r="DF55" s="495"/>
      <c r="DG55" s="495"/>
      <c r="DH55" s="495"/>
      <c r="DI55" s="495"/>
      <c r="DJ55" s="495"/>
      <c r="DK55" s="495"/>
    </row>
    <row r="56" spans="1:115" s="420" customFormat="1" ht="15" hidden="1" x14ac:dyDescent="0.25">
      <c r="A56" s="519">
        <v>44</v>
      </c>
      <c r="B56" s="190">
        <v>1304176</v>
      </c>
      <c r="C56" s="187" t="s">
        <v>2002</v>
      </c>
      <c r="D56" s="187" t="s">
        <v>2003</v>
      </c>
      <c r="E56" s="56" t="s">
        <v>592</v>
      </c>
      <c r="F56" s="546">
        <v>2</v>
      </c>
      <c r="G56" s="546"/>
      <c r="H56" s="595">
        <v>5</v>
      </c>
      <c r="I56" s="595"/>
      <c r="J56" s="595">
        <v>5</v>
      </c>
      <c r="K56" s="595">
        <v>5</v>
      </c>
      <c r="L56" s="595">
        <v>5</v>
      </c>
      <c r="M56" s="595">
        <v>5</v>
      </c>
      <c r="N56" s="595"/>
      <c r="O56" s="595"/>
      <c r="P56" s="595"/>
      <c r="Q56" s="595"/>
      <c r="R56" s="595" t="s">
        <v>2330</v>
      </c>
      <c r="S56" s="206" t="s">
        <v>2330</v>
      </c>
      <c r="T56" s="595" t="s">
        <v>2547</v>
      </c>
      <c r="U56" s="595">
        <v>10</v>
      </c>
      <c r="V56" s="595"/>
      <c r="W56" s="595" t="s">
        <v>2547</v>
      </c>
      <c r="X56" s="595" t="s">
        <v>2330</v>
      </c>
      <c r="Y56" s="595"/>
      <c r="Z56" s="595" t="s">
        <v>2330</v>
      </c>
      <c r="AA56" s="595" t="s">
        <v>2547</v>
      </c>
      <c r="AB56" s="595"/>
      <c r="AC56" s="595" t="s">
        <v>2547</v>
      </c>
      <c r="AD56" s="595">
        <v>5</v>
      </c>
      <c r="AE56" s="595"/>
      <c r="AF56" s="595" t="s">
        <v>2547</v>
      </c>
      <c r="AG56" s="595"/>
      <c r="AH56" s="595"/>
      <c r="AI56" s="595"/>
      <c r="AJ56" s="595"/>
      <c r="AK56" s="595"/>
      <c r="AL56" s="595"/>
      <c r="AM56" s="595"/>
      <c r="AN56" s="595"/>
      <c r="AO56" s="595"/>
      <c r="AP56" s="595" t="s">
        <v>2330</v>
      </c>
      <c r="AQ56" s="595"/>
      <c r="AR56" s="595"/>
      <c r="AS56" s="595"/>
      <c r="AT56" s="595" t="s">
        <v>2330</v>
      </c>
      <c r="AV56" s="595"/>
      <c r="AW56" s="595"/>
      <c r="AX56" s="595"/>
      <c r="AY56" s="595"/>
      <c r="AZ56" s="595"/>
      <c r="BA56" s="595"/>
      <c r="BB56" s="595"/>
      <c r="BC56" s="595"/>
      <c r="BD56" s="595"/>
      <c r="BE56" s="595"/>
      <c r="BF56" s="595" t="s">
        <v>2330</v>
      </c>
      <c r="BG56" s="595"/>
      <c r="BH56" s="595"/>
      <c r="BI56" s="595"/>
      <c r="BJ56" s="595"/>
      <c r="BK56" s="595"/>
      <c r="BL56" s="595"/>
      <c r="BN56" s="93">
        <f t="shared" si="11"/>
        <v>5</v>
      </c>
      <c r="BO56" s="56">
        <f t="shared" si="12"/>
        <v>1</v>
      </c>
      <c r="BP56" s="56">
        <f t="shared" si="13"/>
        <v>0</v>
      </c>
      <c r="BQ56" s="56">
        <f t="shared" si="14"/>
        <v>6</v>
      </c>
      <c r="BR56" s="56">
        <f t="shared" si="15"/>
        <v>0</v>
      </c>
      <c r="BS56" s="56">
        <f t="shared" si="10"/>
        <v>7</v>
      </c>
      <c r="BT56" s="591"/>
      <c r="BU56" s="495"/>
      <c r="BV56" s="495"/>
      <c r="BW56" s="495"/>
      <c r="BX56" s="495"/>
      <c r="BY56" s="495"/>
      <c r="BZ56" s="495"/>
      <c r="CA56" s="495"/>
      <c r="CB56" s="495"/>
      <c r="CC56" s="495"/>
      <c r="CD56" s="495"/>
      <c r="CE56" s="495"/>
      <c r="CF56" s="495"/>
      <c r="CG56" s="495"/>
      <c r="CH56" s="495"/>
      <c r="CI56" s="495"/>
      <c r="CJ56" s="495"/>
      <c r="CK56" s="495"/>
      <c r="CL56" s="495"/>
      <c r="CM56" s="495"/>
      <c r="CN56" s="495"/>
      <c r="CO56" s="495"/>
      <c r="CP56" s="495"/>
      <c r="CQ56" s="495"/>
      <c r="CR56" s="495"/>
      <c r="CS56" s="495"/>
      <c r="CT56" s="495"/>
      <c r="CU56" s="495"/>
      <c r="CV56" s="495"/>
      <c r="CW56" s="495"/>
      <c r="CX56" s="495"/>
      <c r="CY56" s="495"/>
      <c r="CZ56" s="495"/>
      <c r="DA56" s="495"/>
      <c r="DB56" s="495"/>
      <c r="DC56" s="495"/>
      <c r="DD56" s="495"/>
      <c r="DE56" s="495"/>
      <c r="DF56" s="495"/>
      <c r="DG56" s="495"/>
      <c r="DH56" s="495"/>
      <c r="DI56" s="495"/>
      <c r="DJ56" s="495"/>
      <c r="DK56" s="495"/>
    </row>
    <row r="57" spans="1:115" s="420" customFormat="1" ht="15" hidden="1" x14ac:dyDescent="0.25">
      <c r="A57" s="519">
        <v>45</v>
      </c>
      <c r="B57" s="190">
        <v>1304176</v>
      </c>
      <c r="C57" s="187" t="s">
        <v>2087</v>
      </c>
      <c r="D57" s="187" t="s">
        <v>2088</v>
      </c>
      <c r="E57" s="56" t="s">
        <v>592</v>
      </c>
      <c r="F57" s="546">
        <v>2</v>
      </c>
      <c r="G57" s="546"/>
      <c r="H57" s="595" t="s">
        <v>2141</v>
      </c>
      <c r="I57" s="595"/>
      <c r="J57" s="595" t="s">
        <v>2141</v>
      </c>
      <c r="K57" s="595" t="s">
        <v>2141</v>
      </c>
      <c r="L57" s="595" t="s">
        <v>2141</v>
      </c>
      <c r="M57" s="595" t="s">
        <v>2141</v>
      </c>
      <c r="N57" s="595"/>
      <c r="O57" s="595"/>
      <c r="P57" s="595"/>
      <c r="Q57" s="595"/>
      <c r="R57" s="595" t="s">
        <v>2330</v>
      </c>
      <c r="S57" s="206" t="s">
        <v>2330</v>
      </c>
      <c r="T57" s="595" t="s">
        <v>2547</v>
      </c>
      <c r="U57" s="595" t="s">
        <v>2141</v>
      </c>
      <c r="V57" s="595"/>
      <c r="W57" s="595" t="s">
        <v>2547</v>
      </c>
      <c r="X57" s="595" t="s">
        <v>2330</v>
      </c>
      <c r="Y57" s="595"/>
      <c r="Z57" s="595" t="s">
        <v>2330</v>
      </c>
      <c r="AA57" s="595" t="s">
        <v>2547</v>
      </c>
      <c r="AB57" s="595"/>
      <c r="AC57" s="595" t="s">
        <v>2547</v>
      </c>
      <c r="AD57" s="595" t="s">
        <v>2141</v>
      </c>
      <c r="AE57" s="595"/>
      <c r="AF57" s="595" t="s">
        <v>2547</v>
      </c>
      <c r="AG57" s="595"/>
      <c r="AH57" s="595"/>
      <c r="AI57" s="595"/>
      <c r="AJ57" s="595"/>
      <c r="AK57" s="595"/>
      <c r="AL57" s="595"/>
      <c r="AM57" s="595"/>
      <c r="AN57" s="595"/>
      <c r="AO57" s="595"/>
      <c r="AP57" s="595" t="s">
        <v>2330</v>
      </c>
      <c r="AQ57" s="595"/>
      <c r="AR57" s="595"/>
      <c r="AS57" s="595"/>
      <c r="AT57" s="595" t="s">
        <v>2330</v>
      </c>
      <c r="AV57" s="595"/>
      <c r="AW57" s="595"/>
      <c r="AX57" s="595"/>
      <c r="AY57" s="595"/>
      <c r="AZ57" s="595"/>
      <c r="BA57" s="595"/>
      <c r="BB57" s="595"/>
      <c r="BC57" s="595"/>
      <c r="BD57" s="595"/>
      <c r="BE57" s="595"/>
      <c r="BF57" s="595" t="s">
        <v>2330</v>
      </c>
      <c r="BG57" s="595"/>
      <c r="BH57" s="595"/>
      <c r="BI57" s="595"/>
      <c r="BJ57" s="595"/>
      <c r="BK57" s="595"/>
      <c r="BL57" s="595"/>
      <c r="BN57" s="93">
        <f t="shared" si="11"/>
        <v>5</v>
      </c>
      <c r="BO57" s="56">
        <f t="shared" si="12"/>
        <v>0</v>
      </c>
      <c r="BP57" s="56">
        <f t="shared" si="13"/>
        <v>0</v>
      </c>
      <c r="BQ57" s="56">
        <f t="shared" si="14"/>
        <v>0</v>
      </c>
      <c r="BR57" s="56">
        <f t="shared" si="15"/>
        <v>0</v>
      </c>
      <c r="BS57" s="56">
        <f t="shared" si="10"/>
        <v>0</v>
      </c>
      <c r="BT57" s="591"/>
      <c r="BU57" s="495"/>
      <c r="BV57" s="495"/>
      <c r="BW57" s="495"/>
      <c r="BX57" s="495"/>
      <c r="BY57" s="495"/>
      <c r="BZ57" s="495"/>
      <c r="CA57" s="495"/>
      <c r="CB57" s="495"/>
      <c r="CC57" s="495"/>
      <c r="CD57" s="495"/>
      <c r="CE57" s="495"/>
      <c r="CF57" s="495"/>
      <c r="CG57" s="495"/>
      <c r="CH57" s="495"/>
      <c r="CI57" s="495"/>
      <c r="CJ57" s="495"/>
      <c r="CK57" s="495"/>
      <c r="CL57" s="495"/>
      <c r="CM57" s="495"/>
      <c r="CN57" s="495"/>
      <c r="CO57" s="495"/>
      <c r="CP57" s="495"/>
      <c r="CQ57" s="495"/>
      <c r="CR57" s="495"/>
      <c r="CS57" s="495"/>
      <c r="CT57" s="495"/>
      <c r="CU57" s="495"/>
      <c r="CV57" s="495"/>
      <c r="CW57" s="495"/>
      <c r="CX57" s="495"/>
      <c r="CY57" s="495"/>
      <c r="CZ57" s="495"/>
      <c r="DA57" s="495"/>
      <c r="DB57" s="495"/>
      <c r="DC57" s="495"/>
      <c r="DD57" s="495"/>
      <c r="DE57" s="495"/>
      <c r="DF57" s="495"/>
      <c r="DG57" s="495"/>
      <c r="DH57" s="495"/>
      <c r="DI57" s="495"/>
      <c r="DJ57" s="495"/>
      <c r="DK57" s="495"/>
    </row>
    <row r="58" spans="1:115" s="420" customFormat="1" ht="15" x14ac:dyDescent="0.25">
      <c r="A58" s="519">
        <v>46</v>
      </c>
      <c r="B58" s="190">
        <v>1304176</v>
      </c>
      <c r="C58" s="187" t="s">
        <v>1744</v>
      </c>
      <c r="D58" s="187" t="s">
        <v>1743</v>
      </c>
      <c r="E58" s="56" t="s">
        <v>592</v>
      </c>
      <c r="F58" s="546">
        <v>3</v>
      </c>
      <c r="G58" s="546"/>
      <c r="H58" s="595">
        <v>7</v>
      </c>
      <c r="I58" s="595"/>
      <c r="J58" s="595">
        <v>5</v>
      </c>
      <c r="K58" s="595">
        <v>5</v>
      </c>
      <c r="L58" s="595" t="s">
        <v>294</v>
      </c>
      <c r="M58" s="595">
        <v>8</v>
      </c>
      <c r="N58" s="595"/>
      <c r="O58" s="595"/>
      <c r="P58" s="595"/>
      <c r="Q58" s="595"/>
      <c r="R58" s="595">
        <v>7</v>
      </c>
      <c r="S58" s="206">
        <v>7</v>
      </c>
      <c r="T58" s="595">
        <v>8</v>
      </c>
      <c r="U58" s="595">
        <v>10</v>
      </c>
      <c r="V58" s="595"/>
      <c r="W58" s="595">
        <v>8</v>
      </c>
      <c r="X58" s="595">
        <v>7</v>
      </c>
      <c r="Y58" s="595"/>
      <c r="Z58" s="595" t="s">
        <v>295</v>
      </c>
      <c r="AA58" s="595">
        <v>9</v>
      </c>
      <c r="AB58" s="595"/>
      <c r="AC58" s="595">
        <v>7</v>
      </c>
      <c r="AD58" s="595">
        <v>6</v>
      </c>
      <c r="AE58" s="595"/>
      <c r="AF58" s="595">
        <v>9</v>
      </c>
      <c r="AG58" s="595"/>
      <c r="AH58" s="595"/>
      <c r="AI58" s="595"/>
      <c r="AJ58" s="595"/>
      <c r="AK58" s="595"/>
      <c r="AL58" s="595"/>
      <c r="AM58" s="595"/>
      <c r="AN58" s="595"/>
      <c r="AO58" s="595"/>
      <c r="AP58" s="595">
        <v>5</v>
      </c>
      <c r="AQ58" s="595"/>
      <c r="AR58" s="595"/>
      <c r="AS58" s="595"/>
      <c r="AT58" s="595">
        <v>7</v>
      </c>
      <c r="AV58" s="595"/>
      <c r="AW58" s="595"/>
      <c r="AX58" s="595"/>
      <c r="AY58" s="595"/>
      <c r="AZ58" s="595"/>
      <c r="BA58" s="595"/>
      <c r="BB58" s="595"/>
      <c r="BC58" s="595"/>
      <c r="BD58" s="595"/>
      <c r="BE58" s="595"/>
      <c r="BF58" s="595">
        <v>5</v>
      </c>
      <c r="BG58" s="595"/>
      <c r="BH58" s="595"/>
      <c r="BI58" s="595"/>
      <c r="BJ58" s="595"/>
      <c r="BK58" s="595"/>
      <c r="BL58" s="595"/>
      <c r="BN58" s="93">
        <f t="shared" si="11"/>
        <v>0</v>
      </c>
      <c r="BO58" s="56">
        <f t="shared" si="12"/>
        <v>13</v>
      </c>
      <c r="BP58" s="56">
        <f t="shared" si="13"/>
        <v>2</v>
      </c>
      <c r="BQ58" s="56">
        <f t="shared" si="14"/>
        <v>4</v>
      </c>
      <c r="BR58" s="56">
        <f t="shared" si="15"/>
        <v>0</v>
      </c>
      <c r="BS58" s="56">
        <f t="shared" si="10"/>
        <v>19</v>
      </c>
      <c r="BT58" s="591"/>
      <c r="BU58" s="495"/>
      <c r="BV58" s="495"/>
      <c r="BW58" s="495"/>
      <c r="BX58" s="495"/>
      <c r="BY58" s="495"/>
      <c r="BZ58" s="495"/>
      <c r="CA58" s="495"/>
      <c r="CB58" s="495"/>
      <c r="CC58" s="495"/>
      <c r="CD58" s="495"/>
      <c r="CE58" s="495"/>
      <c r="CF58" s="495"/>
      <c r="CG58" s="495"/>
      <c r="CH58" s="495"/>
      <c r="CI58" s="495"/>
      <c r="CJ58" s="495"/>
      <c r="CK58" s="495"/>
      <c r="CL58" s="495"/>
      <c r="CM58" s="495"/>
      <c r="CN58" s="495"/>
      <c r="CO58" s="495"/>
      <c r="CP58" s="495"/>
      <c r="CQ58" s="495"/>
      <c r="CR58" s="495"/>
      <c r="CS58" s="495"/>
      <c r="CT58" s="495"/>
      <c r="CU58" s="495"/>
      <c r="CV58" s="495"/>
      <c r="CW58" s="495"/>
      <c r="CX58" s="495"/>
      <c r="CY58" s="495"/>
      <c r="CZ58" s="495"/>
      <c r="DA58" s="495"/>
      <c r="DB58" s="495"/>
      <c r="DC58" s="495"/>
      <c r="DD58" s="495"/>
      <c r="DE58" s="495"/>
      <c r="DF58" s="495"/>
      <c r="DG58" s="495"/>
      <c r="DH58" s="495"/>
      <c r="DI58" s="495"/>
      <c r="DJ58" s="495"/>
      <c r="DK58" s="495"/>
    </row>
    <row r="59" spans="1:115" s="559" customFormat="1" ht="15" x14ac:dyDescent="0.25">
      <c r="A59" s="519">
        <v>47</v>
      </c>
      <c r="B59" s="190">
        <v>1304176</v>
      </c>
      <c r="C59" s="751" t="s">
        <v>2159</v>
      </c>
      <c r="D59" s="751" t="s">
        <v>2160</v>
      </c>
      <c r="E59" s="844" t="s">
        <v>592</v>
      </c>
      <c r="F59" s="557">
        <v>3</v>
      </c>
      <c r="G59" s="557"/>
      <c r="H59" s="697">
        <v>8</v>
      </c>
      <c r="I59" s="697"/>
      <c r="J59" s="697">
        <v>7</v>
      </c>
      <c r="K59" s="697">
        <v>7</v>
      </c>
      <c r="L59" s="697">
        <v>9</v>
      </c>
      <c r="M59" s="697">
        <v>8</v>
      </c>
      <c r="N59" s="697"/>
      <c r="O59" s="697"/>
      <c r="P59" s="697"/>
      <c r="Q59" s="697"/>
      <c r="R59" s="697">
        <v>9</v>
      </c>
      <c r="S59" s="846">
        <v>9</v>
      </c>
      <c r="T59" s="697">
        <v>9</v>
      </c>
      <c r="U59" s="697">
        <v>10</v>
      </c>
      <c r="V59" s="697"/>
      <c r="W59" s="697">
        <v>8</v>
      </c>
      <c r="X59" s="697">
        <v>7</v>
      </c>
      <c r="Y59" s="697">
        <v>9</v>
      </c>
      <c r="Z59" s="697">
        <v>9</v>
      </c>
      <c r="AA59" s="697">
        <v>9</v>
      </c>
      <c r="AB59" s="697"/>
      <c r="AC59" s="697">
        <v>8</v>
      </c>
      <c r="AD59" s="697">
        <v>9</v>
      </c>
      <c r="AE59" s="697"/>
      <c r="AF59" s="697">
        <v>9</v>
      </c>
      <c r="AG59" s="697"/>
      <c r="AH59" s="697"/>
      <c r="AI59" s="697"/>
      <c r="AJ59" s="697"/>
      <c r="AK59" s="697"/>
      <c r="AL59" s="697"/>
      <c r="AM59" s="697"/>
      <c r="AN59" s="697"/>
      <c r="AO59" s="697"/>
      <c r="AP59" s="697">
        <v>10</v>
      </c>
      <c r="AQ59" s="697"/>
      <c r="AR59" s="697"/>
      <c r="AS59" s="697"/>
      <c r="AT59" s="697">
        <v>9</v>
      </c>
      <c r="AV59" s="697"/>
      <c r="AW59" s="697"/>
      <c r="AX59" s="697"/>
      <c r="AY59" s="697"/>
      <c r="AZ59" s="697"/>
      <c r="BA59" s="697"/>
      <c r="BB59" s="697"/>
      <c r="BC59" s="697"/>
      <c r="BD59" s="697"/>
      <c r="BE59" s="697"/>
      <c r="BF59" s="697">
        <v>8</v>
      </c>
      <c r="BG59" s="697"/>
      <c r="BH59" s="697"/>
      <c r="BI59" s="697"/>
      <c r="BJ59" s="697"/>
      <c r="BK59" s="697"/>
      <c r="BL59" s="697"/>
      <c r="BN59" s="849">
        <f>COUNTIF(H59:BM59, "2024-1")</f>
        <v>0</v>
      </c>
      <c r="BO59" s="844">
        <f>COUNTIF(H59:BM59,"&gt;5")</f>
        <v>20</v>
      </c>
      <c r="BP59" s="844">
        <f>COUNTIF(H59:BM59,"&gt;5?")</f>
        <v>0</v>
      </c>
      <c r="BQ59" s="844">
        <f>COUNTIF(H59:BM59,"5")</f>
        <v>0</v>
      </c>
      <c r="BR59" s="844">
        <f>COUNTIF(H59:BM59,"5*")</f>
        <v>0</v>
      </c>
      <c r="BS59" s="844">
        <f>SUM(BO59:BR59)</f>
        <v>20</v>
      </c>
      <c r="BT59" s="671"/>
      <c r="BU59" s="558"/>
      <c r="BV59" s="558"/>
      <c r="BW59" s="558"/>
      <c r="BX59" s="558"/>
      <c r="BY59" s="558"/>
      <c r="BZ59" s="558"/>
      <c r="CA59" s="558"/>
      <c r="CB59" s="558"/>
      <c r="CC59" s="558"/>
      <c r="CD59" s="558"/>
      <c r="CE59" s="558"/>
      <c r="CF59" s="558"/>
      <c r="CG59" s="558"/>
      <c r="CH59" s="558"/>
      <c r="CI59" s="558"/>
      <c r="CJ59" s="558"/>
      <c r="CK59" s="558"/>
      <c r="CL59" s="558"/>
      <c r="CM59" s="558"/>
      <c r="CN59" s="558"/>
      <c r="CO59" s="558"/>
      <c r="CP59" s="558"/>
      <c r="CQ59" s="558"/>
      <c r="CR59" s="558"/>
      <c r="CS59" s="558"/>
      <c r="CT59" s="558"/>
      <c r="CU59" s="558"/>
      <c r="CV59" s="558"/>
      <c r="CW59" s="558"/>
      <c r="CX59" s="558"/>
      <c r="CY59" s="558"/>
      <c r="CZ59" s="558"/>
      <c r="DA59" s="558"/>
      <c r="DB59" s="558"/>
      <c r="DC59" s="558"/>
      <c r="DD59" s="558"/>
      <c r="DE59" s="558"/>
      <c r="DF59" s="558"/>
      <c r="DG59" s="558"/>
      <c r="DH59" s="558"/>
      <c r="DI59" s="558"/>
      <c r="DJ59" s="558"/>
      <c r="DK59" s="558"/>
    </row>
    <row r="60" spans="1:115" s="420" customFormat="1" ht="15" x14ac:dyDescent="0.25">
      <c r="A60" s="519">
        <v>48</v>
      </c>
      <c r="B60" s="190">
        <v>1304176</v>
      </c>
      <c r="C60" s="187" t="s">
        <v>2083</v>
      </c>
      <c r="D60" s="187" t="s">
        <v>2084</v>
      </c>
      <c r="E60" s="56" t="s">
        <v>592</v>
      </c>
      <c r="F60" s="546">
        <v>3</v>
      </c>
      <c r="G60" s="546"/>
      <c r="H60" s="595">
        <v>8</v>
      </c>
      <c r="I60" s="595"/>
      <c r="J60" s="595">
        <v>7</v>
      </c>
      <c r="K60" s="595">
        <v>7</v>
      </c>
      <c r="L60" s="595">
        <v>8</v>
      </c>
      <c r="M60" s="595">
        <v>7</v>
      </c>
      <c r="N60" s="595"/>
      <c r="O60" s="595"/>
      <c r="P60" s="595"/>
      <c r="Q60" s="595"/>
      <c r="R60" s="595">
        <v>8</v>
      </c>
      <c r="S60" s="206">
        <v>9</v>
      </c>
      <c r="T60" s="595">
        <v>9</v>
      </c>
      <c r="U60" s="595">
        <v>10</v>
      </c>
      <c r="V60" s="595"/>
      <c r="W60" s="595">
        <v>9</v>
      </c>
      <c r="X60" s="595">
        <v>8</v>
      </c>
      <c r="Y60" s="595">
        <v>9</v>
      </c>
      <c r="Z60" s="595">
        <v>10</v>
      </c>
      <c r="AA60" s="595">
        <v>9</v>
      </c>
      <c r="AB60" s="595"/>
      <c r="AC60" s="595">
        <v>9</v>
      </c>
      <c r="AD60" s="595">
        <v>8</v>
      </c>
      <c r="AE60" s="595"/>
      <c r="AF60" s="595">
        <v>10</v>
      </c>
      <c r="AG60" s="595"/>
      <c r="AH60" s="595"/>
      <c r="AI60" s="595"/>
      <c r="AJ60" s="595"/>
      <c r="AK60" s="595"/>
      <c r="AL60" s="595"/>
      <c r="AM60" s="595"/>
      <c r="AN60" s="595"/>
      <c r="AO60" s="595"/>
      <c r="AP60" s="595">
        <v>10</v>
      </c>
      <c r="AQ60" s="595"/>
      <c r="AR60" s="595"/>
      <c r="AS60" s="595"/>
      <c r="AT60" s="595">
        <v>9</v>
      </c>
      <c r="AV60" s="595"/>
      <c r="AW60" s="595"/>
      <c r="AX60" s="595"/>
      <c r="AY60" s="595"/>
      <c r="AZ60" s="595"/>
      <c r="BA60" s="595"/>
      <c r="BB60" s="595"/>
      <c r="BC60" s="595"/>
      <c r="BD60" s="595"/>
      <c r="BE60" s="595"/>
      <c r="BF60" s="595">
        <v>9</v>
      </c>
      <c r="BG60" s="595"/>
      <c r="BH60" s="595"/>
      <c r="BI60" s="595"/>
      <c r="BJ60" s="595"/>
      <c r="BK60" s="595"/>
      <c r="BL60" s="595"/>
      <c r="BN60" s="93">
        <f>COUNTIF(H60:BM60, "2024-1")</f>
        <v>0</v>
      </c>
      <c r="BO60" s="56">
        <f>COUNTIF(H60:BM60,"&gt;5")</f>
        <v>20</v>
      </c>
      <c r="BP60" s="56">
        <f>COUNTIF(H60:BM60,"&gt;5?")</f>
        <v>0</v>
      </c>
      <c r="BQ60" s="56">
        <f>COUNTIF(H60:BM60,"5")</f>
        <v>0</v>
      </c>
      <c r="BR60" s="56">
        <f>COUNTIF(H60:BM60,"5*")</f>
        <v>0</v>
      </c>
      <c r="BS60" s="56">
        <f>SUM(BO60:BR60)</f>
        <v>20</v>
      </c>
      <c r="BT60" s="591"/>
      <c r="BU60" s="495"/>
      <c r="BV60" s="495"/>
      <c r="BW60" s="495"/>
      <c r="BX60" s="495"/>
      <c r="BY60" s="495"/>
      <c r="BZ60" s="495"/>
      <c r="CA60" s="495"/>
      <c r="CB60" s="495"/>
      <c r="CC60" s="495"/>
      <c r="CD60" s="495"/>
      <c r="CE60" s="495"/>
      <c r="CF60" s="495"/>
      <c r="CG60" s="495"/>
      <c r="CH60" s="495"/>
      <c r="CI60" s="495"/>
      <c r="CJ60" s="495"/>
      <c r="CK60" s="495"/>
      <c r="CL60" s="495"/>
      <c r="CM60" s="495"/>
      <c r="CN60" s="495"/>
      <c r="CO60" s="495"/>
      <c r="CP60" s="495"/>
      <c r="CQ60" s="495"/>
      <c r="CR60" s="495"/>
      <c r="CS60" s="495"/>
      <c r="CT60" s="495"/>
      <c r="CU60" s="495"/>
      <c r="CV60" s="495"/>
      <c r="CW60" s="495"/>
      <c r="CX60" s="495"/>
      <c r="CY60" s="495"/>
      <c r="CZ60" s="495"/>
      <c r="DA60" s="495"/>
      <c r="DB60" s="495"/>
      <c r="DC60" s="495"/>
      <c r="DD60" s="495"/>
      <c r="DE60" s="495"/>
      <c r="DF60" s="495"/>
      <c r="DG60" s="495"/>
      <c r="DH60" s="495"/>
      <c r="DI60" s="495"/>
      <c r="DJ60" s="495"/>
      <c r="DK60" s="495"/>
    </row>
    <row r="61" spans="1:115" s="420" customFormat="1" ht="15" x14ac:dyDescent="0.25">
      <c r="A61" s="519">
        <v>49</v>
      </c>
      <c r="B61" s="190">
        <v>1304176</v>
      </c>
      <c r="C61" s="187" t="s">
        <v>2089</v>
      </c>
      <c r="D61" s="187" t="s">
        <v>2090</v>
      </c>
      <c r="E61" s="56" t="s">
        <v>592</v>
      </c>
      <c r="F61" s="546">
        <v>3</v>
      </c>
      <c r="G61" s="546"/>
      <c r="H61" s="595">
        <v>7</v>
      </c>
      <c r="I61" s="595"/>
      <c r="J61" s="595">
        <v>6</v>
      </c>
      <c r="K61" s="595" t="s">
        <v>293</v>
      </c>
      <c r="L61" s="595">
        <v>8</v>
      </c>
      <c r="M61" s="595">
        <v>8</v>
      </c>
      <c r="N61" s="595"/>
      <c r="O61" s="595"/>
      <c r="P61" s="595"/>
      <c r="Q61" s="595"/>
      <c r="R61" s="595">
        <v>7</v>
      </c>
      <c r="S61" s="206">
        <v>10</v>
      </c>
      <c r="T61" s="595">
        <v>9</v>
      </c>
      <c r="U61" s="595">
        <v>10</v>
      </c>
      <c r="V61" s="595"/>
      <c r="W61" s="595">
        <v>8</v>
      </c>
      <c r="X61" s="595">
        <v>9</v>
      </c>
      <c r="Y61" s="595">
        <v>9</v>
      </c>
      <c r="Z61" s="595">
        <v>9</v>
      </c>
      <c r="AA61" s="595">
        <v>9</v>
      </c>
      <c r="AB61" s="595"/>
      <c r="AC61" s="595">
        <v>9</v>
      </c>
      <c r="AD61" s="595">
        <v>7</v>
      </c>
      <c r="AE61" s="595"/>
      <c r="AF61" s="595">
        <v>9</v>
      </c>
      <c r="AG61" s="595"/>
      <c r="AH61" s="595"/>
      <c r="AI61" s="595"/>
      <c r="AJ61" s="595"/>
      <c r="AK61" s="595"/>
      <c r="AL61" s="595"/>
      <c r="AM61" s="595"/>
      <c r="AN61" s="595"/>
      <c r="AO61" s="595"/>
      <c r="AP61" s="595">
        <v>10</v>
      </c>
      <c r="AQ61" s="595"/>
      <c r="AR61" s="595"/>
      <c r="AS61" s="595"/>
      <c r="AT61" s="595">
        <v>9</v>
      </c>
      <c r="AV61" s="595"/>
      <c r="AW61" s="595"/>
      <c r="AX61" s="595"/>
      <c r="AY61" s="595"/>
      <c r="AZ61" s="595"/>
      <c r="BA61" s="595"/>
      <c r="BB61" s="595"/>
      <c r="BC61" s="595"/>
      <c r="BD61" s="595"/>
      <c r="BE61" s="595"/>
      <c r="BF61" s="595">
        <v>9</v>
      </c>
      <c r="BG61" s="595"/>
      <c r="BH61" s="595"/>
      <c r="BI61" s="595"/>
      <c r="BJ61" s="595"/>
      <c r="BK61" s="595"/>
      <c r="BL61" s="595"/>
      <c r="BN61" s="93">
        <f t="shared" si="11"/>
        <v>0</v>
      </c>
      <c r="BO61" s="56">
        <f t="shared" si="12"/>
        <v>19</v>
      </c>
      <c r="BP61" s="56">
        <f t="shared" si="13"/>
        <v>1</v>
      </c>
      <c r="BQ61" s="56">
        <f t="shared" si="14"/>
        <v>0</v>
      </c>
      <c r="BR61" s="56">
        <f t="shared" si="15"/>
        <v>0</v>
      </c>
      <c r="BS61" s="56">
        <f t="shared" si="10"/>
        <v>20</v>
      </c>
      <c r="BT61" s="591"/>
      <c r="BU61" s="495"/>
      <c r="BV61" s="495"/>
      <c r="BW61" s="495"/>
      <c r="BX61" s="495"/>
      <c r="BY61" s="495"/>
      <c r="BZ61" s="495"/>
      <c r="CA61" s="495"/>
      <c r="CB61" s="495"/>
      <c r="CC61" s="495"/>
      <c r="CD61" s="495"/>
      <c r="CE61" s="495"/>
      <c r="CF61" s="495"/>
      <c r="CG61" s="495"/>
      <c r="CH61" s="495"/>
      <c r="CI61" s="495"/>
      <c r="CJ61" s="495"/>
      <c r="CK61" s="495"/>
      <c r="CL61" s="495"/>
      <c r="CM61" s="495"/>
      <c r="CN61" s="495"/>
      <c r="CO61" s="495"/>
      <c r="CP61" s="495"/>
      <c r="CQ61" s="495"/>
      <c r="CR61" s="495"/>
      <c r="CS61" s="495"/>
      <c r="CT61" s="495"/>
      <c r="CU61" s="495"/>
      <c r="CV61" s="495"/>
      <c r="CW61" s="495"/>
      <c r="CX61" s="495"/>
      <c r="CY61" s="495"/>
      <c r="CZ61" s="495"/>
      <c r="DA61" s="495"/>
      <c r="DB61" s="495"/>
      <c r="DC61" s="495"/>
      <c r="DD61" s="495"/>
      <c r="DE61" s="495"/>
      <c r="DF61" s="495"/>
      <c r="DG61" s="495"/>
      <c r="DH61" s="495"/>
      <c r="DI61" s="495"/>
      <c r="DJ61" s="495"/>
      <c r="DK61" s="495"/>
    </row>
    <row r="62" spans="1:115" s="420" customFormat="1" ht="15" x14ac:dyDescent="0.25">
      <c r="A62" s="519">
        <v>50</v>
      </c>
      <c r="B62" s="190">
        <v>1304176</v>
      </c>
      <c r="C62" s="187" t="s">
        <v>2091</v>
      </c>
      <c r="D62" s="187" t="s">
        <v>2092</v>
      </c>
      <c r="E62" s="56" t="s">
        <v>592</v>
      </c>
      <c r="F62" s="546">
        <v>3</v>
      </c>
      <c r="G62" s="546"/>
      <c r="H62" s="595">
        <v>8</v>
      </c>
      <c r="I62" s="595"/>
      <c r="J62" s="595">
        <v>7</v>
      </c>
      <c r="K62" s="595">
        <v>7</v>
      </c>
      <c r="L62" s="595">
        <v>10</v>
      </c>
      <c r="M62" s="595">
        <v>8</v>
      </c>
      <c r="N62" s="595"/>
      <c r="O62" s="595"/>
      <c r="P62" s="595"/>
      <c r="Q62" s="595"/>
      <c r="R62" s="595">
        <v>8</v>
      </c>
      <c r="S62" s="206">
        <v>10</v>
      </c>
      <c r="T62" s="595">
        <v>9</v>
      </c>
      <c r="U62" s="595">
        <v>10</v>
      </c>
      <c r="V62" s="595"/>
      <c r="W62" s="595">
        <v>10</v>
      </c>
      <c r="X62" s="595">
        <v>9</v>
      </c>
      <c r="Y62" s="595">
        <v>10</v>
      </c>
      <c r="Z62" s="595">
        <v>10</v>
      </c>
      <c r="AA62" s="595">
        <v>10</v>
      </c>
      <c r="AB62" s="595"/>
      <c r="AC62" s="595">
        <v>9</v>
      </c>
      <c r="AD62" s="595">
        <v>8</v>
      </c>
      <c r="AE62" s="595"/>
      <c r="AF62" s="595">
        <v>10</v>
      </c>
      <c r="AG62" s="595"/>
      <c r="AH62" s="595"/>
      <c r="AI62" s="595"/>
      <c r="AJ62" s="595"/>
      <c r="AK62" s="595"/>
      <c r="AL62" s="595"/>
      <c r="AM62" s="595"/>
      <c r="AN62" s="595"/>
      <c r="AO62" s="595"/>
      <c r="AP62" s="595">
        <v>10</v>
      </c>
      <c r="AQ62" s="595"/>
      <c r="AR62" s="595"/>
      <c r="AS62" s="595"/>
      <c r="AT62" s="595">
        <v>9</v>
      </c>
      <c r="AV62" s="595"/>
      <c r="AW62" s="595"/>
      <c r="AX62" s="595"/>
      <c r="AY62" s="595"/>
      <c r="AZ62" s="595"/>
      <c r="BA62" s="595"/>
      <c r="BB62" s="595"/>
      <c r="BC62" s="595"/>
      <c r="BD62" s="595"/>
      <c r="BE62" s="595"/>
      <c r="BF62" s="595">
        <v>10</v>
      </c>
      <c r="BG62" s="595"/>
      <c r="BH62" s="595"/>
      <c r="BI62" s="595"/>
      <c r="BJ62" s="595"/>
      <c r="BK62" s="595"/>
      <c r="BL62" s="595"/>
      <c r="BN62" s="93">
        <f t="shared" si="11"/>
        <v>0</v>
      </c>
      <c r="BO62" s="56">
        <f t="shared" si="12"/>
        <v>20</v>
      </c>
      <c r="BP62" s="56">
        <f t="shared" si="13"/>
        <v>0</v>
      </c>
      <c r="BQ62" s="56">
        <f t="shared" si="14"/>
        <v>0</v>
      </c>
      <c r="BR62" s="56">
        <f t="shared" si="15"/>
        <v>0</v>
      </c>
      <c r="BS62" s="56">
        <f t="shared" si="10"/>
        <v>20</v>
      </c>
      <c r="BT62" s="591"/>
      <c r="BU62" s="495"/>
      <c r="BV62" s="495"/>
      <c r="BW62" s="495"/>
      <c r="BX62" s="495"/>
      <c r="BY62" s="495"/>
      <c r="BZ62" s="495"/>
      <c r="CA62" s="495"/>
      <c r="CB62" s="495"/>
      <c r="CC62" s="495"/>
      <c r="CD62" s="495"/>
      <c r="CE62" s="495"/>
      <c r="CF62" s="495"/>
      <c r="CG62" s="495"/>
      <c r="CH62" s="495"/>
      <c r="CI62" s="495"/>
      <c r="CJ62" s="495"/>
      <c r="CK62" s="495"/>
      <c r="CL62" s="495"/>
      <c r="CM62" s="495"/>
      <c r="CN62" s="495"/>
      <c r="CO62" s="495"/>
      <c r="CP62" s="495"/>
      <c r="CQ62" s="495"/>
      <c r="CR62" s="495"/>
      <c r="CS62" s="495"/>
      <c r="CT62" s="495"/>
      <c r="CU62" s="495"/>
      <c r="CV62" s="495"/>
      <c r="CW62" s="495"/>
      <c r="CX62" s="495"/>
      <c r="CY62" s="495"/>
      <c r="CZ62" s="495"/>
      <c r="DA62" s="495"/>
      <c r="DB62" s="495"/>
      <c r="DC62" s="495"/>
      <c r="DD62" s="495"/>
      <c r="DE62" s="495"/>
      <c r="DF62" s="495"/>
      <c r="DG62" s="495"/>
      <c r="DH62" s="495"/>
      <c r="DI62" s="495"/>
      <c r="DJ62" s="495"/>
      <c r="DK62" s="495"/>
    </row>
    <row r="63" spans="1:115" s="420" customFormat="1" ht="15" x14ac:dyDescent="0.25">
      <c r="A63" s="519">
        <v>51</v>
      </c>
      <c r="B63" s="190">
        <v>1304176</v>
      </c>
      <c r="C63" s="187" t="s">
        <v>2093</v>
      </c>
      <c r="D63" s="187" t="s">
        <v>2094</v>
      </c>
      <c r="E63" s="56" t="s">
        <v>592</v>
      </c>
      <c r="F63" s="546">
        <v>3</v>
      </c>
      <c r="G63" s="546"/>
      <c r="H63" s="595">
        <v>8</v>
      </c>
      <c r="I63" s="595"/>
      <c r="J63" s="595">
        <v>6</v>
      </c>
      <c r="K63" s="655" t="s">
        <v>293</v>
      </c>
      <c r="L63" s="595">
        <v>9</v>
      </c>
      <c r="M63" s="595">
        <v>8</v>
      </c>
      <c r="N63" s="595"/>
      <c r="O63" s="595"/>
      <c r="P63" s="595"/>
      <c r="Q63" s="595"/>
      <c r="R63" s="595">
        <v>6</v>
      </c>
      <c r="S63" s="206">
        <v>8</v>
      </c>
      <c r="T63" s="595">
        <v>8</v>
      </c>
      <c r="U63" s="595">
        <v>10</v>
      </c>
      <c r="V63" s="595"/>
      <c r="W63" s="595">
        <v>8</v>
      </c>
      <c r="X63" s="595">
        <v>8</v>
      </c>
      <c r="Y63" s="595">
        <v>8</v>
      </c>
      <c r="Z63" s="595">
        <v>9</v>
      </c>
      <c r="AA63" s="595"/>
      <c r="AB63" s="595"/>
      <c r="AC63" s="595">
        <v>8</v>
      </c>
      <c r="AD63" s="595">
        <v>7</v>
      </c>
      <c r="AE63" s="595"/>
      <c r="AF63" s="595">
        <v>9</v>
      </c>
      <c r="AG63" s="595"/>
      <c r="AH63" s="595"/>
      <c r="AI63" s="595"/>
      <c r="AJ63" s="595"/>
      <c r="AK63" s="595"/>
      <c r="AL63" s="595"/>
      <c r="AM63" s="595"/>
      <c r="AN63" s="595"/>
      <c r="AO63" s="595"/>
      <c r="AP63" s="595">
        <v>8</v>
      </c>
      <c r="AQ63" s="595"/>
      <c r="AR63" s="595"/>
      <c r="AS63" s="595"/>
      <c r="AT63" s="595">
        <v>9</v>
      </c>
      <c r="AV63" s="595"/>
      <c r="AW63" s="595"/>
      <c r="AX63" s="595"/>
      <c r="AY63" s="595"/>
      <c r="AZ63" s="595"/>
      <c r="BA63" s="595"/>
      <c r="BB63" s="595"/>
      <c r="BC63" s="595"/>
      <c r="BD63" s="595"/>
      <c r="BE63" s="595"/>
      <c r="BF63" s="595">
        <v>8</v>
      </c>
      <c r="BG63" s="595"/>
      <c r="BH63" s="595"/>
      <c r="BI63" s="595"/>
      <c r="BJ63" s="595"/>
      <c r="BK63" s="595"/>
      <c r="BL63" s="595"/>
      <c r="BN63" s="93">
        <f t="shared" si="11"/>
        <v>0</v>
      </c>
      <c r="BO63" s="56">
        <f t="shared" si="12"/>
        <v>18</v>
      </c>
      <c r="BP63" s="56">
        <f t="shared" si="13"/>
        <v>1</v>
      </c>
      <c r="BQ63" s="56">
        <f t="shared" si="14"/>
        <v>0</v>
      </c>
      <c r="BR63" s="56">
        <f t="shared" si="15"/>
        <v>0</v>
      </c>
      <c r="BS63" s="56">
        <f t="shared" si="10"/>
        <v>19</v>
      </c>
      <c r="BT63" s="591"/>
      <c r="BU63" s="495"/>
      <c r="BV63" s="495"/>
      <c r="BW63" s="495"/>
      <c r="BX63" s="495"/>
      <c r="BY63" s="495"/>
      <c r="BZ63" s="495"/>
      <c r="CA63" s="495"/>
      <c r="CB63" s="495"/>
      <c r="CC63" s="495"/>
      <c r="CD63" s="495"/>
      <c r="CE63" s="495"/>
      <c r="CF63" s="495"/>
      <c r="CG63" s="495"/>
      <c r="CH63" s="495"/>
      <c r="CI63" s="495"/>
      <c r="CJ63" s="495"/>
      <c r="CK63" s="495"/>
      <c r="CL63" s="495"/>
      <c r="CM63" s="495"/>
      <c r="CN63" s="495"/>
      <c r="CO63" s="495"/>
      <c r="CP63" s="495"/>
      <c r="CQ63" s="495"/>
      <c r="CR63" s="495"/>
      <c r="CS63" s="495"/>
      <c r="CT63" s="495"/>
      <c r="CU63" s="495"/>
      <c r="CV63" s="495"/>
      <c r="CW63" s="495"/>
      <c r="CX63" s="495"/>
      <c r="CY63" s="495"/>
      <c r="CZ63" s="495"/>
      <c r="DA63" s="495"/>
      <c r="DB63" s="495"/>
      <c r="DC63" s="495"/>
      <c r="DD63" s="495"/>
      <c r="DE63" s="495"/>
      <c r="DF63" s="495"/>
      <c r="DG63" s="495"/>
      <c r="DH63" s="495"/>
      <c r="DI63" s="495"/>
      <c r="DJ63" s="495"/>
      <c r="DK63" s="495"/>
    </row>
    <row r="64" spans="1:115" s="420" customFormat="1" ht="15" x14ac:dyDescent="0.25">
      <c r="A64" s="519">
        <v>52</v>
      </c>
      <c r="B64" s="190">
        <v>1304176</v>
      </c>
      <c r="C64" s="187" t="s">
        <v>2095</v>
      </c>
      <c r="D64" s="187" t="s">
        <v>2096</v>
      </c>
      <c r="E64" s="56" t="s">
        <v>592</v>
      </c>
      <c r="F64" s="546">
        <v>3</v>
      </c>
      <c r="G64" s="546"/>
      <c r="H64" s="595">
        <v>7</v>
      </c>
      <c r="I64" s="595"/>
      <c r="J64" s="595" t="s">
        <v>715</v>
      </c>
      <c r="K64" s="595" t="s">
        <v>293</v>
      </c>
      <c r="L64" s="595">
        <v>7</v>
      </c>
      <c r="M64" s="595">
        <v>8</v>
      </c>
      <c r="N64" s="595"/>
      <c r="O64" s="595"/>
      <c r="P64" s="595"/>
      <c r="Q64" s="595"/>
      <c r="R64" s="595">
        <v>6</v>
      </c>
      <c r="S64" s="206">
        <v>8</v>
      </c>
      <c r="T64" s="595">
        <v>9</v>
      </c>
      <c r="U64" s="595">
        <v>10</v>
      </c>
      <c r="V64" s="595"/>
      <c r="W64" s="595">
        <v>9</v>
      </c>
      <c r="X64" s="595">
        <v>8</v>
      </c>
      <c r="Y64" s="595">
        <v>8</v>
      </c>
      <c r="Z64" s="595">
        <v>8</v>
      </c>
      <c r="AA64" s="595">
        <v>8</v>
      </c>
      <c r="AB64" s="595"/>
      <c r="AC64" s="595">
        <v>9</v>
      </c>
      <c r="AD64" s="595">
        <v>7</v>
      </c>
      <c r="AE64" s="595"/>
      <c r="AF64" s="595">
        <v>9</v>
      </c>
      <c r="AG64" s="595"/>
      <c r="AH64" s="595"/>
      <c r="AI64" s="595"/>
      <c r="AJ64" s="595"/>
      <c r="AK64" s="595"/>
      <c r="AL64" s="595"/>
      <c r="AM64" s="595"/>
      <c r="AN64" s="595"/>
      <c r="AO64" s="595"/>
      <c r="AP64" s="595">
        <v>8</v>
      </c>
      <c r="AQ64" s="595"/>
      <c r="AR64" s="595"/>
      <c r="AS64" s="595">
        <v>8</v>
      </c>
      <c r="AT64" s="595">
        <v>7</v>
      </c>
      <c r="AV64" s="595"/>
      <c r="AW64" s="595"/>
      <c r="AX64" s="595"/>
      <c r="AY64" s="595"/>
      <c r="AZ64" s="595"/>
      <c r="BA64" s="595"/>
      <c r="BB64" s="595"/>
      <c r="BC64" s="595"/>
      <c r="BD64" s="595"/>
      <c r="BE64" s="595"/>
      <c r="BF64" s="595">
        <v>8</v>
      </c>
      <c r="BG64" s="595"/>
      <c r="BH64" s="595"/>
      <c r="BI64" s="595"/>
      <c r="BJ64" s="595"/>
      <c r="BK64" s="595"/>
      <c r="BL64" s="595"/>
      <c r="BN64" s="93">
        <f t="shared" si="11"/>
        <v>0</v>
      </c>
      <c r="BO64" s="56">
        <f t="shared" si="12"/>
        <v>19</v>
      </c>
      <c r="BP64" s="56">
        <f t="shared" si="13"/>
        <v>2</v>
      </c>
      <c r="BQ64" s="56">
        <f t="shared" si="14"/>
        <v>0</v>
      </c>
      <c r="BR64" s="56">
        <f t="shared" si="15"/>
        <v>0</v>
      </c>
      <c r="BS64" s="56">
        <f t="shared" si="10"/>
        <v>21</v>
      </c>
      <c r="BT64" s="591"/>
      <c r="BU64" s="495"/>
      <c r="BV64" s="495"/>
      <c r="BW64" s="495"/>
      <c r="BX64" s="495"/>
      <c r="BY64" s="495"/>
      <c r="BZ64" s="495"/>
      <c r="CA64" s="495"/>
      <c r="CB64" s="495"/>
      <c r="CC64" s="495"/>
      <c r="CD64" s="495"/>
      <c r="CE64" s="495"/>
      <c r="CF64" s="495"/>
      <c r="CG64" s="495"/>
      <c r="CH64" s="495"/>
      <c r="CI64" s="495"/>
      <c r="CJ64" s="495"/>
      <c r="CK64" s="495"/>
      <c r="CL64" s="495"/>
      <c r="CM64" s="495"/>
      <c r="CN64" s="495"/>
      <c r="CO64" s="495"/>
      <c r="CP64" s="495"/>
      <c r="CQ64" s="495"/>
      <c r="CR64" s="495"/>
      <c r="CS64" s="495"/>
      <c r="CT64" s="495"/>
      <c r="CU64" s="495"/>
      <c r="CV64" s="495"/>
      <c r="CW64" s="495"/>
      <c r="CX64" s="495"/>
      <c r="CY64" s="495"/>
      <c r="CZ64" s="495"/>
      <c r="DA64" s="495"/>
      <c r="DB64" s="495"/>
      <c r="DC64" s="495"/>
      <c r="DD64" s="495"/>
      <c r="DE64" s="495"/>
      <c r="DF64" s="495"/>
      <c r="DG64" s="495"/>
      <c r="DH64" s="495"/>
      <c r="DI64" s="495"/>
      <c r="DJ64" s="495"/>
      <c r="DK64" s="495"/>
    </row>
    <row r="65" spans="1:115" s="420" customFormat="1" ht="15" hidden="1" x14ac:dyDescent="0.25">
      <c r="A65" s="519">
        <v>53</v>
      </c>
      <c r="B65" s="190">
        <v>1304176</v>
      </c>
      <c r="C65" s="187" t="s">
        <v>2097</v>
      </c>
      <c r="D65" s="187" t="s">
        <v>2098</v>
      </c>
      <c r="E65" s="56" t="s">
        <v>592</v>
      </c>
      <c r="F65" s="546">
        <v>2</v>
      </c>
      <c r="G65" s="546"/>
      <c r="H65" s="595" t="s">
        <v>2141</v>
      </c>
      <c r="I65" s="595"/>
      <c r="J65" s="595" t="s">
        <v>2141</v>
      </c>
      <c r="K65" s="595" t="s">
        <v>2141</v>
      </c>
      <c r="L65" s="595" t="s">
        <v>2141</v>
      </c>
      <c r="M65" s="595" t="s">
        <v>2141</v>
      </c>
      <c r="N65" s="595"/>
      <c r="O65" s="595"/>
      <c r="P65" s="595"/>
      <c r="Q65" s="595"/>
      <c r="R65" s="595" t="s">
        <v>2330</v>
      </c>
      <c r="S65" s="206" t="s">
        <v>2330</v>
      </c>
      <c r="T65" s="595" t="s">
        <v>2547</v>
      </c>
      <c r="U65" s="595" t="s">
        <v>2141</v>
      </c>
      <c r="V65" s="595"/>
      <c r="W65" s="595" t="s">
        <v>2547</v>
      </c>
      <c r="X65" s="595" t="s">
        <v>2330</v>
      </c>
      <c r="Y65" s="595"/>
      <c r="Z65" s="595" t="s">
        <v>2330</v>
      </c>
      <c r="AA65" s="595" t="s">
        <v>2547</v>
      </c>
      <c r="AB65" s="595"/>
      <c r="AC65" s="595" t="s">
        <v>2547</v>
      </c>
      <c r="AD65" s="595" t="s">
        <v>2141</v>
      </c>
      <c r="AE65" s="595"/>
      <c r="AF65" s="595" t="s">
        <v>2547</v>
      </c>
      <c r="AG65" s="595"/>
      <c r="AH65" s="595"/>
      <c r="AI65" s="595"/>
      <c r="AJ65" s="595"/>
      <c r="AK65" s="595"/>
      <c r="AL65" s="595"/>
      <c r="AM65" s="595"/>
      <c r="AN65" s="595"/>
      <c r="AO65" s="595"/>
      <c r="AP65" s="595" t="s">
        <v>2330</v>
      </c>
      <c r="AQ65" s="595"/>
      <c r="AR65" s="595"/>
      <c r="AS65" s="595"/>
      <c r="AT65" s="595" t="s">
        <v>2330</v>
      </c>
      <c r="AV65" s="595"/>
      <c r="AW65" s="595"/>
      <c r="AX65" s="595"/>
      <c r="AY65" s="595"/>
      <c r="AZ65" s="595"/>
      <c r="BA65" s="595"/>
      <c r="BB65" s="595"/>
      <c r="BC65" s="595"/>
      <c r="BD65" s="595"/>
      <c r="BE65" s="595"/>
      <c r="BF65" s="595" t="s">
        <v>2330</v>
      </c>
      <c r="BG65" s="595"/>
      <c r="BH65" s="595"/>
      <c r="BI65" s="595"/>
      <c r="BJ65" s="595"/>
      <c r="BK65" s="595"/>
      <c r="BL65" s="595"/>
      <c r="BN65" s="93">
        <f t="shared" si="11"/>
        <v>5</v>
      </c>
      <c r="BO65" s="56">
        <f t="shared" si="12"/>
        <v>0</v>
      </c>
      <c r="BP65" s="56">
        <f t="shared" si="13"/>
        <v>0</v>
      </c>
      <c r="BQ65" s="56">
        <f t="shared" si="14"/>
        <v>0</v>
      </c>
      <c r="BR65" s="56">
        <f t="shared" si="15"/>
        <v>0</v>
      </c>
      <c r="BS65" s="56">
        <f t="shared" si="10"/>
        <v>0</v>
      </c>
      <c r="BT65" s="591"/>
      <c r="BU65" s="495"/>
      <c r="BV65" s="495"/>
      <c r="BW65" s="495"/>
      <c r="BX65" s="495"/>
      <c r="BY65" s="495"/>
      <c r="BZ65" s="495"/>
      <c r="CA65" s="495"/>
      <c r="CB65" s="495"/>
      <c r="CC65" s="495"/>
      <c r="CD65" s="495"/>
      <c r="CE65" s="495"/>
      <c r="CF65" s="495"/>
      <c r="CG65" s="495"/>
      <c r="CH65" s="495"/>
      <c r="CI65" s="495"/>
      <c r="CJ65" s="495"/>
      <c r="CK65" s="495"/>
      <c r="CL65" s="495"/>
      <c r="CM65" s="495"/>
      <c r="CN65" s="495"/>
      <c r="CO65" s="495"/>
      <c r="CP65" s="495"/>
      <c r="CQ65" s="495"/>
      <c r="CR65" s="495"/>
      <c r="CS65" s="495"/>
      <c r="CT65" s="495"/>
      <c r="CU65" s="495"/>
      <c r="CV65" s="495"/>
      <c r="CW65" s="495"/>
      <c r="CX65" s="495"/>
      <c r="CY65" s="495"/>
      <c r="CZ65" s="495"/>
      <c r="DA65" s="495"/>
      <c r="DB65" s="495"/>
      <c r="DC65" s="495"/>
      <c r="DD65" s="495"/>
      <c r="DE65" s="495"/>
      <c r="DF65" s="495"/>
      <c r="DG65" s="495"/>
      <c r="DH65" s="495"/>
      <c r="DI65" s="495"/>
      <c r="DJ65" s="495"/>
      <c r="DK65" s="495"/>
    </row>
    <row r="66" spans="1:115" s="420" customFormat="1" ht="15" hidden="1" x14ac:dyDescent="0.25">
      <c r="A66" s="519">
        <v>54</v>
      </c>
      <c r="B66" s="190">
        <v>1304176</v>
      </c>
      <c r="C66" s="187" t="s">
        <v>2199</v>
      </c>
      <c r="D66" s="187" t="s">
        <v>2200</v>
      </c>
      <c r="E66" s="56" t="s">
        <v>592</v>
      </c>
      <c r="F66" s="546">
        <v>2</v>
      </c>
      <c r="G66" s="546"/>
      <c r="H66" s="595">
        <v>5</v>
      </c>
      <c r="I66" s="595"/>
      <c r="J66" s="595">
        <v>5</v>
      </c>
      <c r="K66" s="595">
        <v>5</v>
      </c>
      <c r="L66" s="595">
        <v>5</v>
      </c>
      <c r="M66" s="595">
        <v>5</v>
      </c>
      <c r="N66" s="595"/>
      <c r="O66" s="595"/>
      <c r="P66" s="595"/>
      <c r="Q66" s="595"/>
      <c r="R66" s="595" t="s">
        <v>2330</v>
      </c>
      <c r="S66" s="206" t="s">
        <v>2330</v>
      </c>
      <c r="T66" s="595" t="s">
        <v>2547</v>
      </c>
      <c r="U66" s="595">
        <v>5</v>
      </c>
      <c r="V66" s="595"/>
      <c r="W66" s="595" t="s">
        <v>2547</v>
      </c>
      <c r="X66" s="595" t="s">
        <v>2330</v>
      </c>
      <c r="Y66" s="595"/>
      <c r="Z66" s="595" t="s">
        <v>2330</v>
      </c>
      <c r="AA66" s="595" t="s">
        <v>2547</v>
      </c>
      <c r="AB66" s="595"/>
      <c r="AC66" s="595" t="s">
        <v>2547</v>
      </c>
      <c r="AD66" s="595">
        <v>5</v>
      </c>
      <c r="AE66" s="595"/>
      <c r="AF66" s="595" t="s">
        <v>2547</v>
      </c>
      <c r="AG66" s="595"/>
      <c r="AH66" s="595"/>
      <c r="AI66" s="595"/>
      <c r="AJ66" s="595"/>
      <c r="AK66" s="595"/>
      <c r="AL66" s="595"/>
      <c r="AM66" s="595"/>
      <c r="AN66" s="595"/>
      <c r="AO66" s="595"/>
      <c r="AP66" s="595" t="s">
        <v>2330</v>
      </c>
      <c r="AQ66" s="595"/>
      <c r="AR66" s="595"/>
      <c r="AS66" s="595"/>
      <c r="AT66" s="595" t="s">
        <v>2330</v>
      </c>
      <c r="AV66" s="595"/>
      <c r="AW66" s="595"/>
      <c r="AX66" s="595"/>
      <c r="AY66" s="595"/>
      <c r="AZ66" s="595"/>
      <c r="BA66" s="595"/>
      <c r="BB66" s="595"/>
      <c r="BC66" s="595"/>
      <c r="BD66" s="595"/>
      <c r="BE66" s="595"/>
      <c r="BF66" s="595" t="s">
        <v>2330</v>
      </c>
      <c r="BG66" s="595"/>
      <c r="BH66" s="595"/>
      <c r="BI66" s="595"/>
      <c r="BJ66" s="595"/>
      <c r="BK66" s="595"/>
      <c r="BL66" s="595"/>
      <c r="BN66" s="93">
        <f t="shared" si="11"/>
        <v>5</v>
      </c>
      <c r="BO66" s="56">
        <f t="shared" si="12"/>
        <v>0</v>
      </c>
      <c r="BP66" s="56">
        <f t="shared" si="13"/>
        <v>0</v>
      </c>
      <c r="BQ66" s="56">
        <f t="shared" si="14"/>
        <v>7</v>
      </c>
      <c r="BR66" s="56">
        <f t="shared" si="15"/>
        <v>0</v>
      </c>
      <c r="BS66" s="56">
        <f t="shared" si="10"/>
        <v>7</v>
      </c>
      <c r="BT66" s="591"/>
      <c r="BU66" s="495"/>
      <c r="BV66" s="495"/>
      <c r="BW66" s="495"/>
      <c r="BX66" s="495"/>
      <c r="BY66" s="495"/>
      <c r="BZ66" s="495"/>
      <c r="CA66" s="495"/>
      <c r="CB66" s="495"/>
      <c r="CC66" s="495"/>
      <c r="CD66" s="495"/>
      <c r="CE66" s="495"/>
      <c r="CF66" s="495"/>
      <c r="CG66" s="495"/>
      <c r="CH66" s="495"/>
      <c r="CI66" s="495"/>
      <c r="CJ66" s="495"/>
      <c r="CK66" s="495"/>
      <c r="CL66" s="495"/>
      <c r="CM66" s="495"/>
      <c r="CN66" s="495"/>
      <c r="CO66" s="495"/>
      <c r="CP66" s="495"/>
      <c r="CQ66" s="495"/>
      <c r="CR66" s="495"/>
      <c r="CS66" s="495"/>
      <c r="CT66" s="495"/>
      <c r="CU66" s="495"/>
      <c r="CV66" s="495"/>
      <c r="CW66" s="495"/>
      <c r="CX66" s="495"/>
      <c r="CY66" s="495"/>
      <c r="CZ66" s="495"/>
      <c r="DA66" s="495"/>
      <c r="DB66" s="495"/>
      <c r="DC66" s="495"/>
      <c r="DD66" s="495"/>
      <c r="DE66" s="495"/>
      <c r="DF66" s="495"/>
      <c r="DG66" s="495"/>
      <c r="DH66" s="495"/>
      <c r="DI66" s="495"/>
      <c r="DJ66" s="495"/>
      <c r="DK66" s="495"/>
    </row>
    <row r="67" spans="1:115" s="420" customFormat="1" ht="15" x14ac:dyDescent="0.25">
      <c r="A67" s="519">
        <v>55</v>
      </c>
      <c r="B67" s="190">
        <v>1304176</v>
      </c>
      <c r="C67" s="187" t="s">
        <v>2210</v>
      </c>
      <c r="D67" s="187" t="s">
        <v>2209</v>
      </c>
      <c r="E67" s="56" t="s">
        <v>592</v>
      </c>
      <c r="F67" s="546">
        <v>3</v>
      </c>
      <c r="G67" s="546"/>
      <c r="H67" s="595">
        <v>8</v>
      </c>
      <c r="I67" s="595"/>
      <c r="J67" s="595" t="s">
        <v>1390</v>
      </c>
      <c r="K67" s="595">
        <v>5</v>
      </c>
      <c r="L67" s="595">
        <v>7</v>
      </c>
      <c r="M67" s="595">
        <v>8</v>
      </c>
      <c r="N67" s="595"/>
      <c r="O67" s="595"/>
      <c r="P67" s="595"/>
      <c r="Q67" s="595"/>
      <c r="R67" s="595">
        <v>7</v>
      </c>
      <c r="S67" s="206">
        <v>9</v>
      </c>
      <c r="T67" s="595">
        <v>8</v>
      </c>
      <c r="U67" s="595">
        <v>10</v>
      </c>
      <c r="V67" s="595"/>
      <c r="W67" s="595">
        <v>8</v>
      </c>
      <c r="X67" s="595">
        <v>8</v>
      </c>
      <c r="Y67" s="595">
        <v>9</v>
      </c>
      <c r="Z67" s="595">
        <v>8</v>
      </c>
      <c r="AA67" s="595">
        <v>8</v>
      </c>
      <c r="AB67" s="595"/>
      <c r="AC67" s="595">
        <v>7</v>
      </c>
      <c r="AD67" s="595">
        <v>9</v>
      </c>
      <c r="AE67" s="595"/>
      <c r="AF67" s="595">
        <v>9</v>
      </c>
      <c r="AG67" s="595"/>
      <c r="AH67" s="595"/>
      <c r="AI67" s="595"/>
      <c r="AJ67" s="595"/>
      <c r="AK67" s="595"/>
      <c r="AL67" s="595"/>
      <c r="AM67" s="595"/>
      <c r="AN67" s="595"/>
      <c r="AO67" s="595"/>
      <c r="AP67" s="595">
        <v>9</v>
      </c>
      <c r="AQ67" s="595"/>
      <c r="AR67" s="595"/>
      <c r="AS67" s="595"/>
      <c r="AT67" s="595">
        <v>8</v>
      </c>
      <c r="AV67" s="595"/>
      <c r="AW67" s="595"/>
      <c r="AX67" s="595"/>
      <c r="AY67" s="595"/>
      <c r="AZ67" s="595"/>
      <c r="BA67" s="595"/>
      <c r="BB67" s="595"/>
      <c r="BC67" s="595"/>
      <c r="BD67" s="595"/>
      <c r="BE67" s="595"/>
      <c r="BF67" s="595">
        <v>9</v>
      </c>
      <c r="BG67" s="595"/>
      <c r="BH67" s="595"/>
      <c r="BI67" s="595"/>
      <c r="BJ67" s="595"/>
      <c r="BK67" s="595"/>
      <c r="BL67" s="595"/>
      <c r="BN67" s="93">
        <f t="shared" si="11"/>
        <v>0</v>
      </c>
      <c r="BO67" s="56">
        <f t="shared" si="12"/>
        <v>18</v>
      </c>
      <c r="BP67" s="56">
        <f t="shared" si="13"/>
        <v>1</v>
      </c>
      <c r="BQ67" s="56">
        <f t="shared" si="14"/>
        <v>1</v>
      </c>
      <c r="BR67" s="56">
        <f t="shared" si="15"/>
        <v>0</v>
      </c>
      <c r="BS67" s="56">
        <f t="shared" si="10"/>
        <v>20</v>
      </c>
      <c r="BT67" s="591"/>
      <c r="BU67" s="495"/>
      <c r="BV67" s="495"/>
      <c r="BW67" s="495"/>
      <c r="BX67" s="495"/>
      <c r="BY67" s="495"/>
      <c r="BZ67" s="495"/>
      <c r="CA67" s="495"/>
      <c r="CB67" s="495"/>
      <c r="CC67" s="495"/>
      <c r="CD67" s="495"/>
      <c r="CE67" s="495"/>
      <c r="CF67" s="495"/>
      <c r="CG67" s="495"/>
      <c r="CH67" s="495"/>
      <c r="CI67" s="495"/>
      <c r="CJ67" s="495"/>
      <c r="CK67" s="495"/>
      <c r="CL67" s="495"/>
      <c r="CM67" s="495"/>
      <c r="CN67" s="495"/>
      <c r="CO67" s="495"/>
      <c r="CP67" s="495"/>
      <c r="CQ67" s="495"/>
      <c r="CR67" s="495"/>
      <c r="CS67" s="495"/>
      <c r="CT67" s="495"/>
      <c r="CU67" s="495"/>
      <c r="CV67" s="495"/>
      <c r="CW67" s="495"/>
      <c r="CX67" s="495"/>
      <c r="CY67" s="495"/>
      <c r="CZ67" s="495"/>
      <c r="DA67" s="495"/>
      <c r="DB67" s="495"/>
      <c r="DC67" s="495"/>
      <c r="DD67" s="495"/>
      <c r="DE67" s="495"/>
      <c r="DF67" s="495"/>
      <c r="DG67" s="495"/>
      <c r="DH67" s="495"/>
      <c r="DI67" s="495"/>
      <c r="DJ67" s="495"/>
      <c r="DK67" s="495"/>
    </row>
    <row r="68" spans="1:115" s="420" customFormat="1" ht="15" x14ac:dyDescent="0.25">
      <c r="A68" s="519">
        <v>56</v>
      </c>
      <c r="B68" s="190">
        <v>1304176</v>
      </c>
      <c r="C68" s="187" t="s">
        <v>2211</v>
      </c>
      <c r="D68" s="187" t="s">
        <v>2212</v>
      </c>
      <c r="E68" s="56" t="s">
        <v>592</v>
      </c>
      <c r="F68" s="546">
        <v>2</v>
      </c>
      <c r="G68" s="546"/>
      <c r="H68" s="595">
        <v>7</v>
      </c>
      <c r="I68" s="595"/>
      <c r="J68" s="595">
        <v>6</v>
      </c>
      <c r="K68" s="595">
        <v>5</v>
      </c>
      <c r="L68" s="595">
        <v>6</v>
      </c>
      <c r="M68" s="595">
        <v>7</v>
      </c>
      <c r="N68" s="595"/>
      <c r="O68" s="595"/>
      <c r="P68" s="595"/>
      <c r="Q68" s="595"/>
      <c r="R68" s="595">
        <v>6</v>
      </c>
      <c r="S68" s="206">
        <v>9</v>
      </c>
      <c r="T68" s="595">
        <v>9</v>
      </c>
      <c r="U68" s="595">
        <v>10</v>
      </c>
      <c r="V68" s="595"/>
      <c r="W68" s="595">
        <v>8</v>
      </c>
      <c r="X68" s="595">
        <v>7</v>
      </c>
      <c r="Y68" s="595">
        <v>9</v>
      </c>
      <c r="Z68" s="595">
        <v>9</v>
      </c>
      <c r="AA68" s="595">
        <v>8</v>
      </c>
      <c r="AB68" s="595"/>
      <c r="AC68" s="595">
        <v>7</v>
      </c>
      <c r="AD68" s="595">
        <v>8</v>
      </c>
      <c r="AE68" s="595"/>
      <c r="AF68" s="595">
        <v>9</v>
      </c>
      <c r="AG68" s="595"/>
      <c r="AH68" s="595"/>
      <c r="AI68" s="595"/>
      <c r="AJ68" s="595"/>
      <c r="AK68" s="595"/>
      <c r="AL68" s="595"/>
      <c r="AM68" s="595"/>
      <c r="AN68" s="595"/>
      <c r="AO68" s="595"/>
      <c r="AP68" s="595">
        <v>9</v>
      </c>
      <c r="AQ68" s="595"/>
      <c r="AR68" s="595"/>
      <c r="AS68" s="595"/>
      <c r="AT68" s="595">
        <v>9</v>
      </c>
      <c r="AV68" s="595"/>
      <c r="AW68" s="595"/>
      <c r="AX68" s="595"/>
      <c r="AY68" s="595"/>
      <c r="AZ68" s="595"/>
      <c r="BA68" s="595"/>
      <c r="BB68" s="595"/>
      <c r="BC68" s="595"/>
      <c r="BD68" s="595"/>
      <c r="BE68" s="595"/>
      <c r="BF68" s="595">
        <v>8</v>
      </c>
      <c r="BG68" s="595"/>
      <c r="BH68" s="595"/>
      <c r="BI68" s="595"/>
      <c r="BJ68" s="595"/>
      <c r="BK68" s="595"/>
      <c r="BL68" s="595"/>
      <c r="BN68" s="93">
        <f t="shared" si="11"/>
        <v>0</v>
      </c>
      <c r="BO68" s="56">
        <f t="shared" si="12"/>
        <v>19</v>
      </c>
      <c r="BP68" s="56">
        <f t="shared" si="13"/>
        <v>0</v>
      </c>
      <c r="BQ68" s="56">
        <f t="shared" si="14"/>
        <v>1</v>
      </c>
      <c r="BR68" s="56">
        <f t="shared" si="15"/>
        <v>0</v>
      </c>
      <c r="BS68" s="56">
        <f t="shared" si="10"/>
        <v>20</v>
      </c>
      <c r="BT68" s="591"/>
      <c r="BU68" s="495"/>
      <c r="BV68" s="495"/>
      <c r="BW68" s="495"/>
      <c r="BX68" s="495"/>
      <c r="BY68" s="495"/>
      <c r="BZ68" s="495"/>
      <c r="CA68" s="495"/>
      <c r="CB68" s="495"/>
      <c r="CC68" s="495"/>
      <c r="CD68" s="495"/>
      <c r="CE68" s="495"/>
      <c r="CF68" s="495"/>
      <c r="CG68" s="495"/>
      <c r="CH68" s="495"/>
      <c r="CI68" s="495"/>
      <c r="CJ68" s="495"/>
      <c r="CK68" s="495"/>
      <c r="CL68" s="495"/>
      <c r="CM68" s="495"/>
      <c r="CN68" s="495"/>
      <c r="CO68" s="495"/>
      <c r="CP68" s="495"/>
      <c r="CQ68" s="495"/>
      <c r="CR68" s="495"/>
      <c r="CS68" s="495"/>
      <c r="CT68" s="495"/>
      <c r="CU68" s="495"/>
      <c r="CV68" s="495"/>
      <c r="CW68" s="495"/>
      <c r="CX68" s="495"/>
      <c r="CY68" s="495"/>
      <c r="CZ68" s="495"/>
      <c r="DA68" s="495"/>
      <c r="DB68" s="495"/>
      <c r="DC68" s="495"/>
      <c r="DD68" s="495"/>
      <c r="DE68" s="495"/>
      <c r="DF68" s="495"/>
      <c r="DG68" s="495"/>
      <c r="DH68" s="495"/>
      <c r="DI68" s="495"/>
      <c r="DJ68" s="495"/>
      <c r="DK68" s="495"/>
    </row>
    <row r="69" spans="1:115" s="420" customFormat="1" ht="15" hidden="1" x14ac:dyDescent="0.25">
      <c r="A69" s="519">
        <v>57</v>
      </c>
      <c r="B69" s="190">
        <v>1304176</v>
      </c>
      <c r="C69" s="187" t="s">
        <v>2222</v>
      </c>
      <c r="D69" s="187" t="s">
        <v>2223</v>
      </c>
      <c r="E69" s="56" t="s">
        <v>592</v>
      </c>
      <c r="F69" s="546">
        <v>2</v>
      </c>
      <c r="G69" s="546"/>
      <c r="H69" s="595">
        <v>6</v>
      </c>
      <c r="I69" s="595"/>
      <c r="J69" s="595" t="s">
        <v>715</v>
      </c>
      <c r="K69" s="595" t="s">
        <v>295</v>
      </c>
      <c r="L69" s="595">
        <v>7</v>
      </c>
      <c r="M69" s="595">
        <v>6</v>
      </c>
      <c r="N69" s="595"/>
      <c r="O69" s="595"/>
      <c r="P69" s="595"/>
      <c r="Q69" s="595"/>
      <c r="R69" s="595">
        <v>6</v>
      </c>
      <c r="S69" s="206">
        <v>8</v>
      </c>
      <c r="T69" s="595" t="s">
        <v>2547</v>
      </c>
      <c r="U69" s="595">
        <v>7</v>
      </c>
      <c r="V69" s="595"/>
      <c r="W69" s="595" t="s">
        <v>2547</v>
      </c>
      <c r="X69" s="595">
        <v>8</v>
      </c>
      <c r="Y69" s="595"/>
      <c r="Z69" s="595">
        <v>7</v>
      </c>
      <c r="AA69" s="595" t="s">
        <v>2547</v>
      </c>
      <c r="AB69" s="595"/>
      <c r="AC69" s="595" t="s">
        <v>2547</v>
      </c>
      <c r="AD69" s="595"/>
      <c r="AE69" s="595"/>
      <c r="AF69" s="595" t="s">
        <v>2547</v>
      </c>
      <c r="AG69" s="595"/>
      <c r="AH69" s="595"/>
      <c r="AI69" s="595"/>
      <c r="AJ69" s="595"/>
      <c r="AK69" s="595"/>
      <c r="AL69" s="595">
        <v>7</v>
      </c>
      <c r="AM69" s="595"/>
      <c r="AN69" s="595"/>
      <c r="AO69" s="595"/>
      <c r="AP69" s="595">
        <v>7</v>
      </c>
      <c r="AQ69" s="595"/>
      <c r="AR69" s="595"/>
      <c r="AS69" s="595"/>
      <c r="AT69" s="595">
        <v>6</v>
      </c>
      <c r="AV69" s="595"/>
      <c r="AW69" s="595"/>
      <c r="AX69" s="595"/>
      <c r="AY69" s="595"/>
      <c r="AZ69" s="595"/>
      <c r="BA69" s="595"/>
      <c r="BB69" s="595"/>
      <c r="BC69" s="595"/>
      <c r="BD69" s="595"/>
      <c r="BE69" s="595"/>
      <c r="BF69" s="595">
        <v>8</v>
      </c>
      <c r="BG69" s="595"/>
      <c r="BH69" s="595"/>
      <c r="BI69" s="595"/>
      <c r="BJ69" s="595"/>
      <c r="BK69" s="595"/>
      <c r="BL69" s="595"/>
      <c r="BN69" s="93">
        <f t="shared" si="11"/>
        <v>5</v>
      </c>
      <c r="BO69" s="56">
        <f t="shared" si="12"/>
        <v>12</v>
      </c>
      <c r="BP69" s="56">
        <f t="shared" si="13"/>
        <v>2</v>
      </c>
      <c r="BQ69" s="56">
        <f t="shared" si="14"/>
        <v>0</v>
      </c>
      <c r="BR69" s="56">
        <f t="shared" si="15"/>
        <v>0</v>
      </c>
      <c r="BS69" s="56">
        <f t="shared" si="10"/>
        <v>14</v>
      </c>
      <c r="BT69" s="591"/>
      <c r="BU69" s="495"/>
      <c r="BV69" s="495"/>
      <c r="BW69" s="495"/>
      <c r="BX69" s="495"/>
      <c r="BY69" s="495"/>
      <c r="BZ69" s="495"/>
      <c r="CA69" s="495"/>
      <c r="CB69" s="495"/>
      <c r="CC69" s="495"/>
      <c r="CD69" s="495"/>
      <c r="CE69" s="495"/>
      <c r="CF69" s="495"/>
      <c r="CG69" s="495"/>
      <c r="CH69" s="495"/>
      <c r="CI69" s="495"/>
      <c r="CJ69" s="495"/>
      <c r="CK69" s="495"/>
      <c r="CL69" s="495"/>
      <c r="CM69" s="495"/>
      <c r="CN69" s="495"/>
      <c r="CO69" s="495"/>
      <c r="CP69" s="495"/>
      <c r="CQ69" s="495"/>
      <c r="CR69" s="495"/>
      <c r="CS69" s="495"/>
      <c r="CT69" s="495"/>
      <c r="CU69" s="495"/>
      <c r="CV69" s="495"/>
      <c r="CW69" s="495"/>
      <c r="CX69" s="495"/>
      <c r="CY69" s="495"/>
      <c r="CZ69" s="495"/>
      <c r="DA69" s="495"/>
      <c r="DB69" s="495"/>
      <c r="DC69" s="495"/>
      <c r="DD69" s="495"/>
      <c r="DE69" s="495"/>
      <c r="DF69" s="495"/>
      <c r="DG69" s="495"/>
      <c r="DH69" s="495"/>
      <c r="DI69" s="495"/>
      <c r="DJ69" s="495"/>
      <c r="DK69" s="495"/>
    </row>
    <row r="70" spans="1:115" s="420" customFormat="1" ht="15" x14ac:dyDescent="0.25">
      <c r="A70" s="519">
        <v>58</v>
      </c>
      <c r="B70" s="190">
        <v>1304176</v>
      </c>
      <c r="C70" s="187" t="s">
        <v>2313</v>
      </c>
      <c r="D70" s="187" t="s">
        <v>2314</v>
      </c>
      <c r="E70" s="56" t="s">
        <v>592</v>
      </c>
      <c r="F70" s="546">
        <v>3</v>
      </c>
      <c r="G70" s="546"/>
      <c r="H70" s="595">
        <v>8</v>
      </c>
      <c r="I70" s="595"/>
      <c r="J70" s="595">
        <v>7</v>
      </c>
      <c r="K70" s="595">
        <v>5</v>
      </c>
      <c r="L70" s="595">
        <v>8</v>
      </c>
      <c r="M70" s="595">
        <v>8</v>
      </c>
      <c r="N70" s="595"/>
      <c r="O70" s="595"/>
      <c r="P70" s="595"/>
      <c r="Q70" s="595"/>
      <c r="R70" s="595">
        <v>6</v>
      </c>
      <c r="S70" s="206">
        <v>9</v>
      </c>
      <c r="T70" s="595">
        <v>8</v>
      </c>
      <c r="U70" s="595">
        <v>10</v>
      </c>
      <c r="V70" s="595"/>
      <c r="W70" s="595">
        <v>8</v>
      </c>
      <c r="X70" s="595">
        <v>8</v>
      </c>
      <c r="Y70" s="595">
        <v>9</v>
      </c>
      <c r="Z70" s="595">
        <v>10</v>
      </c>
      <c r="AA70" s="595">
        <v>9</v>
      </c>
      <c r="AB70" s="595"/>
      <c r="AC70" s="595">
        <v>8</v>
      </c>
      <c r="AD70" s="595">
        <v>8</v>
      </c>
      <c r="AE70" s="595"/>
      <c r="AF70" s="595">
        <v>10</v>
      </c>
      <c r="AG70" s="595"/>
      <c r="AH70" s="595"/>
      <c r="AI70" s="595"/>
      <c r="AJ70" s="595"/>
      <c r="AK70" s="595"/>
      <c r="AL70" s="595"/>
      <c r="AM70" s="595"/>
      <c r="AN70" s="595"/>
      <c r="AO70" s="595"/>
      <c r="AP70" s="595">
        <v>10</v>
      </c>
      <c r="AQ70" s="595"/>
      <c r="AR70" s="595"/>
      <c r="AS70" s="595"/>
      <c r="AT70" s="595">
        <v>9</v>
      </c>
      <c r="AV70" s="595"/>
      <c r="AW70" s="595"/>
      <c r="AX70" s="595"/>
      <c r="AY70" s="595"/>
      <c r="AZ70" s="595"/>
      <c r="BA70" s="595"/>
      <c r="BB70" s="595"/>
      <c r="BC70" s="595"/>
      <c r="BD70" s="595"/>
      <c r="BE70" s="595"/>
      <c r="BF70" s="595">
        <v>9</v>
      </c>
      <c r="BG70" s="595"/>
      <c r="BH70" s="595"/>
      <c r="BI70" s="595"/>
      <c r="BJ70" s="595"/>
      <c r="BK70" s="595"/>
      <c r="BL70" s="595"/>
      <c r="BN70" s="93">
        <f t="shared" si="11"/>
        <v>0</v>
      </c>
      <c r="BO70" s="56">
        <f t="shared" si="12"/>
        <v>19</v>
      </c>
      <c r="BP70" s="56">
        <f t="shared" si="13"/>
        <v>0</v>
      </c>
      <c r="BQ70" s="56">
        <f t="shared" si="14"/>
        <v>1</v>
      </c>
      <c r="BR70" s="56">
        <f t="shared" si="15"/>
        <v>0</v>
      </c>
      <c r="BS70" s="56">
        <f t="shared" si="10"/>
        <v>20</v>
      </c>
      <c r="BT70" s="591"/>
      <c r="BU70" s="495"/>
      <c r="BV70" s="495"/>
      <c r="BW70" s="495"/>
      <c r="BX70" s="495"/>
      <c r="BY70" s="495"/>
      <c r="BZ70" s="495"/>
      <c r="CA70" s="495"/>
      <c r="CB70" s="495"/>
      <c r="CC70" s="495"/>
      <c r="CD70" s="495"/>
      <c r="CE70" s="495"/>
      <c r="CF70" s="495"/>
      <c r="CG70" s="495"/>
      <c r="CH70" s="495"/>
      <c r="CI70" s="495"/>
      <c r="CJ70" s="495"/>
      <c r="CK70" s="495"/>
      <c r="CL70" s="495"/>
      <c r="CM70" s="495"/>
      <c r="CN70" s="495"/>
      <c r="CO70" s="495"/>
      <c r="CP70" s="495"/>
      <c r="CQ70" s="495"/>
      <c r="CR70" s="495"/>
      <c r="CS70" s="495"/>
      <c r="CT70" s="495"/>
      <c r="CU70" s="495"/>
      <c r="CV70" s="495"/>
      <c r="CW70" s="495"/>
      <c r="CX70" s="495"/>
      <c r="CY70" s="495"/>
      <c r="CZ70" s="495"/>
      <c r="DA70" s="495"/>
      <c r="DB70" s="495"/>
      <c r="DC70" s="495"/>
      <c r="DD70" s="495"/>
      <c r="DE70" s="495"/>
      <c r="DF70" s="495"/>
      <c r="DG70" s="495"/>
      <c r="DH70" s="495"/>
      <c r="DI70" s="495"/>
      <c r="DJ70" s="495"/>
      <c r="DK70" s="495"/>
    </row>
    <row r="71" spans="1:115" s="420" customFormat="1" ht="15" x14ac:dyDescent="0.25">
      <c r="A71" s="519">
        <v>59</v>
      </c>
      <c r="B71" s="190">
        <v>1304176</v>
      </c>
      <c r="C71" s="187" t="s">
        <v>2099</v>
      </c>
      <c r="D71" s="187" t="s">
        <v>2100</v>
      </c>
      <c r="E71" s="56" t="s">
        <v>592</v>
      </c>
      <c r="F71" s="546"/>
      <c r="G71" s="546">
        <v>3</v>
      </c>
      <c r="H71" s="595">
        <v>6</v>
      </c>
      <c r="I71" s="595" t="s">
        <v>595</v>
      </c>
      <c r="J71" s="595" t="s">
        <v>295</v>
      </c>
      <c r="K71" s="595" t="s">
        <v>595</v>
      </c>
      <c r="L71" s="595" t="s">
        <v>595</v>
      </c>
      <c r="M71" s="595">
        <v>7</v>
      </c>
      <c r="N71" s="595"/>
      <c r="O71" s="595"/>
      <c r="P71" s="595"/>
      <c r="Q71" s="595" t="s">
        <v>595</v>
      </c>
      <c r="R71" s="595" t="s">
        <v>595</v>
      </c>
      <c r="S71" s="206">
        <v>8</v>
      </c>
      <c r="T71" s="595">
        <v>9</v>
      </c>
      <c r="U71" s="595">
        <v>10</v>
      </c>
      <c r="V71" s="595"/>
      <c r="W71" s="595">
        <v>8</v>
      </c>
      <c r="X71" s="595" t="s">
        <v>595</v>
      </c>
      <c r="Y71" s="595"/>
      <c r="Z71" s="595">
        <v>8</v>
      </c>
      <c r="AA71" s="595">
        <v>9</v>
      </c>
      <c r="AB71" s="595"/>
      <c r="AC71" s="595"/>
      <c r="AD71" s="595">
        <v>8</v>
      </c>
      <c r="AE71" s="595"/>
      <c r="AF71" s="595">
        <v>9</v>
      </c>
      <c r="AG71" s="595"/>
      <c r="AH71" s="595"/>
      <c r="AI71" s="595"/>
      <c r="AJ71" s="595"/>
      <c r="AK71" s="595"/>
      <c r="AL71" s="595">
        <v>8</v>
      </c>
      <c r="AM71" s="595"/>
      <c r="AN71" s="595"/>
      <c r="AO71" s="595"/>
      <c r="AP71" s="595">
        <v>6</v>
      </c>
      <c r="AQ71" s="595"/>
      <c r="AR71" s="595"/>
      <c r="AS71" s="595"/>
      <c r="AT71" s="595">
        <v>8</v>
      </c>
      <c r="AV71" s="595" t="s">
        <v>295</v>
      </c>
      <c r="AW71" s="595"/>
      <c r="AX71" s="595"/>
      <c r="AY71" s="595"/>
      <c r="AZ71" s="595"/>
      <c r="BA71" s="595"/>
      <c r="BB71" s="595"/>
      <c r="BC71" s="595"/>
      <c r="BD71" s="595"/>
      <c r="BE71" s="595"/>
      <c r="BF71" s="595">
        <v>7</v>
      </c>
      <c r="BG71" s="595"/>
      <c r="BH71" s="595"/>
      <c r="BI71" s="595"/>
      <c r="BJ71" s="595" t="s">
        <v>595</v>
      </c>
      <c r="BK71" s="595"/>
      <c r="BL71" s="595" t="s">
        <v>595</v>
      </c>
      <c r="BM71" s="206"/>
      <c r="BN71" s="93">
        <f t="shared" si="11"/>
        <v>0</v>
      </c>
      <c r="BO71" s="56">
        <f t="shared" si="12"/>
        <v>14</v>
      </c>
      <c r="BP71" s="56">
        <f t="shared" si="13"/>
        <v>10</v>
      </c>
      <c r="BQ71" s="56">
        <f t="shared" si="14"/>
        <v>0</v>
      </c>
      <c r="BR71" s="56">
        <f t="shared" si="15"/>
        <v>0</v>
      </c>
      <c r="BS71" s="56">
        <f t="shared" si="10"/>
        <v>24</v>
      </c>
      <c r="BT71" s="591"/>
      <c r="BU71" s="495"/>
      <c r="BV71" s="495"/>
      <c r="BW71" s="495"/>
      <c r="BX71" s="495"/>
      <c r="BY71" s="495"/>
      <c r="BZ71" s="495"/>
      <c r="CA71" s="495"/>
      <c r="CB71" s="495"/>
      <c r="CC71" s="495"/>
      <c r="CD71" s="495"/>
      <c r="CE71" s="495"/>
      <c r="CF71" s="495"/>
      <c r="CG71" s="495"/>
      <c r="CH71" s="495"/>
      <c r="CI71" s="495"/>
      <c r="CJ71" s="495"/>
      <c r="CK71" s="495"/>
      <c r="CL71" s="495"/>
      <c r="CM71" s="495"/>
      <c r="CN71" s="495"/>
      <c r="CO71" s="495"/>
      <c r="CP71" s="495"/>
      <c r="CQ71" s="495"/>
      <c r="CR71" s="495"/>
      <c r="CS71" s="495"/>
      <c r="CT71" s="495"/>
      <c r="CU71" s="495"/>
      <c r="CV71" s="495"/>
      <c r="CW71" s="495"/>
      <c r="CX71" s="495"/>
      <c r="CY71" s="495"/>
      <c r="CZ71" s="495"/>
      <c r="DA71" s="495"/>
      <c r="DB71" s="495"/>
      <c r="DC71" s="495"/>
      <c r="DD71" s="495"/>
      <c r="DE71" s="495"/>
      <c r="DF71" s="495"/>
      <c r="DG71" s="495"/>
      <c r="DH71" s="495"/>
      <c r="DI71" s="495"/>
      <c r="DJ71" s="495"/>
      <c r="DK71" s="495"/>
    </row>
    <row r="72" spans="1:115" s="420" customFormat="1" ht="15" x14ac:dyDescent="0.25">
      <c r="A72" s="519">
        <v>60</v>
      </c>
      <c r="B72" s="190">
        <v>1304176</v>
      </c>
      <c r="C72" s="187" t="s">
        <v>2006</v>
      </c>
      <c r="D72" s="187" t="s">
        <v>2007</v>
      </c>
      <c r="E72" s="56" t="s">
        <v>592</v>
      </c>
      <c r="F72" s="546">
        <v>4</v>
      </c>
      <c r="G72" s="546"/>
      <c r="H72" s="595">
        <v>8</v>
      </c>
      <c r="I72" s="595">
        <v>6</v>
      </c>
      <c r="J72" s="595">
        <v>5</v>
      </c>
      <c r="K72" s="595">
        <v>5</v>
      </c>
      <c r="L72" s="595">
        <v>8</v>
      </c>
      <c r="M72" s="595">
        <v>8</v>
      </c>
      <c r="N72" s="595"/>
      <c r="O72" s="595"/>
      <c r="P72" s="595"/>
      <c r="Q72" s="595"/>
      <c r="R72" s="595" t="s">
        <v>295</v>
      </c>
      <c r="S72" s="595"/>
      <c r="T72" s="595">
        <v>8</v>
      </c>
      <c r="U72" s="595">
        <v>10</v>
      </c>
      <c r="V72" s="595"/>
      <c r="W72" s="595">
        <v>8</v>
      </c>
      <c r="X72" s="595">
        <v>7</v>
      </c>
      <c r="Y72" s="595"/>
      <c r="Z72" s="595">
        <v>8</v>
      </c>
      <c r="AA72" s="595">
        <v>8</v>
      </c>
      <c r="AB72" s="595"/>
      <c r="AC72" s="595">
        <v>8</v>
      </c>
      <c r="AD72" s="595">
        <v>7</v>
      </c>
      <c r="AE72" s="595"/>
      <c r="AF72" s="595">
        <v>9</v>
      </c>
      <c r="AG72" s="595">
        <v>8</v>
      </c>
      <c r="AH72" s="595"/>
      <c r="AI72" s="595">
        <v>8</v>
      </c>
      <c r="AJ72" s="595"/>
      <c r="AK72" s="595"/>
      <c r="AL72" s="595">
        <v>7</v>
      </c>
      <c r="AM72" s="595"/>
      <c r="AN72" s="595"/>
      <c r="AO72" s="595"/>
      <c r="AP72" s="595">
        <v>7</v>
      </c>
      <c r="AQ72" s="595"/>
      <c r="AR72" s="595"/>
      <c r="AS72" s="595"/>
      <c r="AT72" s="595">
        <v>8</v>
      </c>
      <c r="AU72" s="595">
        <v>8</v>
      </c>
      <c r="AV72" s="595"/>
      <c r="AW72" s="595"/>
      <c r="AX72" s="595"/>
      <c r="AY72" s="595"/>
      <c r="AZ72" s="595"/>
      <c r="BA72" s="595">
        <v>9</v>
      </c>
      <c r="BB72" s="595"/>
      <c r="BC72" s="595"/>
      <c r="BD72" s="595"/>
      <c r="BE72" s="595">
        <v>8</v>
      </c>
      <c r="BG72" s="595"/>
      <c r="BH72" s="595"/>
      <c r="BI72" s="595"/>
      <c r="BJ72" s="595">
        <v>6</v>
      </c>
      <c r="BK72" s="595"/>
      <c r="BL72" s="595"/>
      <c r="BM72" s="595"/>
      <c r="BN72" s="93">
        <f t="shared" si="11"/>
        <v>0</v>
      </c>
      <c r="BO72" s="56">
        <f t="shared" si="12"/>
        <v>22</v>
      </c>
      <c r="BP72" s="56">
        <f t="shared" si="13"/>
        <v>1</v>
      </c>
      <c r="BQ72" s="56">
        <f t="shared" si="14"/>
        <v>2</v>
      </c>
      <c r="BR72" s="56">
        <f t="shared" si="15"/>
        <v>0</v>
      </c>
      <c r="BS72" s="56">
        <f t="shared" si="10"/>
        <v>25</v>
      </c>
      <c r="BT72" s="591"/>
      <c r="BU72" s="495"/>
      <c r="BV72" s="495"/>
      <c r="BW72" s="495"/>
      <c r="BX72" s="495"/>
      <c r="BY72" s="495"/>
      <c r="BZ72" s="495"/>
      <c r="CA72" s="495"/>
      <c r="CB72" s="495"/>
      <c r="CC72" s="495"/>
      <c r="CD72" s="495"/>
      <c r="CE72" s="495"/>
      <c r="CF72" s="495"/>
      <c r="CG72" s="495"/>
      <c r="CH72" s="495"/>
      <c r="CI72" s="495"/>
      <c r="CJ72" s="495"/>
      <c r="CK72" s="495"/>
      <c r="CL72" s="495"/>
      <c r="CM72" s="495"/>
      <c r="CN72" s="495"/>
      <c r="CO72" s="495"/>
      <c r="CP72" s="495"/>
      <c r="CQ72" s="495"/>
      <c r="CR72" s="495"/>
      <c r="CS72" s="495"/>
      <c r="CT72" s="495"/>
      <c r="CU72" s="495"/>
      <c r="CV72" s="495"/>
      <c r="CW72" s="495"/>
      <c r="CX72" s="495"/>
      <c r="CY72" s="495"/>
      <c r="CZ72" s="495"/>
      <c r="DA72" s="495"/>
      <c r="DB72" s="495"/>
      <c r="DC72" s="495"/>
      <c r="DD72" s="495"/>
      <c r="DE72" s="495"/>
      <c r="DF72" s="495"/>
      <c r="DG72" s="495"/>
      <c r="DH72" s="495"/>
      <c r="DI72" s="495"/>
      <c r="DJ72" s="495"/>
      <c r="DK72" s="495"/>
    </row>
    <row r="73" spans="1:115" s="420" customFormat="1" ht="15" hidden="1" x14ac:dyDescent="0.25">
      <c r="A73" s="519">
        <v>61</v>
      </c>
      <c r="B73" s="190">
        <v>1304176</v>
      </c>
      <c r="C73" s="187" t="s">
        <v>1975</v>
      </c>
      <c r="D73" s="85" t="s">
        <v>1974</v>
      </c>
      <c r="E73" s="56" t="s">
        <v>592</v>
      </c>
      <c r="F73" s="546">
        <v>3</v>
      </c>
      <c r="G73" s="546"/>
      <c r="H73" s="595">
        <v>8</v>
      </c>
      <c r="I73" s="595">
        <v>5</v>
      </c>
      <c r="J73" s="595" t="s">
        <v>715</v>
      </c>
      <c r="K73" s="595">
        <v>5</v>
      </c>
      <c r="L73" s="595">
        <v>7</v>
      </c>
      <c r="M73" s="595">
        <v>9</v>
      </c>
      <c r="N73" s="595"/>
      <c r="O73" s="595"/>
      <c r="P73" s="595"/>
      <c r="Q73" s="595"/>
      <c r="R73" s="595">
        <v>5</v>
      </c>
      <c r="S73" s="595"/>
      <c r="T73" s="595" t="s">
        <v>2547</v>
      </c>
      <c r="U73" s="595">
        <v>10</v>
      </c>
      <c r="V73" s="595"/>
      <c r="W73" s="595" t="s">
        <v>2547</v>
      </c>
      <c r="X73" s="595">
        <v>5</v>
      </c>
      <c r="Y73" s="595"/>
      <c r="Z73" s="595">
        <v>5</v>
      </c>
      <c r="AA73" s="595" t="s">
        <v>2547</v>
      </c>
      <c r="AB73" s="595"/>
      <c r="AC73" s="595" t="s">
        <v>2547</v>
      </c>
      <c r="AD73" s="595">
        <v>6</v>
      </c>
      <c r="AE73" s="595"/>
      <c r="AF73" s="595" t="s">
        <v>2547</v>
      </c>
      <c r="AG73" s="595">
        <v>7</v>
      </c>
      <c r="AH73" s="595"/>
      <c r="AI73" s="595">
        <v>6</v>
      </c>
      <c r="AJ73" s="595"/>
      <c r="AK73" s="595"/>
      <c r="AL73" s="595">
        <v>7</v>
      </c>
      <c r="AM73" s="595"/>
      <c r="AN73" s="595"/>
      <c r="AO73" s="595"/>
      <c r="AP73" s="595">
        <v>5</v>
      </c>
      <c r="AQ73" s="595"/>
      <c r="AR73" s="595"/>
      <c r="AS73" s="595"/>
      <c r="AT73" s="595">
        <v>5</v>
      </c>
      <c r="AU73" s="595">
        <v>5</v>
      </c>
      <c r="AV73" s="595"/>
      <c r="AW73" s="595"/>
      <c r="AX73" s="595"/>
      <c r="AY73" s="595"/>
      <c r="AZ73" s="595"/>
      <c r="BA73" s="595">
        <v>8</v>
      </c>
      <c r="BB73" s="595"/>
      <c r="BC73" s="595"/>
      <c r="BD73" s="595"/>
      <c r="BE73" s="595">
        <v>5</v>
      </c>
      <c r="BG73" s="595"/>
      <c r="BH73" s="595"/>
      <c r="BI73" s="595"/>
      <c r="BJ73" s="595">
        <v>5</v>
      </c>
      <c r="BK73" s="595"/>
      <c r="BL73" s="595"/>
      <c r="BM73" s="595"/>
      <c r="BN73" s="93">
        <f t="shared" si="11"/>
        <v>5</v>
      </c>
      <c r="BO73" s="56">
        <f t="shared" si="12"/>
        <v>9</v>
      </c>
      <c r="BP73" s="56">
        <f t="shared" si="13"/>
        <v>1</v>
      </c>
      <c r="BQ73" s="56">
        <f t="shared" si="14"/>
        <v>10</v>
      </c>
      <c r="BR73" s="56">
        <f t="shared" si="15"/>
        <v>0</v>
      </c>
      <c r="BS73" s="56">
        <f t="shared" si="10"/>
        <v>20</v>
      </c>
      <c r="BT73" s="591"/>
      <c r="BU73" s="495"/>
      <c r="BV73" s="495"/>
      <c r="BW73" s="495"/>
      <c r="BX73" s="495"/>
      <c r="BY73" s="495"/>
      <c r="BZ73" s="495"/>
      <c r="CA73" s="495"/>
      <c r="CB73" s="495"/>
      <c r="CC73" s="495"/>
      <c r="CD73" s="495"/>
      <c r="CE73" s="495"/>
      <c r="CF73" s="495"/>
      <c r="CG73" s="495"/>
      <c r="CH73" s="495"/>
      <c r="CI73" s="495"/>
      <c r="CJ73" s="495"/>
      <c r="CK73" s="495"/>
      <c r="CL73" s="495"/>
      <c r="CM73" s="495"/>
      <c r="CN73" s="495"/>
      <c r="CO73" s="495"/>
      <c r="CP73" s="495"/>
      <c r="CQ73" s="495"/>
      <c r="CR73" s="495"/>
      <c r="CS73" s="495"/>
      <c r="CT73" s="495"/>
      <c r="CU73" s="495"/>
      <c r="CV73" s="495"/>
      <c r="CW73" s="495"/>
      <c r="CX73" s="495"/>
      <c r="CY73" s="495"/>
      <c r="CZ73" s="495"/>
      <c r="DA73" s="495"/>
      <c r="DB73" s="495"/>
      <c r="DC73" s="495"/>
      <c r="DD73" s="495"/>
      <c r="DE73" s="495"/>
      <c r="DF73" s="495"/>
      <c r="DG73" s="495"/>
      <c r="DH73" s="495"/>
      <c r="DI73" s="495"/>
      <c r="DJ73" s="495"/>
      <c r="DK73" s="495"/>
    </row>
    <row r="74" spans="1:115" s="420" customFormat="1" ht="15" hidden="1" x14ac:dyDescent="0.25">
      <c r="A74" s="519">
        <v>62</v>
      </c>
      <c r="B74" s="190">
        <v>1304176</v>
      </c>
      <c r="C74" s="187" t="s">
        <v>1977</v>
      </c>
      <c r="D74" s="85" t="s">
        <v>1976</v>
      </c>
      <c r="E74" s="56" t="s">
        <v>592</v>
      </c>
      <c r="F74" s="546">
        <v>2</v>
      </c>
      <c r="G74" s="546"/>
      <c r="H74" s="595">
        <v>5</v>
      </c>
      <c r="I74" s="595">
        <v>6</v>
      </c>
      <c r="J74" s="595">
        <v>5</v>
      </c>
      <c r="K74" s="595">
        <v>5</v>
      </c>
      <c r="L74" s="595">
        <v>5</v>
      </c>
      <c r="M74" s="595">
        <v>8</v>
      </c>
      <c r="N74" s="595"/>
      <c r="O74" s="595"/>
      <c r="P74" s="595"/>
      <c r="Q74" s="595"/>
      <c r="R74" s="595" t="s">
        <v>2330</v>
      </c>
      <c r="S74" s="595"/>
      <c r="T74" s="595" t="s">
        <v>2547</v>
      </c>
      <c r="U74" s="595">
        <v>5</v>
      </c>
      <c r="V74" s="595"/>
      <c r="W74" s="595" t="s">
        <v>2547</v>
      </c>
      <c r="X74" s="595"/>
      <c r="Y74" s="595"/>
      <c r="Z74" s="595" t="s">
        <v>2330</v>
      </c>
      <c r="AA74" s="595" t="s">
        <v>2547</v>
      </c>
      <c r="AB74" s="595"/>
      <c r="AC74" s="595" t="s">
        <v>2547</v>
      </c>
      <c r="AD74" s="595">
        <v>5</v>
      </c>
      <c r="AE74" s="595"/>
      <c r="AF74" s="595" t="s">
        <v>2547</v>
      </c>
      <c r="AG74" s="595">
        <v>7</v>
      </c>
      <c r="AH74" s="595"/>
      <c r="AI74" s="595">
        <v>7</v>
      </c>
      <c r="AJ74" s="595"/>
      <c r="AK74" s="595"/>
      <c r="AL74" s="595">
        <v>5</v>
      </c>
      <c r="AM74" s="595"/>
      <c r="AN74" s="595"/>
      <c r="AO74" s="595"/>
      <c r="AP74" s="595" t="s">
        <v>2330</v>
      </c>
      <c r="AQ74" s="595"/>
      <c r="AR74" s="595"/>
      <c r="AS74" s="595"/>
      <c r="AT74" s="595" t="s">
        <v>2330</v>
      </c>
      <c r="AU74" s="595" t="s">
        <v>2330</v>
      </c>
      <c r="AV74" s="595"/>
      <c r="AW74" s="595"/>
      <c r="AX74" s="595"/>
      <c r="AY74" s="595"/>
      <c r="AZ74" s="595"/>
      <c r="BA74" s="595">
        <v>8</v>
      </c>
      <c r="BB74" s="595"/>
      <c r="BC74" s="595"/>
      <c r="BD74" s="595"/>
      <c r="BE74" s="595">
        <v>8</v>
      </c>
      <c r="BG74" s="595"/>
      <c r="BH74" s="595"/>
      <c r="BI74" s="595"/>
      <c r="BJ74" s="595">
        <v>5</v>
      </c>
      <c r="BK74" s="595"/>
      <c r="BL74" s="595"/>
      <c r="BM74" s="595"/>
      <c r="BN74" s="93">
        <f t="shared" si="11"/>
        <v>5</v>
      </c>
      <c r="BO74" s="56">
        <f t="shared" si="12"/>
        <v>6</v>
      </c>
      <c r="BP74" s="56">
        <f t="shared" si="13"/>
        <v>0</v>
      </c>
      <c r="BQ74" s="56">
        <f t="shared" si="14"/>
        <v>8</v>
      </c>
      <c r="BR74" s="56">
        <f t="shared" si="15"/>
        <v>0</v>
      </c>
      <c r="BS74" s="56">
        <f t="shared" si="10"/>
        <v>14</v>
      </c>
      <c r="BT74" s="591"/>
      <c r="BU74" s="495"/>
      <c r="BV74" s="495"/>
      <c r="BW74" s="495"/>
      <c r="BX74" s="495"/>
      <c r="BY74" s="495"/>
      <c r="BZ74" s="495"/>
      <c r="CA74" s="495"/>
      <c r="CB74" s="495"/>
      <c r="CC74" s="495"/>
      <c r="CD74" s="495"/>
      <c r="CE74" s="495"/>
      <c r="CF74" s="495"/>
      <c r="CG74" s="495"/>
      <c r="CH74" s="495"/>
      <c r="CI74" s="495"/>
      <c r="CJ74" s="495"/>
      <c r="CK74" s="495"/>
      <c r="CL74" s="495"/>
      <c r="CM74" s="495"/>
      <c r="CN74" s="495"/>
      <c r="CO74" s="495"/>
      <c r="CP74" s="495"/>
      <c r="CQ74" s="495"/>
      <c r="CR74" s="495"/>
      <c r="CS74" s="495"/>
      <c r="CT74" s="495"/>
      <c r="CU74" s="495"/>
      <c r="CV74" s="495"/>
      <c r="CW74" s="495"/>
      <c r="CX74" s="495"/>
      <c r="CY74" s="495"/>
      <c r="CZ74" s="495"/>
      <c r="DA74" s="495"/>
      <c r="DB74" s="495"/>
      <c r="DC74" s="495"/>
      <c r="DD74" s="495"/>
      <c r="DE74" s="495"/>
      <c r="DF74" s="495"/>
      <c r="DG74" s="495"/>
      <c r="DH74" s="495"/>
      <c r="DI74" s="495"/>
      <c r="DJ74" s="495"/>
      <c r="DK74" s="495"/>
    </row>
    <row r="75" spans="1:115" s="420" customFormat="1" ht="15" x14ac:dyDescent="0.25">
      <c r="A75" s="519">
        <v>63</v>
      </c>
      <c r="B75" s="190">
        <v>1304176</v>
      </c>
      <c r="C75" s="187" t="s">
        <v>1988</v>
      </c>
      <c r="D75" s="85" t="s">
        <v>1989</v>
      </c>
      <c r="E75" s="56" t="s">
        <v>592</v>
      </c>
      <c r="F75" s="546">
        <v>4</v>
      </c>
      <c r="G75" s="546"/>
      <c r="H75" s="595">
        <v>7</v>
      </c>
      <c r="I75" s="655" t="s">
        <v>301</v>
      </c>
      <c r="J75" s="655" t="s">
        <v>301</v>
      </c>
      <c r="K75" s="655" t="s">
        <v>301</v>
      </c>
      <c r="L75" s="655" t="s">
        <v>1417</v>
      </c>
      <c r="M75" s="595">
        <v>9</v>
      </c>
      <c r="N75" s="595"/>
      <c r="O75" s="595"/>
      <c r="P75" s="595"/>
      <c r="Q75" s="595"/>
      <c r="R75" s="595"/>
      <c r="S75" s="595"/>
      <c r="T75" s="595"/>
      <c r="U75" s="595">
        <v>10</v>
      </c>
      <c r="V75" s="595"/>
      <c r="W75" s="595"/>
      <c r="X75" s="595">
        <v>6</v>
      </c>
      <c r="Y75" s="595"/>
      <c r="Z75" s="595">
        <v>5</v>
      </c>
      <c r="AA75" s="595"/>
      <c r="AB75" s="595"/>
      <c r="AC75" s="595"/>
      <c r="AD75" s="595">
        <v>6</v>
      </c>
      <c r="AE75" s="595"/>
      <c r="AF75" s="595"/>
      <c r="AG75" s="595">
        <v>5</v>
      </c>
      <c r="AH75" s="595"/>
      <c r="AI75" s="595">
        <v>5</v>
      </c>
      <c r="AJ75" s="595"/>
      <c r="AK75" s="595"/>
      <c r="AL75" s="595">
        <v>6</v>
      </c>
      <c r="AM75" s="595"/>
      <c r="AN75" s="595"/>
      <c r="AO75" s="595"/>
      <c r="AP75" s="595">
        <v>5</v>
      </c>
      <c r="AQ75" s="595"/>
      <c r="AR75" s="595"/>
      <c r="AS75" s="595"/>
      <c r="AT75" s="595">
        <v>7</v>
      </c>
      <c r="AU75" s="595">
        <v>5</v>
      </c>
      <c r="AV75" s="595"/>
      <c r="AW75" s="595"/>
      <c r="AX75" s="595"/>
      <c r="AY75" s="595"/>
      <c r="AZ75" s="595"/>
      <c r="BA75" s="595">
        <v>9</v>
      </c>
      <c r="BB75" s="595"/>
      <c r="BC75" s="595"/>
      <c r="BD75" s="595"/>
      <c r="BE75" s="595">
        <v>5</v>
      </c>
      <c r="BG75" s="595"/>
      <c r="BH75" s="595"/>
      <c r="BI75" s="595"/>
      <c r="BJ75" s="595">
        <v>5</v>
      </c>
      <c r="BK75" s="595"/>
      <c r="BL75" s="595"/>
      <c r="BM75" s="595"/>
      <c r="BN75" s="93">
        <f t="shared" si="11"/>
        <v>0</v>
      </c>
      <c r="BO75" s="56">
        <f t="shared" si="12"/>
        <v>8</v>
      </c>
      <c r="BP75" s="56">
        <f t="shared" si="13"/>
        <v>0</v>
      </c>
      <c r="BQ75" s="56">
        <f t="shared" si="14"/>
        <v>7</v>
      </c>
      <c r="BR75" s="56">
        <f t="shared" si="15"/>
        <v>4</v>
      </c>
      <c r="BS75" s="56">
        <f t="shared" si="10"/>
        <v>19</v>
      </c>
      <c r="BT75" s="591"/>
      <c r="BU75" s="495"/>
      <c r="BV75" s="495"/>
      <c r="BW75" s="495"/>
      <c r="BX75" s="495"/>
      <c r="BY75" s="495"/>
      <c r="BZ75" s="495"/>
      <c r="CA75" s="495"/>
      <c r="CB75" s="495"/>
      <c r="CC75" s="495"/>
      <c r="CD75" s="495"/>
      <c r="CE75" s="495"/>
      <c r="CF75" s="495"/>
      <c r="CG75" s="495"/>
      <c r="CH75" s="495"/>
      <c r="CI75" s="495"/>
      <c r="CJ75" s="495"/>
      <c r="CK75" s="495"/>
      <c r="CL75" s="495"/>
      <c r="CM75" s="495"/>
      <c r="CN75" s="495"/>
      <c r="CO75" s="495"/>
      <c r="CP75" s="495"/>
      <c r="CQ75" s="495"/>
      <c r="CR75" s="495"/>
      <c r="CS75" s="495"/>
      <c r="CT75" s="495"/>
      <c r="CU75" s="495"/>
      <c r="CV75" s="495"/>
      <c r="CW75" s="495"/>
      <c r="CX75" s="495"/>
      <c r="CY75" s="495"/>
      <c r="CZ75" s="495"/>
      <c r="DA75" s="495"/>
      <c r="DB75" s="495"/>
      <c r="DC75" s="495"/>
      <c r="DD75" s="495"/>
      <c r="DE75" s="495"/>
      <c r="DF75" s="495"/>
      <c r="DG75" s="495"/>
      <c r="DH75" s="495"/>
      <c r="DI75" s="495"/>
      <c r="DJ75" s="495"/>
      <c r="DK75" s="495"/>
    </row>
    <row r="76" spans="1:115" s="420" customFormat="1" ht="15" x14ac:dyDescent="0.25">
      <c r="A76" s="519">
        <v>64</v>
      </c>
      <c r="B76" s="190">
        <v>1304176</v>
      </c>
      <c r="C76" s="187" t="s">
        <v>2004</v>
      </c>
      <c r="D76" s="85" t="s">
        <v>2005</v>
      </c>
      <c r="E76" s="56" t="s">
        <v>592</v>
      </c>
      <c r="F76" s="546">
        <v>4</v>
      </c>
      <c r="G76" s="546"/>
      <c r="H76" s="595">
        <v>8</v>
      </c>
      <c r="I76" s="595">
        <v>7</v>
      </c>
      <c r="J76" s="595">
        <v>5</v>
      </c>
      <c r="K76" s="595">
        <v>5</v>
      </c>
      <c r="L76" s="595">
        <v>8</v>
      </c>
      <c r="M76" s="595">
        <v>8</v>
      </c>
      <c r="N76" s="595"/>
      <c r="O76" s="595"/>
      <c r="P76" s="595"/>
      <c r="Q76" s="595"/>
      <c r="R76" s="595">
        <v>8</v>
      </c>
      <c r="S76" s="595"/>
      <c r="T76" s="595">
        <v>9</v>
      </c>
      <c r="U76" s="595">
        <v>10</v>
      </c>
      <c r="V76" s="595"/>
      <c r="W76" s="595">
        <v>8</v>
      </c>
      <c r="X76" s="595"/>
      <c r="Y76" s="595"/>
      <c r="Z76" s="595"/>
      <c r="AA76" s="595">
        <v>9</v>
      </c>
      <c r="AB76" s="595"/>
      <c r="AC76" s="595">
        <v>8</v>
      </c>
      <c r="AD76" s="595">
        <v>7</v>
      </c>
      <c r="AE76" s="595"/>
      <c r="AF76" s="595">
        <v>9</v>
      </c>
      <c r="AG76" s="595">
        <v>7</v>
      </c>
      <c r="AH76" s="595"/>
      <c r="AI76" s="595"/>
      <c r="AJ76" s="595"/>
      <c r="AK76" s="595"/>
      <c r="AL76" s="595">
        <v>7</v>
      </c>
      <c r="AM76" s="595"/>
      <c r="AN76" s="595"/>
      <c r="AO76" s="595"/>
      <c r="AP76" s="595"/>
      <c r="AQ76" s="595">
        <v>8</v>
      </c>
      <c r="AR76" s="595"/>
      <c r="AS76" s="595"/>
      <c r="AT76" s="595"/>
      <c r="AU76" s="595"/>
      <c r="AV76" s="595"/>
      <c r="AW76" s="595"/>
      <c r="AX76" s="595"/>
      <c r="AY76" s="595"/>
      <c r="AZ76" s="595"/>
      <c r="BA76" s="595">
        <v>8</v>
      </c>
      <c r="BB76" s="595"/>
      <c r="BC76" s="595"/>
      <c r="BD76" s="595"/>
      <c r="BE76" s="595">
        <v>9</v>
      </c>
      <c r="BG76" s="595"/>
      <c r="BH76" s="595"/>
      <c r="BI76" s="595"/>
      <c r="BJ76" s="595">
        <v>7</v>
      </c>
      <c r="BK76" s="595"/>
      <c r="BL76" s="595"/>
      <c r="BM76" s="595"/>
      <c r="BN76" s="93">
        <f t="shared" si="11"/>
        <v>0</v>
      </c>
      <c r="BO76" s="56">
        <f t="shared" si="12"/>
        <v>18</v>
      </c>
      <c r="BP76" s="56">
        <f t="shared" si="13"/>
        <v>0</v>
      </c>
      <c r="BQ76" s="56">
        <f t="shared" si="14"/>
        <v>2</v>
      </c>
      <c r="BR76" s="56">
        <f t="shared" si="15"/>
        <v>0</v>
      </c>
      <c r="BS76" s="56">
        <f t="shared" si="10"/>
        <v>20</v>
      </c>
      <c r="BT76" s="591"/>
      <c r="BU76" s="495"/>
      <c r="BV76" s="495"/>
      <c r="BW76" s="495"/>
      <c r="BX76" s="495"/>
      <c r="BY76" s="495"/>
      <c r="BZ76" s="495"/>
      <c r="CA76" s="495"/>
      <c r="CB76" s="495"/>
      <c r="CC76" s="495"/>
      <c r="CD76" s="495"/>
      <c r="CE76" s="495"/>
      <c r="CF76" s="495"/>
      <c r="CG76" s="495"/>
      <c r="CH76" s="495"/>
      <c r="CI76" s="495"/>
      <c r="CJ76" s="495"/>
      <c r="CK76" s="495"/>
      <c r="CL76" s="495"/>
      <c r="CM76" s="495"/>
      <c r="CN76" s="495"/>
      <c r="CO76" s="495"/>
      <c r="CP76" s="495"/>
      <c r="CQ76" s="495"/>
      <c r="CR76" s="495"/>
      <c r="CS76" s="495"/>
      <c r="CT76" s="495"/>
      <c r="CU76" s="495"/>
      <c r="CV76" s="495"/>
      <c r="CW76" s="495"/>
      <c r="CX76" s="495"/>
      <c r="CY76" s="495"/>
      <c r="CZ76" s="495"/>
      <c r="DA76" s="495"/>
      <c r="DB76" s="495"/>
      <c r="DC76" s="495"/>
      <c r="DD76" s="495"/>
      <c r="DE76" s="495"/>
      <c r="DF76" s="495"/>
      <c r="DG76" s="495"/>
      <c r="DH76" s="495"/>
      <c r="DI76" s="495"/>
      <c r="DJ76" s="495"/>
      <c r="DK76" s="495"/>
    </row>
    <row r="77" spans="1:115" s="420" customFormat="1" ht="15" x14ac:dyDescent="0.25">
      <c r="A77" s="519">
        <v>65</v>
      </c>
      <c r="B77" s="190">
        <v>1304176</v>
      </c>
      <c r="C77" s="187" t="s">
        <v>1852</v>
      </c>
      <c r="D77" s="85" t="s">
        <v>1853</v>
      </c>
      <c r="E77" s="56" t="s">
        <v>592</v>
      </c>
      <c r="F77" s="546">
        <v>5</v>
      </c>
      <c r="G77" s="546"/>
      <c r="H77" s="595">
        <v>7</v>
      </c>
      <c r="I77" s="595">
        <v>9</v>
      </c>
      <c r="J77" s="595">
        <v>7</v>
      </c>
      <c r="K77" s="595">
        <v>5</v>
      </c>
      <c r="L77" s="595">
        <v>6</v>
      </c>
      <c r="M77" s="595">
        <v>8</v>
      </c>
      <c r="N77" s="595">
        <v>7</v>
      </c>
      <c r="O77" s="595"/>
      <c r="P77" s="595"/>
      <c r="Q77" s="595"/>
      <c r="R77" s="595">
        <v>6</v>
      </c>
      <c r="S77" s="206">
        <v>9</v>
      </c>
      <c r="T77" s="595">
        <v>9</v>
      </c>
      <c r="U77" s="595">
        <v>10</v>
      </c>
      <c r="V77" s="595"/>
      <c r="W77" s="595">
        <v>8</v>
      </c>
      <c r="X77" s="595">
        <v>7</v>
      </c>
      <c r="Y77" s="595">
        <v>9</v>
      </c>
      <c r="Z77" s="595">
        <v>8</v>
      </c>
      <c r="AA77" s="595">
        <v>8</v>
      </c>
      <c r="AB77" s="595"/>
      <c r="AC77" s="595">
        <v>8</v>
      </c>
      <c r="AD77" s="595">
        <v>8</v>
      </c>
      <c r="AE77" s="595"/>
      <c r="AF77" s="595">
        <v>8</v>
      </c>
      <c r="AG77" s="595">
        <v>8</v>
      </c>
      <c r="AH77" s="595"/>
      <c r="AI77" s="595">
        <v>7</v>
      </c>
      <c r="AJ77" s="595"/>
      <c r="AK77" s="595"/>
      <c r="AL77" s="595"/>
      <c r="AM77" s="595"/>
      <c r="AN77" s="595"/>
      <c r="AO77" s="595"/>
      <c r="AP77" s="595">
        <v>8</v>
      </c>
      <c r="AQ77" s="595"/>
      <c r="AR77" s="595"/>
      <c r="AS77" s="595">
        <v>8</v>
      </c>
      <c r="AT77" s="595">
        <v>8</v>
      </c>
      <c r="AU77" s="595">
        <v>8</v>
      </c>
      <c r="AV77" s="595"/>
      <c r="AW77" s="595">
        <v>6</v>
      </c>
      <c r="AX77" s="595">
        <v>5</v>
      </c>
      <c r="AY77" s="595"/>
      <c r="AZ77" s="595"/>
      <c r="BA77" s="595">
        <v>8</v>
      </c>
      <c r="BB77" s="595"/>
      <c r="BC77" s="595"/>
      <c r="BD77" s="595"/>
      <c r="BE77" s="595">
        <v>8</v>
      </c>
      <c r="BF77" s="595"/>
      <c r="BG77" s="595"/>
      <c r="BH77" s="595">
        <v>9</v>
      </c>
      <c r="BI77" s="595"/>
      <c r="BJ77" s="595">
        <v>6</v>
      </c>
      <c r="BK77" s="595">
        <v>8</v>
      </c>
      <c r="BL77" s="595"/>
      <c r="BN77" s="93">
        <f t="shared" si="11"/>
        <v>0</v>
      </c>
      <c r="BO77" s="56">
        <f t="shared" si="12"/>
        <v>30</v>
      </c>
      <c r="BP77" s="56">
        <f t="shared" si="13"/>
        <v>0</v>
      </c>
      <c r="BQ77" s="56">
        <f t="shared" si="14"/>
        <v>2</v>
      </c>
      <c r="BR77" s="56">
        <f t="shared" si="15"/>
        <v>0</v>
      </c>
      <c r="BS77" s="56">
        <f t="shared" si="10"/>
        <v>32</v>
      </c>
      <c r="BT77" s="591"/>
      <c r="BU77" s="495"/>
      <c r="BV77" s="495"/>
      <c r="BW77" s="495"/>
      <c r="BX77" s="495"/>
      <c r="BY77" s="495"/>
      <c r="BZ77" s="495"/>
      <c r="CA77" s="495"/>
      <c r="CB77" s="495"/>
      <c r="CC77" s="495"/>
      <c r="CD77" s="495"/>
      <c r="CE77" s="495"/>
      <c r="CF77" s="495"/>
      <c r="CG77" s="495"/>
      <c r="CH77" s="495"/>
      <c r="CI77" s="495"/>
      <c r="CJ77" s="495"/>
      <c r="CK77" s="495"/>
      <c r="CL77" s="495"/>
      <c r="CM77" s="495"/>
      <c r="CN77" s="495"/>
      <c r="CO77" s="495"/>
      <c r="CP77" s="495"/>
      <c r="CQ77" s="495"/>
      <c r="CR77" s="495"/>
      <c r="CS77" s="495"/>
      <c r="CT77" s="495"/>
      <c r="CU77" s="495"/>
      <c r="CV77" s="495"/>
      <c r="CW77" s="495"/>
      <c r="CX77" s="495"/>
      <c r="CY77" s="495"/>
      <c r="CZ77" s="495"/>
      <c r="DA77" s="495"/>
      <c r="DB77" s="495"/>
      <c r="DC77" s="495"/>
      <c r="DD77" s="495"/>
      <c r="DE77" s="495"/>
      <c r="DF77" s="495"/>
      <c r="DG77" s="495"/>
      <c r="DH77" s="495"/>
      <c r="DI77" s="495"/>
      <c r="DJ77" s="495"/>
      <c r="DK77" s="495"/>
    </row>
    <row r="78" spans="1:115" s="420" customFormat="1" ht="15" hidden="1" x14ac:dyDescent="0.25">
      <c r="A78" s="519">
        <v>66</v>
      </c>
      <c r="B78" s="190">
        <v>1304176</v>
      </c>
      <c r="C78" s="187" t="s">
        <v>1856</v>
      </c>
      <c r="D78" s="187" t="s">
        <v>1857</v>
      </c>
      <c r="E78" s="56" t="s">
        <v>592</v>
      </c>
      <c r="F78" s="546">
        <v>2</v>
      </c>
      <c r="G78" s="546"/>
      <c r="H78" s="595" t="s">
        <v>2141</v>
      </c>
      <c r="I78" s="595">
        <v>5</v>
      </c>
      <c r="J78" s="595" t="s">
        <v>2141</v>
      </c>
      <c r="K78" s="595" t="s">
        <v>2141</v>
      </c>
      <c r="L78" s="595" t="s">
        <v>2141</v>
      </c>
      <c r="M78" s="595" t="s">
        <v>1987</v>
      </c>
      <c r="N78" s="595">
        <v>5</v>
      </c>
      <c r="O78" s="595"/>
      <c r="P78" s="595"/>
      <c r="Q78" s="595"/>
      <c r="R78" s="595" t="s">
        <v>2330</v>
      </c>
      <c r="S78" s="206" t="s">
        <v>2330</v>
      </c>
      <c r="T78" s="595" t="s">
        <v>2547</v>
      </c>
      <c r="U78" s="595" t="s">
        <v>2141</v>
      </c>
      <c r="V78" s="595"/>
      <c r="W78" s="595" t="s">
        <v>2547</v>
      </c>
      <c r="X78" s="595">
        <v>5</v>
      </c>
      <c r="Y78" s="595"/>
      <c r="Z78" s="595" t="s">
        <v>2330</v>
      </c>
      <c r="AA78" s="595" t="s">
        <v>2547</v>
      </c>
      <c r="AB78" s="595"/>
      <c r="AC78" s="595" t="s">
        <v>2547</v>
      </c>
      <c r="AD78" s="595" t="s">
        <v>2141</v>
      </c>
      <c r="AE78" s="595"/>
      <c r="AF78" s="595" t="s">
        <v>2547</v>
      </c>
      <c r="AG78" s="595" t="s">
        <v>1987</v>
      </c>
      <c r="AH78" s="595"/>
      <c r="AI78" s="595"/>
      <c r="AJ78" s="595"/>
      <c r="AK78" s="595"/>
      <c r="AL78" s="595"/>
      <c r="AM78" s="595"/>
      <c r="AN78" s="595"/>
      <c r="AO78" s="595"/>
      <c r="AP78" s="595" t="s">
        <v>2330</v>
      </c>
      <c r="AQ78" s="595" t="s">
        <v>1987</v>
      </c>
      <c r="AR78" s="595"/>
      <c r="AS78" s="595" t="s">
        <v>1987</v>
      </c>
      <c r="AT78" s="595" t="s">
        <v>2330</v>
      </c>
      <c r="AU78" s="595" t="s">
        <v>2330</v>
      </c>
      <c r="AV78" s="595"/>
      <c r="AW78" s="595">
        <v>5</v>
      </c>
      <c r="AX78" s="595">
        <v>5</v>
      </c>
      <c r="AY78" s="595"/>
      <c r="AZ78" s="595"/>
      <c r="BA78" s="595" t="s">
        <v>1987</v>
      </c>
      <c r="BB78" s="595"/>
      <c r="BC78" s="595"/>
      <c r="BD78" s="595"/>
      <c r="BE78" s="595" t="s">
        <v>1987</v>
      </c>
      <c r="BF78" s="595"/>
      <c r="BG78" s="595"/>
      <c r="BH78" s="595">
        <v>5</v>
      </c>
      <c r="BI78" s="595"/>
      <c r="BJ78" s="595"/>
      <c r="BK78" s="595">
        <v>5</v>
      </c>
      <c r="BL78" s="595"/>
      <c r="BN78" s="93">
        <f t="shared" si="11"/>
        <v>5</v>
      </c>
      <c r="BO78" s="56">
        <f t="shared" si="12"/>
        <v>0</v>
      </c>
      <c r="BP78" s="56">
        <f t="shared" si="13"/>
        <v>0</v>
      </c>
      <c r="BQ78" s="56">
        <f t="shared" si="14"/>
        <v>7</v>
      </c>
      <c r="BR78" s="56">
        <f t="shared" si="15"/>
        <v>0</v>
      </c>
      <c r="BS78" s="56">
        <f t="shared" si="10"/>
        <v>7</v>
      </c>
      <c r="BT78" s="591"/>
      <c r="BU78" s="495"/>
      <c r="BV78" s="495"/>
      <c r="BW78" s="495"/>
      <c r="BX78" s="495"/>
      <c r="BY78" s="495"/>
      <c r="BZ78" s="495"/>
      <c r="CA78" s="495"/>
      <c r="CB78" s="495"/>
      <c r="CC78" s="495"/>
      <c r="CD78" s="495"/>
      <c r="CE78" s="495"/>
      <c r="CF78" s="495"/>
      <c r="CG78" s="495"/>
      <c r="CH78" s="495"/>
      <c r="CI78" s="495"/>
      <c r="CJ78" s="495"/>
      <c r="CK78" s="495"/>
      <c r="CL78" s="495"/>
      <c r="CM78" s="495"/>
      <c r="CN78" s="495"/>
      <c r="CO78" s="495"/>
      <c r="CP78" s="495"/>
      <c r="CQ78" s="495"/>
      <c r="CR78" s="495"/>
      <c r="CS78" s="495"/>
      <c r="CT78" s="495"/>
      <c r="CU78" s="495"/>
      <c r="CV78" s="495"/>
      <c r="CW78" s="495"/>
      <c r="CX78" s="495"/>
      <c r="CY78" s="495"/>
      <c r="CZ78" s="495"/>
      <c r="DA78" s="495"/>
      <c r="DB78" s="495"/>
      <c r="DC78" s="495"/>
      <c r="DD78" s="495"/>
      <c r="DE78" s="495"/>
      <c r="DF78" s="495"/>
      <c r="DG78" s="495"/>
      <c r="DH78" s="495"/>
      <c r="DI78" s="495"/>
      <c r="DJ78" s="495"/>
      <c r="DK78" s="495"/>
    </row>
    <row r="79" spans="1:115" s="420" customFormat="1" ht="15" hidden="1" x14ac:dyDescent="0.25">
      <c r="A79" s="519">
        <v>67</v>
      </c>
      <c r="B79" s="190">
        <v>1304176</v>
      </c>
      <c r="C79" s="187" t="s">
        <v>1858</v>
      </c>
      <c r="D79" s="187" t="s">
        <v>1859</v>
      </c>
      <c r="E79" s="56" t="s">
        <v>592</v>
      </c>
      <c r="F79" s="546">
        <v>2</v>
      </c>
      <c r="G79" s="546"/>
      <c r="H79" s="595" t="s">
        <v>2141</v>
      </c>
      <c r="I79" s="595">
        <v>5</v>
      </c>
      <c r="J79" s="595" t="s">
        <v>2141</v>
      </c>
      <c r="K79" s="595" t="s">
        <v>2141</v>
      </c>
      <c r="L79" s="595" t="s">
        <v>2141</v>
      </c>
      <c r="M79" s="595" t="s">
        <v>1987</v>
      </c>
      <c r="N79" s="595">
        <v>5</v>
      </c>
      <c r="O79" s="595"/>
      <c r="P79" s="595"/>
      <c r="Q79" s="595"/>
      <c r="R79" s="595" t="s">
        <v>2330</v>
      </c>
      <c r="S79" s="206" t="s">
        <v>2330</v>
      </c>
      <c r="T79" s="595" t="s">
        <v>2547</v>
      </c>
      <c r="U79" s="595" t="s">
        <v>2141</v>
      </c>
      <c r="V79" s="595"/>
      <c r="W79" s="595" t="s">
        <v>2547</v>
      </c>
      <c r="X79" s="595">
        <v>5</v>
      </c>
      <c r="Y79" s="595"/>
      <c r="Z79" s="595" t="s">
        <v>2330</v>
      </c>
      <c r="AA79" s="595" t="s">
        <v>2547</v>
      </c>
      <c r="AB79" s="595"/>
      <c r="AC79" s="595" t="s">
        <v>2547</v>
      </c>
      <c r="AD79" s="595" t="s">
        <v>2141</v>
      </c>
      <c r="AE79" s="595"/>
      <c r="AF79" s="595" t="s">
        <v>2547</v>
      </c>
      <c r="AG79" s="595" t="s">
        <v>1987</v>
      </c>
      <c r="AH79" s="595"/>
      <c r="AI79" s="595"/>
      <c r="AJ79" s="595"/>
      <c r="AK79" s="595"/>
      <c r="AL79" s="595"/>
      <c r="AM79" s="595"/>
      <c r="AN79" s="595"/>
      <c r="AO79" s="595"/>
      <c r="AP79" s="595" t="s">
        <v>2330</v>
      </c>
      <c r="AQ79" s="595" t="s">
        <v>1987</v>
      </c>
      <c r="AR79" s="595"/>
      <c r="AS79" s="595" t="s">
        <v>1987</v>
      </c>
      <c r="AT79" s="595" t="s">
        <v>2330</v>
      </c>
      <c r="AU79" s="595" t="s">
        <v>2330</v>
      </c>
      <c r="AV79" s="595"/>
      <c r="AW79" s="595">
        <v>5</v>
      </c>
      <c r="AX79" s="595">
        <v>5</v>
      </c>
      <c r="AY79" s="595"/>
      <c r="AZ79" s="595"/>
      <c r="BA79" s="595" t="s">
        <v>1987</v>
      </c>
      <c r="BB79" s="595"/>
      <c r="BC79" s="595"/>
      <c r="BD79" s="595"/>
      <c r="BE79" s="595" t="s">
        <v>1987</v>
      </c>
      <c r="BF79" s="595"/>
      <c r="BG79" s="595"/>
      <c r="BH79" s="595">
        <v>5</v>
      </c>
      <c r="BI79" s="595"/>
      <c r="BJ79" s="595"/>
      <c r="BK79" s="595">
        <v>5</v>
      </c>
      <c r="BL79" s="595"/>
      <c r="BN79" s="93">
        <f t="shared" si="11"/>
        <v>5</v>
      </c>
      <c r="BO79" s="56">
        <f t="shared" si="12"/>
        <v>0</v>
      </c>
      <c r="BP79" s="56">
        <f t="shared" si="13"/>
        <v>0</v>
      </c>
      <c r="BQ79" s="56">
        <f t="shared" si="14"/>
        <v>7</v>
      </c>
      <c r="BR79" s="56">
        <f t="shared" si="15"/>
        <v>0</v>
      </c>
      <c r="BS79" s="56">
        <f t="shared" si="10"/>
        <v>7</v>
      </c>
      <c r="BT79" s="591"/>
      <c r="BU79" s="495"/>
      <c r="BV79" s="495"/>
      <c r="BW79" s="495"/>
      <c r="BX79" s="495"/>
      <c r="BY79" s="495"/>
      <c r="BZ79" s="495"/>
      <c r="CA79" s="495"/>
      <c r="CB79" s="495"/>
      <c r="CC79" s="495"/>
      <c r="CD79" s="495"/>
      <c r="CE79" s="495"/>
      <c r="CF79" s="495"/>
      <c r="CG79" s="495"/>
      <c r="CH79" s="495"/>
      <c r="CI79" s="495"/>
      <c r="CJ79" s="495"/>
      <c r="CK79" s="495"/>
      <c r="CL79" s="495"/>
      <c r="CM79" s="495"/>
      <c r="CN79" s="495"/>
      <c r="CO79" s="495"/>
      <c r="CP79" s="495"/>
      <c r="CQ79" s="495"/>
      <c r="CR79" s="495"/>
      <c r="CS79" s="495"/>
      <c r="CT79" s="495"/>
      <c r="CU79" s="495"/>
      <c r="CV79" s="495"/>
      <c r="CW79" s="495"/>
      <c r="CX79" s="495"/>
      <c r="CY79" s="495"/>
      <c r="CZ79" s="495"/>
      <c r="DA79" s="495"/>
      <c r="DB79" s="495"/>
      <c r="DC79" s="495"/>
      <c r="DD79" s="495"/>
      <c r="DE79" s="495"/>
      <c r="DF79" s="495"/>
      <c r="DG79" s="495"/>
      <c r="DH79" s="495"/>
      <c r="DI79" s="495"/>
      <c r="DJ79" s="495"/>
      <c r="DK79" s="495"/>
    </row>
    <row r="80" spans="1:115" s="420" customFormat="1" ht="15" customHeight="1" x14ac:dyDescent="0.25">
      <c r="A80" s="519">
        <v>68</v>
      </c>
      <c r="B80" s="190">
        <v>1304176</v>
      </c>
      <c r="C80" s="187" t="s">
        <v>1860</v>
      </c>
      <c r="D80" s="187" t="s">
        <v>1861</v>
      </c>
      <c r="E80" s="56" t="s">
        <v>592</v>
      </c>
      <c r="F80" s="546">
        <v>5</v>
      </c>
      <c r="G80" s="546"/>
      <c r="H80" s="595">
        <v>7</v>
      </c>
      <c r="I80" s="595">
        <v>8</v>
      </c>
      <c r="J80" s="595" t="s">
        <v>1390</v>
      </c>
      <c r="K80" s="595">
        <v>5</v>
      </c>
      <c r="L80" s="595">
        <v>9</v>
      </c>
      <c r="M80" s="595">
        <v>8</v>
      </c>
      <c r="N80" s="595">
        <v>5</v>
      </c>
      <c r="O80" s="595"/>
      <c r="P80" s="595"/>
      <c r="Q80" s="595"/>
      <c r="R80" s="595">
        <v>8</v>
      </c>
      <c r="S80" s="206">
        <v>8</v>
      </c>
      <c r="T80" s="595">
        <v>8</v>
      </c>
      <c r="U80" s="595">
        <v>10</v>
      </c>
      <c r="V80" s="595"/>
      <c r="W80" s="595">
        <v>7</v>
      </c>
      <c r="X80" s="595">
        <v>5</v>
      </c>
      <c r="Y80" s="595">
        <v>9</v>
      </c>
      <c r="Z80" s="595">
        <v>7</v>
      </c>
      <c r="AA80" s="595">
        <v>8</v>
      </c>
      <c r="AB80" s="595"/>
      <c r="AC80" s="595">
        <v>7</v>
      </c>
      <c r="AD80" s="595">
        <v>6</v>
      </c>
      <c r="AE80" s="595"/>
      <c r="AF80" s="595">
        <v>8</v>
      </c>
      <c r="AG80" s="595">
        <v>7</v>
      </c>
      <c r="AH80" s="595"/>
      <c r="AI80" s="595">
        <v>8</v>
      </c>
      <c r="AJ80" s="595"/>
      <c r="AK80" s="595"/>
      <c r="AL80" s="595"/>
      <c r="AM80" s="595"/>
      <c r="AN80" s="595"/>
      <c r="AO80" s="595"/>
      <c r="AP80" s="595">
        <v>7</v>
      </c>
      <c r="AQ80" s="595"/>
      <c r="AR80" s="595"/>
      <c r="AS80" s="595">
        <v>8</v>
      </c>
      <c r="AT80" s="595">
        <v>7</v>
      </c>
      <c r="AU80" s="595">
        <v>7</v>
      </c>
      <c r="AV80" s="595"/>
      <c r="AW80" s="595">
        <v>5</v>
      </c>
      <c r="AX80" s="595">
        <v>8</v>
      </c>
      <c r="AY80" s="595"/>
      <c r="AZ80" s="595"/>
      <c r="BA80" s="595">
        <v>8</v>
      </c>
      <c r="BB80" s="595"/>
      <c r="BC80" s="595"/>
      <c r="BD80" s="595"/>
      <c r="BE80" s="595">
        <v>5</v>
      </c>
      <c r="BF80" s="595"/>
      <c r="BG80" s="595"/>
      <c r="BH80" s="595">
        <v>5</v>
      </c>
      <c r="BI80" s="595"/>
      <c r="BJ80" s="595">
        <v>5</v>
      </c>
      <c r="BK80" s="595">
        <v>8</v>
      </c>
      <c r="BL80" s="595"/>
      <c r="BN80" s="93">
        <f t="shared" si="11"/>
        <v>0</v>
      </c>
      <c r="BO80" s="56">
        <f t="shared" si="12"/>
        <v>24</v>
      </c>
      <c r="BP80" s="56">
        <f t="shared" si="13"/>
        <v>1</v>
      </c>
      <c r="BQ80" s="56">
        <f t="shared" si="14"/>
        <v>7</v>
      </c>
      <c r="BR80" s="56">
        <f t="shared" si="15"/>
        <v>0</v>
      </c>
      <c r="BS80" s="56">
        <f t="shared" ref="BS80:BS143" si="28">SUM(BO80:BR80)</f>
        <v>32</v>
      </c>
      <c r="BT80" s="591"/>
      <c r="BU80" s="495"/>
      <c r="BV80" s="495"/>
      <c r="BW80" s="495"/>
      <c r="BX80" s="495"/>
      <c r="BY80" s="495"/>
      <c r="BZ80" s="495"/>
      <c r="CA80" s="495"/>
      <c r="CB80" s="495"/>
      <c r="CC80" s="495"/>
      <c r="CD80" s="495"/>
      <c r="CE80" s="495"/>
      <c r="CF80" s="495"/>
      <c r="CG80" s="495"/>
      <c r="CH80" s="495"/>
      <c r="CI80" s="495"/>
      <c r="CJ80" s="495"/>
      <c r="CK80" s="495"/>
      <c r="CL80" s="495"/>
      <c r="CM80" s="495"/>
      <c r="CN80" s="495"/>
      <c r="CO80" s="495"/>
      <c r="CP80" s="495"/>
      <c r="CQ80" s="495"/>
      <c r="CR80" s="495"/>
      <c r="CS80" s="495"/>
      <c r="CT80" s="495"/>
      <c r="CU80" s="495"/>
      <c r="CV80" s="495"/>
      <c r="CW80" s="495"/>
      <c r="CX80" s="495"/>
      <c r="CY80" s="495"/>
      <c r="CZ80" s="495"/>
      <c r="DA80" s="495"/>
      <c r="DB80" s="495"/>
      <c r="DC80" s="495"/>
      <c r="DD80" s="495"/>
      <c r="DE80" s="495"/>
      <c r="DF80" s="495"/>
      <c r="DG80" s="495"/>
      <c r="DH80" s="495"/>
      <c r="DI80" s="495"/>
      <c r="DJ80" s="495"/>
      <c r="DK80" s="495"/>
    </row>
    <row r="81" spans="1:115" s="420" customFormat="1" ht="15" hidden="1" x14ac:dyDescent="0.25">
      <c r="A81" s="519">
        <v>69</v>
      </c>
      <c r="B81" s="190">
        <v>1304176</v>
      </c>
      <c r="C81" s="187" t="s">
        <v>1896</v>
      </c>
      <c r="D81" s="187" t="s">
        <v>1897</v>
      </c>
      <c r="E81" s="56" t="s">
        <v>592</v>
      </c>
      <c r="F81" s="546">
        <v>2</v>
      </c>
      <c r="G81" s="546"/>
      <c r="H81" s="595" t="s">
        <v>2141</v>
      </c>
      <c r="I81" s="595">
        <v>10</v>
      </c>
      <c r="J81" s="595" t="s">
        <v>2141</v>
      </c>
      <c r="K81" s="595" t="s">
        <v>2141</v>
      </c>
      <c r="L81" s="595" t="s">
        <v>2141</v>
      </c>
      <c r="M81" s="595" t="s">
        <v>1987</v>
      </c>
      <c r="N81" s="595">
        <v>10</v>
      </c>
      <c r="O81" s="595"/>
      <c r="P81" s="595"/>
      <c r="Q81" s="595"/>
      <c r="R81" s="595" t="s">
        <v>2330</v>
      </c>
      <c r="S81" s="206" t="s">
        <v>2330</v>
      </c>
      <c r="T81" s="595" t="s">
        <v>2547</v>
      </c>
      <c r="U81" s="595" t="s">
        <v>2141</v>
      </c>
      <c r="V81" s="595"/>
      <c r="W81" s="595" t="s">
        <v>2547</v>
      </c>
      <c r="X81" s="595">
        <v>9</v>
      </c>
      <c r="Y81" s="595"/>
      <c r="Z81" s="595" t="s">
        <v>2330</v>
      </c>
      <c r="AA81" s="595" t="s">
        <v>2547</v>
      </c>
      <c r="AB81" s="595"/>
      <c r="AC81" s="595" t="s">
        <v>2547</v>
      </c>
      <c r="AD81" s="595" t="s">
        <v>2141</v>
      </c>
      <c r="AE81" s="595"/>
      <c r="AF81" s="595" t="s">
        <v>2547</v>
      </c>
      <c r="AG81" s="595" t="s">
        <v>1987</v>
      </c>
      <c r="AH81" s="595"/>
      <c r="AI81" s="595"/>
      <c r="AJ81" s="595"/>
      <c r="AK81" s="595"/>
      <c r="AL81" s="595"/>
      <c r="AM81" s="595"/>
      <c r="AN81" s="595"/>
      <c r="AO81" s="595"/>
      <c r="AP81" s="595" t="s">
        <v>2330</v>
      </c>
      <c r="AQ81" s="595" t="s">
        <v>1987</v>
      </c>
      <c r="AR81" s="595"/>
      <c r="AS81" s="595" t="s">
        <v>1987</v>
      </c>
      <c r="AT81" s="595" t="s">
        <v>2330</v>
      </c>
      <c r="AU81" s="595" t="s">
        <v>2330</v>
      </c>
      <c r="AV81" s="595"/>
      <c r="AW81" s="595">
        <v>8</v>
      </c>
      <c r="AX81" s="595">
        <v>7</v>
      </c>
      <c r="AY81" s="595"/>
      <c r="AZ81" s="595"/>
      <c r="BA81" s="595"/>
      <c r="BB81" s="595"/>
      <c r="BC81" s="595"/>
      <c r="BD81" s="595"/>
      <c r="BE81" s="595"/>
      <c r="BF81" s="595"/>
      <c r="BG81" s="595"/>
      <c r="BH81" s="595">
        <v>10</v>
      </c>
      <c r="BI81" s="595"/>
      <c r="BJ81" s="595"/>
      <c r="BK81" s="595">
        <v>9</v>
      </c>
      <c r="BL81" s="595"/>
      <c r="BN81" s="93">
        <f t="shared" si="11"/>
        <v>5</v>
      </c>
      <c r="BO81" s="56">
        <f t="shared" si="12"/>
        <v>7</v>
      </c>
      <c r="BP81" s="56">
        <f t="shared" si="13"/>
        <v>0</v>
      </c>
      <c r="BQ81" s="56">
        <f t="shared" si="14"/>
        <v>0</v>
      </c>
      <c r="BR81" s="56">
        <f t="shared" si="15"/>
        <v>0</v>
      </c>
      <c r="BS81" s="56">
        <f t="shared" si="28"/>
        <v>7</v>
      </c>
      <c r="BT81" s="591"/>
      <c r="BU81" s="495"/>
      <c r="BV81" s="495"/>
      <c r="BW81" s="495"/>
      <c r="BX81" s="495"/>
      <c r="BY81" s="495"/>
      <c r="BZ81" s="495"/>
      <c r="CA81" s="495"/>
      <c r="CB81" s="495"/>
      <c r="CC81" s="495"/>
      <c r="CD81" s="495"/>
      <c r="CE81" s="495"/>
      <c r="CF81" s="495"/>
      <c r="CG81" s="495"/>
      <c r="CH81" s="495"/>
      <c r="CI81" s="495"/>
      <c r="CJ81" s="495"/>
      <c r="CK81" s="495"/>
      <c r="CL81" s="495"/>
      <c r="CM81" s="495"/>
      <c r="CN81" s="495"/>
      <c r="CO81" s="495"/>
      <c r="CP81" s="495"/>
      <c r="CQ81" s="495"/>
      <c r="CR81" s="495"/>
      <c r="CS81" s="495"/>
      <c r="CT81" s="495"/>
      <c r="CU81" s="495"/>
      <c r="CV81" s="495"/>
      <c r="CW81" s="495"/>
      <c r="CX81" s="495"/>
      <c r="CY81" s="495"/>
      <c r="CZ81" s="495"/>
      <c r="DA81" s="495"/>
      <c r="DB81" s="495"/>
      <c r="DC81" s="495"/>
      <c r="DD81" s="495"/>
      <c r="DE81" s="495"/>
      <c r="DF81" s="495"/>
      <c r="DG81" s="495"/>
      <c r="DH81" s="495"/>
      <c r="DI81" s="495"/>
      <c r="DJ81" s="495"/>
      <c r="DK81" s="495"/>
    </row>
    <row r="82" spans="1:115" s="420" customFormat="1" ht="15" hidden="1" x14ac:dyDescent="0.25">
      <c r="A82" s="519">
        <v>70</v>
      </c>
      <c r="B82" s="190">
        <v>1304176</v>
      </c>
      <c r="C82" s="187" t="s">
        <v>1953</v>
      </c>
      <c r="D82" s="187" t="s">
        <v>1952</v>
      </c>
      <c r="E82" s="56" t="s">
        <v>592</v>
      </c>
      <c r="F82" s="546">
        <v>2</v>
      </c>
      <c r="G82" s="546"/>
      <c r="H82" s="595" t="s">
        <v>2141</v>
      </c>
      <c r="I82" s="595">
        <v>5</v>
      </c>
      <c r="J82" s="595" t="s">
        <v>2141</v>
      </c>
      <c r="K82" s="595" t="s">
        <v>2141</v>
      </c>
      <c r="L82" s="595" t="s">
        <v>2141</v>
      </c>
      <c r="M82" s="595" t="s">
        <v>1987</v>
      </c>
      <c r="N82" s="595">
        <v>5</v>
      </c>
      <c r="O82" s="595"/>
      <c r="P82" s="595"/>
      <c r="Q82" s="595"/>
      <c r="R82" s="595" t="s">
        <v>2330</v>
      </c>
      <c r="S82" s="206" t="s">
        <v>2330</v>
      </c>
      <c r="T82" s="595" t="s">
        <v>2547</v>
      </c>
      <c r="U82" s="595" t="s">
        <v>2141</v>
      </c>
      <c r="V82" s="595"/>
      <c r="W82" s="595" t="s">
        <v>2547</v>
      </c>
      <c r="X82" s="595">
        <v>5</v>
      </c>
      <c r="Y82" s="595"/>
      <c r="Z82" s="595" t="s">
        <v>2330</v>
      </c>
      <c r="AA82" s="595" t="s">
        <v>2547</v>
      </c>
      <c r="AB82" s="595"/>
      <c r="AC82" s="595" t="s">
        <v>2547</v>
      </c>
      <c r="AD82" s="595" t="s">
        <v>2141</v>
      </c>
      <c r="AE82" s="595"/>
      <c r="AF82" s="595" t="s">
        <v>2547</v>
      </c>
      <c r="AG82" s="595" t="s">
        <v>1987</v>
      </c>
      <c r="AH82" s="595"/>
      <c r="AI82" s="595"/>
      <c r="AJ82" s="595"/>
      <c r="AK82" s="595"/>
      <c r="AL82" s="595"/>
      <c r="AM82" s="595"/>
      <c r="AN82" s="595"/>
      <c r="AO82" s="595"/>
      <c r="AP82" s="595" t="s">
        <v>2330</v>
      </c>
      <c r="AQ82" s="595" t="s">
        <v>1987</v>
      </c>
      <c r="AR82" s="595"/>
      <c r="AS82" s="595" t="s">
        <v>1987</v>
      </c>
      <c r="AT82" s="595" t="s">
        <v>2330</v>
      </c>
      <c r="AU82" s="595" t="s">
        <v>2330</v>
      </c>
      <c r="AV82" s="595"/>
      <c r="AW82" s="595">
        <v>5</v>
      </c>
      <c r="AX82" s="595">
        <v>5</v>
      </c>
      <c r="AY82" s="595"/>
      <c r="AZ82" s="595"/>
      <c r="BA82" s="595"/>
      <c r="BB82" s="595"/>
      <c r="BC82" s="595"/>
      <c r="BD82" s="595"/>
      <c r="BE82" s="595"/>
      <c r="BF82" s="595"/>
      <c r="BG82" s="595"/>
      <c r="BH82" s="595">
        <v>5</v>
      </c>
      <c r="BI82" s="595"/>
      <c r="BJ82" s="595"/>
      <c r="BK82" s="595">
        <v>5</v>
      </c>
      <c r="BL82" s="595"/>
      <c r="BN82" s="93">
        <f t="shared" ref="BN82:BN145" si="29">COUNTIF(H82:BM82, "2024-1")</f>
        <v>5</v>
      </c>
      <c r="BO82" s="56">
        <f t="shared" ref="BO82:BO145" si="30">COUNTIF(H82:BM82,"&gt;5")</f>
        <v>0</v>
      </c>
      <c r="BP82" s="56">
        <f t="shared" ref="BP82:BP145" si="31">COUNTIF(H82:BM82,"&gt;5?")</f>
        <v>0</v>
      </c>
      <c r="BQ82" s="56">
        <f t="shared" ref="BQ82:BQ145" si="32">COUNTIF(H82:BM82,"5")</f>
        <v>7</v>
      </c>
      <c r="BR82" s="56">
        <f t="shared" ref="BR82:BR145" si="33">COUNTIF(H82:BM82,"5*")</f>
        <v>0</v>
      </c>
      <c r="BS82" s="56">
        <f t="shared" si="28"/>
        <v>7</v>
      </c>
      <c r="BT82" s="591"/>
      <c r="BU82" s="495"/>
      <c r="BV82" s="495"/>
      <c r="BW82" s="495"/>
      <c r="BX82" s="495"/>
      <c r="BY82" s="495"/>
      <c r="BZ82" s="495"/>
      <c r="CA82" s="495"/>
      <c r="CB82" s="495"/>
      <c r="CC82" s="495"/>
      <c r="CD82" s="495"/>
      <c r="CE82" s="495"/>
      <c r="CF82" s="495"/>
      <c r="CG82" s="495"/>
      <c r="CH82" s="495"/>
      <c r="CI82" s="495"/>
      <c r="CJ82" s="495"/>
      <c r="CK82" s="495"/>
      <c r="CL82" s="495"/>
      <c r="CM82" s="495"/>
      <c r="CN82" s="495"/>
      <c r="CO82" s="495"/>
      <c r="CP82" s="495"/>
      <c r="CQ82" s="495"/>
      <c r="CR82" s="495"/>
      <c r="CS82" s="495"/>
      <c r="CT82" s="495"/>
      <c r="CU82" s="495"/>
      <c r="CV82" s="495"/>
      <c r="CW82" s="495"/>
      <c r="CX82" s="495"/>
      <c r="CY82" s="495"/>
      <c r="CZ82" s="495"/>
      <c r="DA82" s="495"/>
      <c r="DB82" s="495"/>
      <c r="DC82" s="495"/>
      <c r="DD82" s="495"/>
      <c r="DE82" s="495"/>
      <c r="DF82" s="495"/>
      <c r="DG82" s="495"/>
      <c r="DH82" s="495"/>
      <c r="DI82" s="495"/>
      <c r="DJ82" s="495"/>
      <c r="DK82" s="495"/>
    </row>
    <row r="83" spans="1:115" s="420" customFormat="1" ht="15" x14ac:dyDescent="0.25">
      <c r="A83" s="519">
        <v>71</v>
      </c>
      <c r="B83" s="190">
        <v>1304176</v>
      </c>
      <c r="C83" s="187" t="s">
        <v>1854</v>
      </c>
      <c r="D83" s="187" t="s">
        <v>1855</v>
      </c>
      <c r="E83" s="56" t="s">
        <v>592</v>
      </c>
      <c r="F83" s="546">
        <v>5</v>
      </c>
      <c r="G83" s="546"/>
      <c r="H83" s="595">
        <v>8</v>
      </c>
      <c r="I83" s="595">
        <v>9</v>
      </c>
      <c r="J83" s="595">
        <v>6</v>
      </c>
      <c r="K83" s="595">
        <v>6</v>
      </c>
      <c r="L83" s="595">
        <v>7</v>
      </c>
      <c r="M83" s="595">
        <v>8</v>
      </c>
      <c r="N83" s="595">
        <v>9</v>
      </c>
      <c r="O83" s="595"/>
      <c r="P83" s="595"/>
      <c r="Q83" s="595"/>
      <c r="R83" s="595">
        <v>7</v>
      </c>
      <c r="S83" s="206">
        <v>9</v>
      </c>
      <c r="T83" s="595">
        <v>9</v>
      </c>
      <c r="U83" s="595">
        <v>10</v>
      </c>
      <c r="V83" s="595"/>
      <c r="W83" s="595">
        <v>9</v>
      </c>
      <c r="X83" s="595">
        <v>8</v>
      </c>
      <c r="Y83" s="595">
        <v>9</v>
      </c>
      <c r="Z83" s="595">
        <v>9</v>
      </c>
      <c r="AA83" s="595">
        <v>9</v>
      </c>
      <c r="AB83" s="595"/>
      <c r="AC83" s="595">
        <v>9</v>
      </c>
      <c r="AD83" s="595">
        <v>8</v>
      </c>
      <c r="AE83" s="595"/>
      <c r="AF83" s="595">
        <v>9</v>
      </c>
      <c r="AG83" s="595">
        <v>8</v>
      </c>
      <c r="AH83" s="595"/>
      <c r="AI83" s="595"/>
      <c r="AJ83" s="595"/>
      <c r="AK83" s="595"/>
      <c r="AL83" s="595"/>
      <c r="AM83" s="595"/>
      <c r="AN83" s="595"/>
      <c r="AO83" s="595"/>
      <c r="AP83" s="595">
        <v>10</v>
      </c>
      <c r="AQ83" s="595">
        <v>7</v>
      </c>
      <c r="AR83" s="595"/>
      <c r="AS83" s="595">
        <v>7</v>
      </c>
      <c r="AT83" s="595">
        <v>10</v>
      </c>
      <c r="AU83" s="595">
        <v>9</v>
      </c>
      <c r="AV83" s="595"/>
      <c r="AW83" s="595">
        <v>8</v>
      </c>
      <c r="AX83" s="595">
        <v>5</v>
      </c>
      <c r="AY83" s="595"/>
      <c r="AZ83" s="595"/>
      <c r="BA83" s="595">
        <v>8</v>
      </c>
      <c r="BB83" s="595"/>
      <c r="BC83" s="595"/>
      <c r="BD83" s="595"/>
      <c r="BE83" s="595">
        <v>8</v>
      </c>
      <c r="BF83" s="595"/>
      <c r="BG83" s="595"/>
      <c r="BH83" s="595">
        <v>9</v>
      </c>
      <c r="BI83" s="595"/>
      <c r="BJ83" s="595">
        <v>7</v>
      </c>
      <c r="BK83" s="595">
        <v>9</v>
      </c>
      <c r="BL83" s="595"/>
      <c r="BN83" s="93">
        <f t="shared" si="29"/>
        <v>0</v>
      </c>
      <c r="BO83" s="56">
        <f t="shared" si="30"/>
        <v>31</v>
      </c>
      <c r="BP83" s="56">
        <f t="shared" si="31"/>
        <v>0</v>
      </c>
      <c r="BQ83" s="56">
        <f t="shared" si="32"/>
        <v>1</v>
      </c>
      <c r="BR83" s="56">
        <f t="shared" si="33"/>
        <v>0</v>
      </c>
      <c r="BS83" s="56">
        <f t="shared" si="28"/>
        <v>32</v>
      </c>
      <c r="BT83" s="591"/>
      <c r="BU83" s="495"/>
      <c r="BV83" s="495"/>
      <c r="BW83" s="495"/>
      <c r="BX83" s="495"/>
      <c r="BY83" s="495"/>
      <c r="BZ83" s="495"/>
      <c r="CA83" s="495"/>
      <c r="CB83" s="495"/>
      <c r="CC83" s="495"/>
      <c r="CD83" s="495"/>
      <c r="CE83" s="495"/>
      <c r="CF83" s="495"/>
      <c r="CG83" s="495"/>
      <c r="CH83" s="495"/>
      <c r="CI83" s="495"/>
      <c r="CJ83" s="495"/>
      <c r="CK83" s="495"/>
      <c r="CL83" s="495"/>
      <c r="CM83" s="495"/>
      <c r="CN83" s="495"/>
      <c r="CO83" s="495"/>
      <c r="CP83" s="495"/>
      <c r="CQ83" s="495"/>
      <c r="CR83" s="495"/>
      <c r="CS83" s="495"/>
      <c r="CT83" s="495"/>
      <c r="CU83" s="495"/>
      <c r="CV83" s="495"/>
      <c r="CW83" s="495"/>
      <c r="CX83" s="495"/>
      <c r="CY83" s="495"/>
      <c r="CZ83" s="495"/>
      <c r="DA83" s="495"/>
      <c r="DB83" s="495"/>
      <c r="DC83" s="495"/>
      <c r="DD83" s="495"/>
      <c r="DE83" s="495"/>
      <c r="DF83" s="495"/>
      <c r="DG83" s="495"/>
      <c r="DH83" s="495"/>
      <c r="DI83" s="495"/>
      <c r="DJ83" s="495"/>
      <c r="DK83" s="495"/>
    </row>
    <row r="84" spans="1:115" s="420" customFormat="1" ht="15" customHeight="1" x14ac:dyDescent="0.25">
      <c r="A84" s="519">
        <v>72</v>
      </c>
      <c r="B84" s="190">
        <v>1304176</v>
      </c>
      <c r="C84" s="187" t="s">
        <v>1793</v>
      </c>
      <c r="D84" s="187" t="s">
        <v>1954</v>
      </c>
      <c r="E84" s="56" t="s">
        <v>592</v>
      </c>
      <c r="F84" s="546">
        <v>6</v>
      </c>
      <c r="G84" s="546"/>
      <c r="H84" s="595">
        <v>9</v>
      </c>
      <c r="I84" s="595">
        <v>9</v>
      </c>
      <c r="J84" s="595">
        <v>10</v>
      </c>
      <c r="K84" s="595">
        <v>7</v>
      </c>
      <c r="L84" s="595">
        <v>7</v>
      </c>
      <c r="M84" s="595">
        <v>9</v>
      </c>
      <c r="N84" s="595">
        <v>10</v>
      </c>
      <c r="O84" s="595">
        <v>10</v>
      </c>
      <c r="P84" s="595">
        <v>10</v>
      </c>
      <c r="Q84" s="595">
        <v>10</v>
      </c>
      <c r="R84" s="595">
        <v>7</v>
      </c>
      <c r="S84" s="595">
        <v>9</v>
      </c>
      <c r="T84" s="595">
        <v>8</v>
      </c>
      <c r="U84" s="595">
        <v>10</v>
      </c>
      <c r="V84" s="595">
        <v>9</v>
      </c>
      <c r="W84" s="595">
        <v>10</v>
      </c>
      <c r="X84" s="595">
        <v>9</v>
      </c>
      <c r="Y84" s="595">
        <v>9</v>
      </c>
      <c r="Z84" s="595">
        <v>8</v>
      </c>
      <c r="AA84" s="595">
        <v>9</v>
      </c>
      <c r="AB84" s="595">
        <v>9</v>
      </c>
      <c r="AC84" s="595">
        <v>8</v>
      </c>
      <c r="AD84" s="595">
        <v>8</v>
      </c>
      <c r="AE84" s="595"/>
      <c r="AF84" s="595">
        <v>9</v>
      </c>
      <c r="AG84" s="595"/>
      <c r="AH84" s="595"/>
      <c r="AI84" s="595"/>
      <c r="AJ84" s="595"/>
      <c r="AK84" s="595"/>
      <c r="AL84" s="595"/>
      <c r="AM84" s="595"/>
      <c r="AN84" s="595"/>
      <c r="AO84" s="595"/>
      <c r="AP84" s="595">
        <v>9</v>
      </c>
      <c r="AQ84" s="595"/>
      <c r="AR84" s="595"/>
      <c r="AS84" s="595">
        <v>9</v>
      </c>
      <c r="AT84" s="595">
        <v>8</v>
      </c>
      <c r="AU84" s="595">
        <v>9</v>
      </c>
      <c r="AW84" s="595">
        <v>9</v>
      </c>
      <c r="AX84" s="595">
        <v>9</v>
      </c>
      <c r="AY84" s="595"/>
      <c r="AZ84" s="595"/>
      <c r="BA84" s="595">
        <v>9</v>
      </c>
      <c r="BB84" s="595"/>
      <c r="BC84" s="595">
        <v>9</v>
      </c>
      <c r="BD84" s="595"/>
      <c r="BE84" s="595">
        <v>9</v>
      </c>
      <c r="BF84" s="595">
        <v>10</v>
      </c>
      <c r="BG84" s="595"/>
      <c r="BH84" s="595">
        <v>10</v>
      </c>
      <c r="BI84" s="595">
        <v>5</v>
      </c>
      <c r="BJ84" s="595"/>
      <c r="BK84" s="595">
        <v>9</v>
      </c>
      <c r="BL84" s="595"/>
      <c r="BM84" s="595">
        <v>9</v>
      </c>
      <c r="BN84" s="93">
        <f t="shared" si="29"/>
        <v>0</v>
      </c>
      <c r="BO84" s="56">
        <f t="shared" si="30"/>
        <v>37</v>
      </c>
      <c r="BP84" s="56">
        <f t="shared" si="31"/>
        <v>0</v>
      </c>
      <c r="BQ84" s="56">
        <f t="shared" si="32"/>
        <v>1</v>
      </c>
      <c r="BR84" s="56">
        <f t="shared" si="33"/>
        <v>0</v>
      </c>
      <c r="BS84" s="56">
        <f t="shared" si="28"/>
        <v>38</v>
      </c>
      <c r="BT84" s="591"/>
      <c r="BU84" s="495"/>
      <c r="BV84" s="495"/>
      <c r="BW84" s="495"/>
      <c r="BX84" s="495"/>
      <c r="BY84" s="495"/>
      <c r="BZ84" s="495"/>
      <c r="CA84" s="495"/>
      <c r="CB84" s="495"/>
      <c r="CC84" s="495"/>
      <c r="CD84" s="495"/>
      <c r="CE84" s="495"/>
      <c r="CF84" s="495"/>
      <c r="CG84" s="495"/>
      <c r="CH84" s="495"/>
      <c r="CI84" s="495"/>
      <c r="CJ84" s="495"/>
      <c r="CK84" s="495"/>
      <c r="CL84" s="495"/>
      <c r="CM84" s="495"/>
      <c r="CN84" s="495"/>
      <c r="CO84" s="495"/>
      <c r="CP84" s="495"/>
      <c r="CQ84" s="495"/>
      <c r="CR84" s="495"/>
      <c r="CS84" s="495"/>
      <c r="CT84" s="495"/>
      <c r="CU84" s="495"/>
      <c r="CV84" s="495"/>
      <c r="CW84" s="495"/>
      <c r="CX84" s="495"/>
      <c r="CY84" s="495"/>
      <c r="CZ84" s="495"/>
      <c r="DA84" s="495"/>
      <c r="DB84" s="495"/>
      <c r="DC84" s="495"/>
      <c r="DD84" s="495"/>
      <c r="DE84" s="495"/>
      <c r="DF84" s="495"/>
      <c r="DG84" s="495"/>
      <c r="DH84" s="495"/>
      <c r="DI84" s="495"/>
      <c r="DJ84" s="495"/>
      <c r="DK84" s="495"/>
    </row>
    <row r="85" spans="1:115" s="559" customFormat="1" ht="15" x14ac:dyDescent="0.25">
      <c r="A85" s="519">
        <v>73</v>
      </c>
      <c r="B85" s="190">
        <v>1304176</v>
      </c>
      <c r="C85" s="187" t="s">
        <v>1772</v>
      </c>
      <c r="D85" s="187" t="s">
        <v>1773</v>
      </c>
      <c r="E85" s="56" t="s">
        <v>592</v>
      </c>
      <c r="F85" s="56">
        <v>6</v>
      </c>
      <c r="G85" s="557"/>
      <c r="H85" s="595">
        <v>7</v>
      </c>
      <c r="I85" s="595">
        <v>9</v>
      </c>
      <c r="J85" s="595">
        <v>9</v>
      </c>
      <c r="K85" s="595">
        <v>6</v>
      </c>
      <c r="L85" s="595">
        <v>7</v>
      </c>
      <c r="M85" s="595">
        <v>8</v>
      </c>
      <c r="N85" s="595">
        <v>9</v>
      </c>
      <c r="O85" s="595">
        <v>9</v>
      </c>
      <c r="P85" s="595">
        <v>9</v>
      </c>
      <c r="Q85" s="595">
        <v>10</v>
      </c>
      <c r="R85" s="595">
        <v>7</v>
      </c>
      <c r="S85" s="595">
        <v>7</v>
      </c>
      <c r="T85" s="595">
        <v>8</v>
      </c>
      <c r="U85" s="595">
        <v>10</v>
      </c>
      <c r="V85" s="595"/>
      <c r="W85" s="595">
        <v>7</v>
      </c>
      <c r="X85" s="595">
        <v>8</v>
      </c>
      <c r="Y85" s="595">
        <v>8</v>
      </c>
      <c r="Z85" s="595">
        <v>7</v>
      </c>
      <c r="AA85" s="595">
        <v>8</v>
      </c>
      <c r="AB85" s="595">
        <v>8</v>
      </c>
      <c r="AC85" s="595">
        <v>8</v>
      </c>
      <c r="AD85" s="595">
        <v>8</v>
      </c>
      <c r="AE85" s="595"/>
      <c r="AF85" s="595">
        <v>8</v>
      </c>
      <c r="AG85" s="595">
        <v>7</v>
      </c>
      <c r="AH85" s="595"/>
      <c r="AI85" s="595">
        <v>8</v>
      </c>
      <c r="AJ85" s="595"/>
      <c r="AK85" s="595"/>
      <c r="AL85" s="595"/>
      <c r="AM85" s="595"/>
      <c r="AN85" s="595"/>
      <c r="AO85" s="595"/>
      <c r="AP85" s="595">
        <v>8</v>
      </c>
      <c r="AQ85" s="595"/>
      <c r="AR85" s="595"/>
      <c r="AS85" s="595">
        <v>8</v>
      </c>
      <c r="AT85" s="595">
        <v>7</v>
      </c>
      <c r="AU85" s="595">
        <v>8</v>
      </c>
      <c r="AW85" s="595">
        <v>8</v>
      </c>
      <c r="AX85" s="595">
        <v>8</v>
      </c>
      <c r="AY85" s="595"/>
      <c r="AZ85" s="595"/>
      <c r="BA85" s="595">
        <v>8</v>
      </c>
      <c r="BB85" s="595"/>
      <c r="BC85" s="595">
        <v>9</v>
      </c>
      <c r="BD85" s="595"/>
      <c r="BE85" s="595"/>
      <c r="BF85" s="595">
        <v>9</v>
      </c>
      <c r="BG85" s="595"/>
      <c r="BH85" s="595">
        <v>9</v>
      </c>
      <c r="BI85" s="595"/>
      <c r="BJ85" s="595">
        <v>7</v>
      </c>
      <c r="BK85" s="595">
        <v>8</v>
      </c>
      <c r="BL85" s="595"/>
      <c r="BM85" s="595">
        <v>9</v>
      </c>
      <c r="BN85" s="93">
        <f t="shared" si="29"/>
        <v>0</v>
      </c>
      <c r="BO85" s="56">
        <f t="shared" si="30"/>
        <v>38</v>
      </c>
      <c r="BP85" s="56">
        <f t="shared" si="31"/>
        <v>0</v>
      </c>
      <c r="BQ85" s="56">
        <f t="shared" si="32"/>
        <v>0</v>
      </c>
      <c r="BR85" s="56">
        <f t="shared" si="33"/>
        <v>0</v>
      </c>
      <c r="BS85" s="56">
        <f t="shared" si="28"/>
        <v>38</v>
      </c>
      <c r="BT85" s="671"/>
      <c r="BU85" s="558"/>
      <c r="BV85" s="558"/>
      <c r="BW85" s="558"/>
      <c r="BX85" s="558"/>
      <c r="BY85" s="558"/>
      <c r="BZ85" s="558"/>
      <c r="CA85" s="558"/>
      <c r="CB85" s="558"/>
      <c r="CC85" s="558"/>
      <c r="CD85" s="558"/>
      <c r="CE85" s="558"/>
      <c r="CF85" s="558"/>
      <c r="CG85" s="558"/>
      <c r="CH85" s="558"/>
      <c r="CI85" s="558"/>
      <c r="CJ85" s="558"/>
      <c r="CK85" s="558"/>
      <c r="CL85" s="558"/>
      <c r="CM85" s="558"/>
      <c r="CN85" s="558"/>
      <c r="CO85" s="558"/>
      <c r="CP85" s="558"/>
      <c r="CQ85" s="558"/>
      <c r="CR85" s="558"/>
      <c r="CS85" s="558"/>
      <c r="CT85" s="558"/>
      <c r="CU85" s="558"/>
      <c r="CV85" s="558"/>
      <c r="CW85" s="558"/>
      <c r="CX85" s="558"/>
      <c r="CY85" s="558"/>
      <c r="CZ85" s="558"/>
      <c r="DA85" s="558"/>
      <c r="DB85" s="558"/>
      <c r="DC85" s="558"/>
      <c r="DD85" s="558"/>
      <c r="DE85" s="558"/>
      <c r="DF85" s="558"/>
      <c r="DG85" s="558"/>
      <c r="DH85" s="558"/>
      <c r="DI85" s="558"/>
      <c r="DJ85" s="558"/>
      <c r="DK85" s="558"/>
    </row>
    <row r="86" spans="1:115" s="556" customFormat="1" ht="15" hidden="1" x14ac:dyDescent="0.25">
      <c r="A86" s="519">
        <v>74</v>
      </c>
      <c r="B86" s="190">
        <v>1304176</v>
      </c>
      <c r="C86" s="187" t="s">
        <v>1793</v>
      </c>
      <c r="D86" s="187" t="s">
        <v>1792</v>
      </c>
      <c r="E86" s="56" t="s">
        <v>592</v>
      </c>
      <c r="F86" s="55">
        <v>2</v>
      </c>
      <c r="G86" s="554"/>
      <c r="H86" s="595"/>
      <c r="I86" s="595" t="s">
        <v>1901</v>
      </c>
      <c r="J86" s="595">
        <v>10</v>
      </c>
      <c r="K86" s="595"/>
      <c r="L86" s="595"/>
      <c r="M86" s="595" t="s">
        <v>1987</v>
      </c>
      <c r="N86" s="595" t="s">
        <v>1901</v>
      </c>
      <c r="O86" s="595">
        <v>10</v>
      </c>
      <c r="P86" s="595">
        <v>10</v>
      </c>
      <c r="Q86" s="595">
        <v>10</v>
      </c>
      <c r="R86" s="595"/>
      <c r="S86" s="595"/>
      <c r="T86" s="595" t="s">
        <v>2547</v>
      </c>
      <c r="U86" s="595" t="s">
        <v>2141</v>
      </c>
      <c r="V86" s="595" t="s">
        <v>1987</v>
      </c>
      <c r="W86" s="595" t="s">
        <v>2547</v>
      </c>
      <c r="X86" s="595" t="s">
        <v>1901</v>
      </c>
      <c r="Y86" s="595"/>
      <c r="Z86" s="595"/>
      <c r="AA86" s="595" t="s">
        <v>2547</v>
      </c>
      <c r="AB86" s="595" t="s">
        <v>2141</v>
      </c>
      <c r="AC86" s="595" t="s">
        <v>2547</v>
      </c>
      <c r="AD86" s="595" t="s">
        <v>2141</v>
      </c>
      <c r="AE86" s="595"/>
      <c r="AF86" s="595" t="s">
        <v>2547</v>
      </c>
      <c r="AG86" s="595"/>
      <c r="AH86" s="595"/>
      <c r="AI86" s="595"/>
      <c r="AJ86" s="595"/>
      <c r="AK86" s="595"/>
      <c r="AL86" s="595"/>
      <c r="AM86" s="595"/>
      <c r="AN86" s="595"/>
      <c r="AO86" s="595"/>
      <c r="AP86" s="595" t="s">
        <v>2330</v>
      </c>
      <c r="AQ86" s="595" t="s">
        <v>1987</v>
      </c>
      <c r="AR86" s="595"/>
      <c r="AS86" s="595"/>
      <c r="AT86" s="595" t="s">
        <v>2330</v>
      </c>
      <c r="AU86" s="595" t="s">
        <v>2330</v>
      </c>
      <c r="AV86" s="595"/>
      <c r="AW86" s="595" t="s">
        <v>1901</v>
      </c>
      <c r="AX86" s="595" t="s">
        <v>1901</v>
      </c>
      <c r="AY86" s="595"/>
      <c r="AZ86" s="595"/>
      <c r="BA86" s="595"/>
      <c r="BB86" s="595"/>
      <c r="BC86" s="595">
        <v>9</v>
      </c>
      <c r="BD86" s="595"/>
      <c r="BE86" s="595"/>
      <c r="BF86" s="595">
        <v>10</v>
      </c>
      <c r="BG86" s="595"/>
      <c r="BH86" s="595" t="s">
        <v>1901</v>
      </c>
      <c r="BI86" s="595"/>
      <c r="BJ86" s="595"/>
      <c r="BK86" s="595" t="s">
        <v>1901</v>
      </c>
      <c r="BL86" s="595"/>
      <c r="BM86" s="595">
        <v>9</v>
      </c>
      <c r="BN86" s="93">
        <f t="shared" si="29"/>
        <v>5</v>
      </c>
      <c r="BO86" s="56">
        <f t="shared" si="30"/>
        <v>7</v>
      </c>
      <c r="BP86" s="56">
        <f t="shared" si="31"/>
        <v>0</v>
      </c>
      <c r="BQ86" s="56">
        <f t="shared" si="32"/>
        <v>0</v>
      </c>
      <c r="BR86" s="56">
        <f t="shared" si="33"/>
        <v>0</v>
      </c>
      <c r="BS86" s="56">
        <f t="shared" si="28"/>
        <v>7</v>
      </c>
      <c r="BT86" s="672"/>
      <c r="BU86" s="555"/>
      <c r="BV86" s="555"/>
      <c r="BW86" s="555"/>
      <c r="BX86" s="555"/>
      <c r="BY86" s="555"/>
      <c r="BZ86" s="555"/>
      <c r="CA86" s="555"/>
      <c r="CB86" s="555"/>
      <c r="CC86" s="555"/>
      <c r="CD86" s="555"/>
      <c r="CE86" s="555"/>
      <c r="CF86" s="555"/>
      <c r="CG86" s="555"/>
      <c r="CH86" s="555"/>
      <c r="CI86" s="555"/>
      <c r="CJ86" s="555"/>
      <c r="CK86" s="555"/>
      <c r="CL86" s="555"/>
      <c r="CM86" s="555"/>
      <c r="CN86" s="555"/>
      <c r="CO86" s="555"/>
      <c r="CP86" s="555"/>
      <c r="CQ86" s="555"/>
      <c r="CR86" s="555"/>
      <c r="CS86" s="555"/>
      <c r="CT86" s="555"/>
      <c r="CU86" s="555"/>
      <c r="CV86" s="555"/>
      <c r="CW86" s="555"/>
      <c r="CX86" s="555"/>
      <c r="CY86" s="555"/>
      <c r="CZ86" s="555"/>
      <c r="DA86" s="555"/>
      <c r="DB86" s="555"/>
      <c r="DC86" s="555"/>
      <c r="DD86" s="555"/>
      <c r="DE86" s="555"/>
      <c r="DF86" s="555"/>
      <c r="DG86" s="555"/>
      <c r="DH86" s="555"/>
      <c r="DI86" s="555"/>
      <c r="DJ86" s="555"/>
      <c r="DK86" s="555"/>
    </row>
    <row r="87" spans="1:115" s="556" customFormat="1" ht="15.6" hidden="1" x14ac:dyDescent="0.25">
      <c r="A87" s="519">
        <v>75</v>
      </c>
      <c r="B87" s="190">
        <v>1304176</v>
      </c>
      <c r="C87" s="187" t="s">
        <v>1774</v>
      </c>
      <c r="D87" s="187" t="s">
        <v>1775</v>
      </c>
      <c r="E87" s="56" t="s">
        <v>592</v>
      </c>
      <c r="F87" s="55">
        <v>2</v>
      </c>
      <c r="G87" s="554"/>
      <c r="H87" s="595"/>
      <c r="I87" s="595"/>
      <c r="J87" s="595">
        <v>5</v>
      </c>
      <c r="K87" s="595"/>
      <c r="L87" s="595"/>
      <c r="M87" s="595" t="s">
        <v>1987</v>
      </c>
      <c r="N87" s="595"/>
      <c r="O87" s="595">
        <v>5</v>
      </c>
      <c r="P87" s="595">
        <v>5</v>
      </c>
      <c r="Q87" s="595">
        <v>5</v>
      </c>
      <c r="R87" s="595"/>
      <c r="S87" s="595"/>
      <c r="T87" s="595" t="s">
        <v>2547</v>
      </c>
      <c r="U87" s="595" t="s">
        <v>2141</v>
      </c>
      <c r="V87" s="595" t="s">
        <v>1987</v>
      </c>
      <c r="W87" s="595" t="s">
        <v>2547</v>
      </c>
      <c r="X87" s="595" t="s">
        <v>1901</v>
      </c>
      <c r="Y87" s="595"/>
      <c r="Z87" s="595"/>
      <c r="AA87" s="595" t="s">
        <v>2547</v>
      </c>
      <c r="AB87" s="595" t="s">
        <v>2141</v>
      </c>
      <c r="AC87" s="595" t="s">
        <v>2547</v>
      </c>
      <c r="AD87" s="595" t="s">
        <v>2141</v>
      </c>
      <c r="AE87" s="595"/>
      <c r="AF87" s="595" t="s">
        <v>2547</v>
      </c>
      <c r="AG87" s="595"/>
      <c r="AH87" s="595"/>
      <c r="AI87" s="595"/>
      <c r="AJ87" s="595"/>
      <c r="AK87" s="595"/>
      <c r="AL87" s="595"/>
      <c r="AM87" s="595"/>
      <c r="AN87" s="595"/>
      <c r="AO87" s="595"/>
      <c r="AP87" s="595" t="s">
        <v>2330</v>
      </c>
      <c r="AQ87" s="595" t="s">
        <v>1987</v>
      </c>
      <c r="AR87" s="595"/>
      <c r="AS87" s="595"/>
      <c r="AT87" s="595" t="s">
        <v>2330</v>
      </c>
      <c r="AU87" s="595" t="s">
        <v>2330</v>
      </c>
      <c r="AV87" s="595"/>
      <c r="AW87" s="595" t="s">
        <v>1901</v>
      </c>
      <c r="AX87" s="595" t="s">
        <v>1901</v>
      </c>
      <c r="AY87" s="595"/>
      <c r="AZ87" s="595"/>
      <c r="BA87" s="595"/>
      <c r="BB87" s="595"/>
      <c r="BC87" s="595">
        <v>5</v>
      </c>
      <c r="BD87" s="595"/>
      <c r="BE87" s="595"/>
      <c r="BF87" s="595">
        <v>5</v>
      </c>
      <c r="BG87" s="595"/>
      <c r="BH87" s="595"/>
      <c r="BI87" s="595"/>
      <c r="BJ87" s="595"/>
      <c r="BK87" s="595" t="s">
        <v>1901</v>
      </c>
      <c r="BL87" s="595"/>
      <c r="BM87" s="595">
        <v>5</v>
      </c>
      <c r="BN87" s="93">
        <f t="shared" si="29"/>
        <v>5</v>
      </c>
      <c r="BO87" s="56">
        <f t="shared" si="30"/>
        <v>0</v>
      </c>
      <c r="BP87" s="56">
        <f t="shared" si="31"/>
        <v>0</v>
      </c>
      <c r="BQ87" s="56">
        <f t="shared" si="32"/>
        <v>7</v>
      </c>
      <c r="BR87" s="56">
        <f t="shared" si="33"/>
        <v>0</v>
      </c>
      <c r="BS87" s="56">
        <f t="shared" si="28"/>
        <v>7</v>
      </c>
      <c r="BT87" s="672"/>
      <c r="BU87" s="555"/>
      <c r="BV87" s="555"/>
      <c r="BW87" s="555"/>
      <c r="BX87" s="555"/>
      <c r="BY87" s="555"/>
      <c r="BZ87" s="555"/>
      <c r="CA87" s="555"/>
      <c r="CB87" s="555"/>
      <c r="CC87" s="555"/>
      <c r="CD87" s="555"/>
      <c r="CE87" s="555"/>
      <c r="CF87" s="555"/>
      <c r="CG87" s="555"/>
      <c r="CH87" s="555"/>
      <c r="CI87" s="555"/>
      <c r="CJ87" s="555"/>
      <c r="CK87" s="555"/>
      <c r="CL87" s="555"/>
      <c r="CM87" s="555"/>
      <c r="CN87" s="555"/>
      <c r="CO87" s="555"/>
      <c r="CP87" s="555"/>
      <c r="CQ87" s="555"/>
      <c r="CR87" s="555"/>
      <c r="CS87" s="555"/>
      <c r="CT87" s="555"/>
      <c r="CU87" s="555"/>
      <c r="CV87" s="555"/>
      <c r="CW87" s="555"/>
      <c r="CX87" s="555"/>
      <c r="CY87" s="555"/>
      <c r="CZ87" s="555"/>
      <c r="DA87" s="555"/>
      <c r="DB87" s="555"/>
      <c r="DC87" s="555"/>
      <c r="DD87" s="555"/>
      <c r="DE87" s="555"/>
      <c r="DF87" s="555"/>
      <c r="DG87" s="555"/>
      <c r="DH87" s="555"/>
      <c r="DI87" s="555"/>
      <c r="DJ87" s="555"/>
      <c r="DK87" s="555"/>
    </row>
    <row r="88" spans="1:115" s="559" customFormat="1" ht="15" hidden="1" x14ac:dyDescent="0.25">
      <c r="A88" s="519">
        <v>76</v>
      </c>
      <c r="B88" s="190">
        <v>1304176</v>
      </c>
      <c r="C88" s="187" t="s">
        <v>1794</v>
      </c>
      <c r="D88" s="187" t="s">
        <v>1795</v>
      </c>
      <c r="E88" s="56" t="s">
        <v>592</v>
      </c>
      <c r="F88" s="55">
        <v>2</v>
      </c>
      <c r="G88" s="557"/>
      <c r="H88" s="595"/>
      <c r="I88" s="595"/>
      <c r="J88" s="595">
        <v>8</v>
      </c>
      <c r="K88" s="595"/>
      <c r="L88" s="595"/>
      <c r="M88" s="595" t="s">
        <v>1987</v>
      </c>
      <c r="N88" s="595"/>
      <c r="O88" s="595">
        <v>8</v>
      </c>
      <c r="P88" s="595">
        <v>8</v>
      </c>
      <c r="Q88" s="595">
        <v>9</v>
      </c>
      <c r="R88" s="595"/>
      <c r="S88" s="595"/>
      <c r="T88" s="595" t="s">
        <v>2547</v>
      </c>
      <c r="U88" s="595" t="s">
        <v>2141</v>
      </c>
      <c r="V88" s="595" t="s">
        <v>1987</v>
      </c>
      <c r="W88" s="595" t="s">
        <v>2547</v>
      </c>
      <c r="X88" s="595" t="s">
        <v>1901</v>
      </c>
      <c r="Y88" s="595"/>
      <c r="Z88" s="595"/>
      <c r="AA88" s="595" t="s">
        <v>2547</v>
      </c>
      <c r="AB88" s="595" t="s">
        <v>2141</v>
      </c>
      <c r="AC88" s="595" t="s">
        <v>2547</v>
      </c>
      <c r="AD88" s="595" t="s">
        <v>2141</v>
      </c>
      <c r="AE88" s="595"/>
      <c r="AF88" s="595" t="s">
        <v>2547</v>
      </c>
      <c r="AG88" s="595"/>
      <c r="AH88" s="595"/>
      <c r="AI88" s="595"/>
      <c r="AJ88" s="595"/>
      <c r="AK88" s="595"/>
      <c r="AL88" s="595"/>
      <c r="AM88" s="595"/>
      <c r="AN88" s="595"/>
      <c r="AO88" s="595"/>
      <c r="AP88" s="595" t="s">
        <v>2330</v>
      </c>
      <c r="AQ88" s="595" t="s">
        <v>1987</v>
      </c>
      <c r="AR88" s="595"/>
      <c r="AS88" s="595"/>
      <c r="AT88" s="595" t="s">
        <v>2330</v>
      </c>
      <c r="AU88" s="595" t="s">
        <v>2330</v>
      </c>
      <c r="AV88" s="595"/>
      <c r="AW88" s="595" t="s">
        <v>1901</v>
      </c>
      <c r="AX88" s="595" t="s">
        <v>1901</v>
      </c>
      <c r="AY88" s="595"/>
      <c r="AZ88" s="595"/>
      <c r="BA88" s="595"/>
      <c r="BB88" s="595"/>
      <c r="BC88" s="595">
        <v>8</v>
      </c>
      <c r="BD88" s="595"/>
      <c r="BE88" s="595"/>
      <c r="BF88" s="595">
        <v>8</v>
      </c>
      <c r="BG88" s="595"/>
      <c r="BH88" s="595"/>
      <c r="BI88" s="595"/>
      <c r="BJ88" s="595"/>
      <c r="BK88" s="595" t="s">
        <v>1901</v>
      </c>
      <c r="BL88" s="595"/>
      <c r="BM88" s="595">
        <v>9</v>
      </c>
      <c r="BN88" s="93">
        <f t="shared" si="29"/>
        <v>5</v>
      </c>
      <c r="BO88" s="56">
        <f t="shared" si="30"/>
        <v>7</v>
      </c>
      <c r="BP88" s="56">
        <f t="shared" si="31"/>
        <v>0</v>
      </c>
      <c r="BQ88" s="56">
        <f t="shared" si="32"/>
        <v>0</v>
      </c>
      <c r="BR88" s="56">
        <f t="shared" si="33"/>
        <v>0</v>
      </c>
      <c r="BS88" s="56">
        <f t="shared" si="28"/>
        <v>7</v>
      </c>
      <c r="BT88" s="671"/>
      <c r="BU88" s="558"/>
      <c r="BV88" s="558"/>
      <c r="BW88" s="558"/>
      <c r="BX88" s="558"/>
      <c r="BY88" s="558"/>
      <c r="BZ88" s="558"/>
      <c r="CA88" s="558"/>
      <c r="CB88" s="558"/>
      <c r="CC88" s="558"/>
      <c r="CD88" s="558"/>
      <c r="CE88" s="558"/>
      <c r="CF88" s="558"/>
      <c r="CG88" s="558"/>
      <c r="CH88" s="558"/>
      <c r="CI88" s="558"/>
      <c r="CJ88" s="558"/>
      <c r="CK88" s="558"/>
      <c r="CL88" s="558"/>
      <c r="CM88" s="558"/>
      <c r="CN88" s="558"/>
      <c r="CO88" s="558"/>
      <c r="CP88" s="558"/>
      <c r="CQ88" s="558"/>
      <c r="CR88" s="558"/>
      <c r="CS88" s="558"/>
      <c r="CT88" s="558"/>
      <c r="CU88" s="558"/>
      <c r="CV88" s="558"/>
      <c r="CW88" s="558"/>
      <c r="CX88" s="558"/>
      <c r="CY88" s="558"/>
      <c r="CZ88" s="558"/>
      <c r="DA88" s="558"/>
      <c r="DB88" s="558"/>
      <c r="DC88" s="558"/>
      <c r="DD88" s="558"/>
      <c r="DE88" s="558"/>
      <c r="DF88" s="558"/>
      <c r="DG88" s="558"/>
      <c r="DH88" s="558"/>
      <c r="DI88" s="558"/>
      <c r="DJ88" s="558"/>
      <c r="DK88" s="558"/>
    </row>
    <row r="89" spans="1:115" s="420" customFormat="1" ht="15" hidden="1" x14ac:dyDescent="0.25">
      <c r="A89" s="519">
        <v>77</v>
      </c>
      <c r="B89" s="190">
        <v>1304176</v>
      </c>
      <c r="C89" s="187" t="s">
        <v>1644</v>
      </c>
      <c r="D89" s="187" t="s">
        <v>1645</v>
      </c>
      <c r="E89" s="56" t="s">
        <v>592</v>
      </c>
      <c r="F89" s="56">
        <v>6</v>
      </c>
      <c r="G89" s="546"/>
      <c r="H89" s="595">
        <v>9</v>
      </c>
      <c r="I89" s="595">
        <v>9</v>
      </c>
      <c r="J89" s="595">
        <v>9</v>
      </c>
      <c r="K89" s="595">
        <v>8</v>
      </c>
      <c r="L89" s="595">
        <v>9</v>
      </c>
      <c r="M89" s="595">
        <v>8</v>
      </c>
      <c r="N89" s="595">
        <v>9</v>
      </c>
      <c r="O89" s="595">
        <v>9</v>
      </c>
      <c r="P89" s="595">
        <v>9</v>
      </c>
      <c r="Q89" s="595"/>
      <c r="R89" s="595">
        <v>9</v>
      </c>
      <c r="S89" s="595">
        <v>9</v>
      </c>
      <c r="T89" s="595" t="s">
        <v>2547</v>
      </c>
      <c r="U89" s="595">
        <v>10</v>
      </c>
      <c r="V89" s="595">
        <v>9</v>
      </c>
      <c r="W89" s="595" t="s">
        <v>2547</v>
      </c>
      <c r="X89" s="595">
        <v>8</v>
      </c>
      <c r="Y89" s="595">
        <v>9</v>
      </c>
      <c r="Z89" s="595" t="s">
        <v>2330</v>
      </c>
      <c r="AA89" s="595" t="s">
        <v>2547</v>
      </c>
      <c r="AB89" s="595">
        <v>9</v>
      </c>
      <c r="AC89" s="595" t="s">
        <v>2547</v>
      </c>
      <c r="AD89" s="595"/>
      <c r="AE89" s="595">
        <v>9</v>
      </c>
      <c r="AF89" s="595" t="s">
        <v>2547</v>
      </c>
      <c r="AG89" s="595">
        <v>8</v>
      </c>
      <c r="AH89" s="595">
        <v>7</v>
      </c>
      <c r="AI89" s="595">
        <v>8</v>
      </c>
      <c r="AJ89" s="595"/>
      <c r="AK89" s="595">
        <v>9</v>
      </c>
      <c r="AL89" s="595">
        <v>8</v>
      </c>
      <c r="AM89" s="595"/>
      <c r="AN89" s="595"/>
      <c r="AO89" s="595"/>
      <c r="AP89" s="595" t="s">
        <v>2330</v>
      </c>
      <c r="AQ89" s="595">
        <v>8</v>
      </c>
      <c r="AR89" s="595">
        <v>9</v>
      </c>
      <c r="AS89" s="595">
        <v>8</v>
      </c>
      <c r="AT89" s="595" t="s">
        <v>2330</v>
      </c>
      <c r="AU89" s="595" t="s">
        <v>2330</v>
      </c>
      <c r="AW89" s="595">
        <v>7</v>
      </c>
      <c r="AX89" s="595">
        <v>8</v>
      </c>
      <c r="AY89" s="595"/>
      <c r="AZ89" s="595"/>
      <c r="BA89" s="595"/>
      <c r="BB89" s="595"/>
      <c r="BC89" s="595">
        <v>10</v>
      </c>
      <c r="BD89" s="595">
        <v>9</v>
      </c>
      <c r="BE89" s="595"/>
      <c r="BF89" s="595"/>
      <c r="BG89" s="595">
        <v>9</v>
      </c>
      <c r="BH89" s="595">
        <v>8</v>
      </c>
      <c r="BI89" s="595"/>
      <c r="BJ89" s="595" t="s">
        <v>2330</v>
      </c>
      <c r="BK89" s="595">
        <v>9</v>
      </c>
      <c r="BL89" s="595"/>
      <c r="BM89" s="595" t="s">
        <v>2330</v>
      </c>
      <c r="BN89" s="93">
        <f t="shared" si="29"/>
        <v>5</v>
      </c>
      <c r="BO89" s="56">
        <f t="shared" si="30"/>
        <v>32</v>
      </c>
      <c r="BP89" s="56">
        <f t="shared" si="31"/>
        <v>0</v>
      </c>
      <c r="BQ89" s="56">
        <f t="shared" si="32"/>
        <v>0</v>
      </c>
      <c r="BR89" s="56">
        <f t="shared" si="33"/>
        <v>0</v>
      </c>
      <c r="BS89" s="56">
        <f t="shared" si="28"/>
        <v>32</v>
      </c>
      <c r="BT89" s="591"/>
      <c r="BU89" s="495"/>
      <c r="BV89" s="495"/>
      <c r="BW89" s="495"/>
      <c r="BX89" s="495"/>
      <c r="BY89" s="495"/>
      <c r="BZ89" s="495"/>
      <c r="CA89" s="495"/>
      <c r="CB89" s="495"/>
      <c r="CC89" s="495"/>
      <c r="CD89" s="495"/>
      <c r="CE89" s="495"/>
      <c r="CF89" s="495"/>
      <c r="CG89" s="495"/>
      <c r="CH89" s="495"/>
      <c r="CI89" s="495"/>
      <c r="CJ89" s="495"/>
      <c r="CK89" s="495"/>
      <c r="CL89" s="495"/>
      <c r="CM89" s="495"/>
      <c r="CN89" s="495"/>
      <c r="CO89" s="495"/>
      <c r="CP89" s="495"/>
      <c r="CQ89" s="495"/>
      <c r="CR89" s="495"/>
      <c r="CS89" s="495"/>
      <c r="CT89" s="495"/>
      <c r="CU89" s="495"/>
      <c r="CV89" s="495"/>
      <c r="CW89" s="495"/>
      <c r="CX89" s="495"/>
      <c r="CY89" s="495"/>
      <c r="CZ89" s="495"/>
      <c r="DA89" s="495"/>
      <c r="DB89" s="495"/>
      <c r="DC89" s="495"/>
      <c r="DD89" s="495"/>
      <c r="DE89" s="495"/>
      <c r="DF89" s="495"/>
      <c r="DG89" s="495"/>
      <c r="DH89" s="495"/>
      <c r="DI89" s="495"/>
      <c r="DJ89" s="495"/>
      <c r="DK89" s="495"/>
    </row>
    <row r="90" spans="1:115" s="380" customFormat="1" ht="15.6" hidden="1" x14ac:dyDescent="0.25">
      <c r="A90" s="519">
        <v>78</v>
      </c>
      <c r="B90" s="190">
        <v>1304176</v>
      </c>
      <c r="C90" s="187" t="s">
        <v>1740</v>
      </c>
      <c r="D90" s="187" t="s">
        <v>1739</v>
      </c>
      <c r="E90" s="55" t="s">
        <v>592</v>
      </c>
      <c r="F90" s="55">
        <v>2</v>
      </c>
      <c r="G90" s="519"/>
      <c r="H90" s="595">
        <v>5</v>
      </c>
      <c r="I90" s="595">
        <v>5</v>
      </c>
      <c r="J90" s="595" t="s">
        <v>1791</v>
      </c>
      <c r="K90" s="595">
        <v>5</v>
      </c>
      <c r="L90" s="595">
        <v>5</v>
      </c>
      <c r="M90" s="595" t="s">
        <v>1987</v>
      </c>
      <c r="N90" s="595"/>
      <c r="O90" s="595"/>
      <c r="P90" s="595"/>
      <c r="Q90" s="595"/>
      <c r="R90" s="595"/>
      <c r="S90" s="595"/>
      <c r="T90" s="595" t="s">
        <v>2547</v>
      </c>
      <c r="U90" s="595" t="s">
        <v>2141</v>
      </c>
      <c r="V90" s="595" t="s">
        <v>1987</v>
      </c>
      <c r="W90" s="595" t="s">
        <v>2547</v>
      </c>
      <c r="X90" s="595" t="s">
        <v>1901</v>
      </c>
      <c r="Y90" s="595"/>
      <c r="Z90" s="595" t="s">
        <v>2330</v>
      </c>
      <c r="AA90" s="595" t="s">
        <v>2547</v>
      </c>
      <c r="AB90" s="595" t="s">
        <v>2141</v>
      </c>
      <c r="AC90" s="595" t="s">
        <v>2547</v>
      </c>
      <c r="AD90" s="595"/>
      <c r="AE90" s="595" t="s">
        <v>1987</v>
      </c>
      <c r="AF90" s="595" t="s">
        <v>2547</v>
      </c>
      <c r="AG90" s="595"/>
      <c r="AH90" s="595" t="s">
        <v>1901</v>
      </c>
      <c r="AI90" s="595" t="s">
        <v>2141</v>
      </c>
      <c r="AJ90" s="595"/>
      <c r="AK90" s="595"/>
      <c r="AL90" s="595"/>
      <c r="AM90" s="595"/>
      <c r="AN90" s="595"/>
      <c r="AO90" s="595"/>
      <c r="AP90" s="595" t="s">
        <v>2330</v>
      </c>
      <c r="AQ90" s="595"/>
      <c r="AR90" s="595" t="s">
        <v>2141</v>
      </c>
      <c r="AS90" s="595" t="s">
        <v>1987</v>
      </c>
      <c r="AT90" s="595" t="s">
        <v>2330</v>
      </c>
      <c r="AU90" s="595" t="s">
        <v>2330</v>
      </c>
      <c r="AW90" s="595" t="s">
        <v>1901</v>
      </c>
      <c r="AX90" s="595" t="s">
        <v>1901</v>
      </c>
      <c r="AY90" s="595"/>
      <c r="AZ90" s="595"/>
      <c r="BA90" s="595"/>
      <c r="BB90" s="595"/>
      <c r="BC90" s="595" t="s">
        <v>1791</v>
      </c>
      <c r="BD90" s="595">
        <v>5</v>
      </c>
      <c r="BE90" s="595"/>
      <c r="BF90" s="595"/>
      <c r="BG90" s="595">
        <v>5</v>
      </c>
      <c r="BH90" s="595">
        <v>5</v>
      </c>
      <c r="BI90" s="595"/>
      <c r="BJ90" s="595"/>
      <c r="BK90" s="595" t="s">
        <v>1901</v>
      </c>
      <c r="BL90" s="595"/>
      <c r="BM90" s="595" t="s">
        <v>2330</v>
      </c>
      <c r="BN90" s="93">
        <f t="shared" si="29"/>
        <v>5</v>
      </c>
      <c r="BO90" s="56">
        <f t="shared" si="30"/>
        <v>0</v>
      </c>
      <c r="BP90" s="56">
        <f t="shared" si="31"/>
        <v>0</v>
      </c>
      <c r="BQ90" s="56">
        <f t="shared" si="32"/>
        <v>7</v>
      </c>
      <c r="BR90" s="56">
        <f t="shared" si="33"/>
        <v>0</v>
      </c>
      <c r="BS90" s="56">
        <f t="shared" si="28"/>
        <v>7</v>
      </c>
      <c r="BT90" s="362"/>
      <c r="BU90" s="358"/>
      <c r="BV90" s="358"/>
      <c r="BW90" s="358"/>
      <c r="BX90" s="358"/>
      <c r="BY90" s="358"/>
      <c r="BZ90" s="358"/>
      <c r="CA90" s="358"/>
      <c r="CB90" s="358"/>
      <c r="CC90" s="358"/>
      <c r="CD90" s="358"/>
      <c r="CE90" s="358"/>
      <c r="CF90" s="358"/>
      <c r="CG90" s="358"/>
      <c r="CH90" s="358"/>
      <c r="CI90" s="358"/>
      <c r="CJ90" s="358"/>
      <c r="CK90" s="358"/>
      <c r="CL90" s="358"/>
      <c r="CM90" s="358"/>
      <c r="CN90" s="358"/>
      <c r="CO90" s="358"/>
      <c r="CP90" s="358"/>
      <c r="CQ90" s="358"/>
      <c r="CR90" s="358"/>
      <c r="CS90" s="358"/>
      <c r="CT90" s="358"/>
      <c r="CU90" s="358"/>
      <c r="CV90" s="358"/>
      <c r="CW90" s="358"/>
      <c r="CX90" s="358"/>
      <c r="CY90" s="358"/>
      <c r="CZ90" s="358"/>
      <c r="DA90" s="358"/>
      <c r="DB90" s="358"/>
      <c r="DC90" s="358"/>
      <c r="DD90" s="358"/>
      <c r="DE90" s="358"/>
      <c r="DF90" s="358"/>
      <c r="DG90" s="358"/>
      <c r="DH90" s="358"/>
      <c r="DI90" s="358"/>
      <c r="DJ90" s="358"/>
      <c r="DK90" s="358"/>
    </row>
    <row r="91" spans="1:115" s="380" customFormat="1" ht="15.6" hidden="1" x14ac:dyDescent="0.25">
      <c r="A91" s="519">
        <v>79</v>
      </c>
      <c r="B91" s="190">
        <v>1304176</v>
      </c>
      <c r="C91" s="187" t="s">
        <v>1742</v>
      </c>
      <c r="D91" s="187" t="s">
        <v>1741</v>
      </c>
      <c r="E91" s="55" t="s">
        <v>592</v>
      </c>
      <c r="F91" s="55">
        <v>2</v>
      </c>
      <c r="G91" s="519"/>
      <c r="H91" s="595">
        <v>5</v>
      </c>
      <c r="I91" s="595"/>
      <c r="J91" s="595" t="s">
        <v>1791</v>
      </c>
      <c r="K91" s="595"/>
      <c r="L91" s="595">
        <v>5</v>
      </c>
      <c r="M91" s="595" t="s">
        <v>1987</v>
      </c>
      <c r="N91" s="595"/>
      <c r="O91" s="595"/>
      <c r="P91" s="595"/>
      <c r="Q91" s="595"/>
      <c r="R91" s="595"/>
      <c r="S91" s="595"/>
      <c r="T91" s="595" t="s">
        <v>2547</v>
      </c>
      <c r="U91" s="595" t="s">
        <v>2141</v>
      </c>
      <c r="V91" s="595" t="s">
        <v>1987</v>
      </c>
      <c r="W91" s="595" t="s">
        <v>2547</v>
      </c>
      <c r="X91" s="595" t="s">
        <v>1901</v>
      </c>
      <c r="Y91" s="595"/>
      <c r="Z91" s="595" t="s">
        <v>2330</v>
      </c>
      <c r="AA91" s="595" t="s">
        <v>2547</v>
      </c>
      <c r="AB91" s="595" t="s">
        <v>2141</v>
      </c>
      <c r="AC91" s="595" t="s">
        <v>2547</v>
      </c>
      <c r="AD91" s="595"/>
      <c r="AE91" s="595" t="s">
        <v>1987</v>
      </c>
      <c r="AF91" s="595" t="s">
        <v>2547</v>
      </c>
      <c r="AG91" s="595"/>
      <c r="AH91" s="595" t="s">
        <v>1901</v>
      </c>
      <c r="AI91" s="595" t="s">
        <v>2141</v>
      </c>
      <c r="AJ91" s="595"/>
      <c r="AK91" s="595"/>
      <c r="AL91" s="595"/>
      <c r="AM91" s="595"/>
      <c r="AN91" s="595"/>
      <c r="AO91" s="595"/>
      <c r="AP91" s="595" t="s">
        <v>2330</v>
      </c>
      <c r="AQ91" s="595"/>
      <c r="AR91" s="595" t="s">
        <v>2141</v>
      </c>
      <c r="AS91" s="595" t="s">
        <v>1987</v>
      </c>
      <c r="AT91" s="595" t="s">
        <v>2330</v>
      </c>
      <c r="AU91" s="595" t="s">
        <v>2330</v>
      </c>
      <c r="AW91" s="595" t="s">
        <v>1901</v>
      </c>
      <c r="AX91" s="595" t="s">
        <v>1901</v>
      </c>
      <c r="AY91" s="595"/>
      <c r="AZ91" s="595"/>
      <c r="BA91" s="595"/>
      <c r="BB91" s="595"/>
      <c r="BC91" s="595" t="s">
        <v>1791</v>
      </c>
      <c r="BD91" s="595">
        <v>5</v>
      </c>
      <c r="BE91" s="595"/>
      <c r="BF91" s="595"/>
      <c r="BG91" s="595">
        <v>5</v>
      </c>
      <c r="BH91" s="595">
        <v>5</v>
      </c>
      <c r="BI91" s="595"/>
      <c r="BJ91" s="595"/>
      <c r="BK91" s="595" t="s">
        <v>1901</v>
      </c>
      <c r="BL91" s="595"/>
      <c r="BM91" s="595" t="s">
        <v>2330</v>
      </c>
      <c r="BN91" s="93">
        <f t="shared" si="29"/>
        <v>5</v>
      </c>
      <c r="BO91" s="56">
        <f t="shared" si="30"/>
        <v>0</v>
      </c>
      <c r="BP91" s="56">
        <f t="shared" si="31"/>
        <v>0</v>
      </c>
      <c r="BQ91" s="56">
        <f t="shared" si="32"/>
        <v>5</v>
      </c>
      <c r="BR91" s="56">
        <f t="shared" si="33"/>
        <v>0</v>
      </c>
      <c r="BS91" s="56">
        <f t="shared" si="28"/>
        <v>5</v>
      </c>
      <c r="BT91" s="362"/>
      <c r="BU91" s="358"/>
      <c r="BV91" s="358"/>
      <c r="BW91" s="358"/>
      <c r="BX91" s="358"/>
      <c r="BY91" s="358"/>
      <c r="BZ91" s="358"/>
      <c r="CA91" s="358"/>
      <c r="CB91" s="358"/>
      <c r="CC91" s="358"/>
      <c r="CD91" s="358"/>
      <c r="CE91" s="358"/>
      <c r="CF91" s="358"/>
      <c r="CG91" s="358"/>
      <c r="CH91" s="358"/>
      <c r="CI91" s="358"/>
      <c r="CJ91" s="358"/>
      <c r="CK91" s="358"/>
      <c r="CL91" s="358"/>
      <c r="CM91" s="358"/>
      <c r="CN91" s="358"/>
      <c r="CO91" s="358"/>
      <c r="CP91" s="358"/>
      <c r="CQ91" s="358"/>
      <c r="CR91" s="358"/>
      <c r="CS91" s="358"/>
      <c r="CT91" s="358"/>
      <c r="CU91" s="358"/>
      <c r="CV91" s="358"/>
      <c r="CW91" s="358"/>
      <c r="CX91" s="358"/>
      <c r="CY91" s="358"/>
      <c r="CZ91" s="358"/>
      <c r="DA91" s="358"/>
      <c r="DB91" s="358"/>
      <c r="DC91" s="358"/>
      <c r="DD91" s="358"/>
      <c r="DE91" s="358"/>
      <c r="DF91" s="358"/>
      <c r="DG91" s="358"/>
      <c r="DH91" s="358"/>
      <c r="DI91" s="358"/>
      <c r="DJ91" s="358"/>
      <c r="DK91" s="358"/>
    </row>
    <row r="92" spans="1:115" s="380" customFormat="1" ht="15.6" hidden="1" x14ac:dyDescent="0.25">
      <c r="A92" s="519">
        <v>80</v>
      </c>
      <c r="B92" s="190">
        <v>1304176</v>
      </c>
      <c r="C92" s="187" t="s">
        <v>1744</v>
      </c>
      <c r="D92" s="187" t="s">
        <v>1743</v>
      </c>
      <c r="E92" s="55" t="s">
        <v>592</v>
      </c>
      <c r="F92" s="55">
        <v>2</v>
      </c>
      <c r="G92" s="519"/>
      <c r="H92" s="595">
        <v>5</v>
      </c>
      <c r="I92" s="595"/>
      <c r="J92" s="595" t="s">
        <v>1791</v>
      </c>
      <c r="K92" s="595"/>
      <c r="L92" s="595">
        <v>5</v>
      </c>
      <c r="M92" s="595" t="s">
        <v>1987</v>
      </c>
      <c r="N92" s="595"/>
      <c r="O92" s="595"/>
      <c r="P92" s="595"/>
      <c r="Q92" s="595"/>
      <c r="R92" s="595"/>
      <c r="S92" s="595"/>
      <c r="T92" s="595" t="s">
        <v>2547</v>
      </c>
      <c r="U92" s="595" t="s">
        <v>2141</v>
      </c>
      <c r="V92" s="595" t="s">
        <v>1987</v>
      </c>
      <c r="W92" s="595" t="s">
        <v>2547</v>
      </c>
      <c r="X92" s="595" t="s">
        <v>1901</v>
      </c>
      <c r="Y92" s="595"/>
      <c r="Z92" s="595" t="s">
        <v>2330</v>
      </c>
      <c r="AA92" s="595" t="s">
        <v>2547</v>
      </c>
      <c r="AB92" s="595" t="s">
        <v>2141</v>
      </c>
      <c r="AC92" s="595" t="s">
        <v>2547</v>
      </c>
      <c r="AD92" s="595"/>
      <c r="AE92" s="595" t="s">
        <v>1987</v>
      </c>
      <c r="AF92" s="595" t="s">
        <v>2547</v>
      </c>
      <c r="AG92" s="595"/>
      <c r="AH92" s="595" t="s">
        <v>1901</v>
      </c>
      <c r="AI92" s="595" t="s">
        <v>2141</v>
      </c>
      <c r="AJ92" s="595"/>
      <c r="AK92" s="595"/>
      <c r="AL92" s="595"/>
      <c r="AM92" s="595"/>
      <c r="AN92" s="595"/>
      <c r="AO92" s="595"/>
      <c r="AP92" s="595" t="s">
        <v>2330</v>
      </c>
      <c r="AQ92" s="595"/>
      <c r="AR92" s="595" t="s">
        <v>2141</v>
      </c>
      <c r="AS92" s="595" t="s">
        <v>1987</v>
      </c>
      <c r="AT92" s="595" t="s">
        <v>2330</v>
      </c>
      <c r="AU92" s="595" t="s">
        <v>2330</v>
      </c>
      <c r="AW92" s="595" t="s">
        <v>1901</v>
      </c>
      <c r="AX92" s="595" t="s">
        <v>1901</v>
      </c>
      <c r="AY92" s="595"/>
      <c r="AZ92" s="595"/>
      <c r="BA92" s="595"/>
      <c r="BB92" s="595"/>
      <c r="BC92" s="595" t="s">
        <v>1791</v>
      </c>
      <c r="BD92" s="595">
        <v>5</v>
      </c>
      <c r="BE92" s="595"/>
      <c r="BF92" s="595"/>
      <c r="BG92" s="595">
        <v>5</v>
      </c>
      <c r="BH92" s="595">
        <v>5</v>
      </c>
      <c r="BI92" s="595"/>
      <c r="BJ92" s="595"/>
      <c r="BK92" s="595" t="s">
        <v>1901</v>
      </c>
      <c r="BL92" s="595"/>
      <c r="BM92" s="595" t="s">
        <v>2330</v>
      </c>
      <c r="BN92" s="93">
        <f t="shared" si="29"/>
        <v>5</v>
      </c>
      <c r="BO92" s="56">
        <f t="shared" si="30"/>
        <v>0</v>
      </c>
      <c r="BP92" s="56">
        <f t="shared" si="31"/>
        <v>0</v>
      </c>
      <c r="BQ92" s="56">
        <f t="shared" si="32"/>
        <v>5</v>
      </c>
      <c r="BR92" s="56">
        <f t="shared" si="33"/>
        <v>0</v>
      </c>
      <c r="BS92" s="56">
        <f t="shared" si="28"/>
        <v>5</v>
      </c>
      <c r="BT92" s="362"/>
      <c r="BU92" s="358"/>
      <c r="BV92" s="358"/>
      <c r="BW92" s="358"/>
      <c r="BX92" s="358"/>
      <c r="BY92" s="358"/>
      <c r="BZ92" s="358"/>
      <c r="CA92" s="358"/>
      <c r="CB92" s="358"/>
      <c r="CC92" s="358"/>
      <c r="CD92" s="358"/>
      <c r="CE92" s="358"/>
      <c r="CF92" s="358"/>
      <c r="CG92" s="358"/>
      <c r="CH92" s="358"/>
      <c r="CI92" s="358"/>
      <c r="CJ92" s="358"/>
      <c r="CK92" s="358"/>
      <c r="CL92" s="358"/>
      <c r="CM92" s="358"/>
      <c r="CN92" s="358"/>
      <c r="CO92" s="358"/>
      <c r="CP92" s="358"/>
      <c r="CQ92" s="358"/>
      <c r="CR92" s="358"/>
      <c r="CS92" s="358"/>
      <c r="CT92" s="358"/>
      <c r="CU92" s="358"/>
      <c r="CV92" s="358"/>
      <c r="CW92" s="358"/>
      <c r="CX92" s="358"/>
      <c r="CY92" s="358"/>
      <c r="CZ92" s="358"/>
      <c r="DA92" s="358"/>
      <c r="DB92" s="358"/>
      <c r="DC92" s="358"/>
      <c r="DD92" s="358"/>
      <c r="DE92" s="358"/>
      <c r="DF92" s="358"/>
      <c r="DG92" s="358"/>
      <c r="DH92" s="358"/>
      <c r="DI92" s="358"/>
      <c r="DJ92" s="358"/>
      <c r="DK92" s="358"/>
    </row>
    <row r="93" spans="1:115" s="380" customFormat="1" ht="15" x14ac:dyDescent="0.25">
      <c r="A93" s="519">
        <v>81</v>
      </c>
      <c r="B93" s="190">
        <v>1304176</v>
      </c>
      <c r="C93" s="187" t="s">
        <v>1670</v>
      </c>
      <c r="D93" s="187" t="s">
        <v>1735</v>
      </c>
      <c r="E93" s="55" t="s">
        <v>592</v>
      </c>
      <c r="F93" s="55">
        <v>7</v>
      </c>
      <c r="G93" s="519"/>
      <c r="H93" s="595">
        <v>9</v>
      </c>
      <c r="I93" s="595">
        <v>10</v>
      </c>
      <c r="J93" s="595">
        <v>9</v>
      </c>
      <c r="K93" s="595">
        <v>10</v>
      </c>
      <c r="L93" s="595">
        <v>9</v>
      </c>
      <c r="M93" s="595">
        <v>8</v>
      </c>
      <c r="N93" s="595">
        <v>9</v>
      </c>
      <c r="O93" s="595">
        <v>9</v>
      </c>
      <c r="P93" s="595">
        <v>10</v>
      </c>
      <c r="Q93" s="595"/>
      <c r="R93" s="595">
        <v>9</v>
      </c>
      <c r="S93" s="595">
        <v>10</v>
      </c>
      <c r="T93" s="595">
        <v>9</v>
      </c>
      <c r="U93" s="595">
        <v>10</v>
      </c>
      <c r="V93" s="595">
        <v>9</v>
      </c>
      <c r="W93" s="595">
        <v>9</v>
      </c>
      <c r="X93" s="595">
        <v>9</v>
      </c>
      <c r="Y93" s="595">
        <v>9</v>
      </c>
      <c r="Z93" s="595">
        <v>9</v>
      </c>
      <c r="AA93" s="595">
        <v>9</v>
      </c>
      <c r="AB93" s="595">
        <v>9</v>
      </c>
      <c r="AC93" s="595">
        <v>9</v>
      </c>
      <c r="AD93" s="595">
        <v>9</v>
      </c>
      <c r="AE93" s="595">
        <v>9</v>
      </c>
      <c r="AF93" s="595">
        <v>9</v>
      </c>
      <c r="AG93" s="595">
        <v>8</v>
      </c>
      <c r="AH93" s="595">
        <v>9</v>
      </c>
      <c r="AI93" s="595">
        <v>8</v>
      </c>
      <c r="AJ93" s="595"/>
      <c r="AK93" s="595">
        <v>9</v>
      </c>
      <c r="AL93" s="595">
        <v>8</v>
      </c>
      <c r="AM93" s="595"/>
      <c r="AN93" s="595"/>
      <c r="AO93" s="595"/>
      <c r="AP93" s="595">
        <v>9</v>
      </c>
      <c r="AQ93" s="595">
        <v>9</v>
      </c>
      <c r="AR93" s="595">
        <v>9</v>
      </c>
      <c r="AS93" s="595">
        <v>8</v>
      </c>
      <c r="AT93" s="595">
        <v>9</v>
      </c>
      <c r="AU93" s="595">
        <v>9</v>
      </c>
      <c r="AW93" s="595">
        <v>8</v>
      </c>
      <c r="AX93" s="595">
        <v>8</v>
      </c>
      <c r="AY93" s="595"/>
      <c r="AZ93" s="595"/>
      <c r="BA93" s="595"/>
      <c r="BB93" s="595"/>
      <c r="BC93" s="595">
        <v>10</v>
      </c>
      <c r="BD93" s="595">
        <v>9</v>
      </c>
      <c r="BE93" s="595"/>
      <c r="BF93" s="595"/>
      <c r="BG93" s="595">
        <v>10</v>
      </c>
      <c r="BH93" s="595">
        <v>9</v>
      </c>
      <c r="BI93" s="595"/>
      <c r="BJ93" s="595">
        <v>10</v>
      </c>
      <c r="BK93" s="595">
        <v>9</v>
      </c>
      <c r="BL93" s="595"/>
      <c r="BM93" s="595">
        <v>10</v>
      </c>
      <c r="BN93" s="93">
        <f t="shared" si="29"/>
        <v>0</v>
      </c>
      <c r="BO93" s="56">
        <f t="shared" si="30"/>
        <v>44</v>
      </c>
      <c r="BP93" s="56">
        <f t="shared" si="31"/>
        <v>0</v>
      </c>
      <c r="BQ93" s="56">
        <f t="shared" si="32"/>
        <v>0</v>
      </c>
      <c r="BR93" s="56">
        <f t="shared" si="33"/>
        <v>0</v>
      </c>
      <c r="BS93" s="56">
        <f t="shared" si="28"/>
        <v>44</v>
      </c>
      <c r="BT93" s="362"/>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c r="CS93" s="358"/>
      <c r="CT93" s="358"/>
      <c r="CU93" s="358"/>
      <c r="CV93" s="358"/>
      <c r="CW93" s="358"/>
      <c r="CX93" s="358"/>
      <c r="CY93" s="358"/>
      <c r="CZ93" s="358"/>
      <c r="DA93" s="358"/>
      <c r="DB93" s="358"/>
      <c r="DC93" s="358"/>
      <c r="DD93" s="358"/>
      <c r="DE93" s="358"/>
      <c r="DF93" s="358"/>
      <c r="DG93" s="358"/>
      <c r="DH93" s="358"/>
      <c r="DI93" s="358"/>
      <c r="DJ93" s="358"/>
      <c r="DK93" s="358"/>
    </row>
    <row r="94" spans="1:115" s="380" customFormat="1" ht="15" x14ac:dyDescent="0.25">
      <c r="A94" s="519">
        <v>82</v>
      </c>
      <c r="B94" s="190">
        <v>1304176</v>
      </c>
      <c r="C94" s="187" t="s">
        <v>1646</v>
      </c>
      <c r="D94" s="751" t="s">
        <v>1647</v>
      </c>
      <c r="E94" s="55" t="s">
        <v>592</v>
      </c>
      <c r="F94" s="55">
        <v>7</v>
      </c>
      <c r="G94" s="519"/>
      <c r="H94" s="595">
        <v>9</v>
      </c>
      <c r="I94" s="595">
        <v>9</v>
      </c>
      <c r="J94" s="595">
        <v>7</v>
      </c>
      <c r="K94" s="595">
        <v>8</v>
      </c>
      <c r="L94" s="595">
        <v>9</v>
      </c>
      <c r="M94" s="595">
        <v>9</v>
      </c>
      <c r="N94" s="595">
        <v>8</v>
      </c>
      <c r="O94" s="595">
        <v>8</v>
      </c>
      <c r="P94" s="595">
        <v>8</v>
      </c>
      <c r="Q94" s="595"/>
      <c r="R94" s="595">
        <v>9</v>
      </c>
      <c r="S94" s="595">
        <v>8</v>
      </c>
      <c r="T94" s="595">
        <v>9</v>
      </c>
      <c r="U94" s="595">
        <v>10</v>
      </c>
      <c r="V94" s="595">
        <v>7</v>
      </c>
      <c r="W94" s="595">
        <v>8</v>
      </c>
      <c r="X94" s="595">
        <v>8</v>
      </c>
      <c r="Y94" s="595">
        <v>9</v>
      </c>
      <c r="Z94" s="595">
        <v>8</v>
      </c>
      <c r="AA94" s="595">
        <v>9</v>
      </c>
      <c r="AB94" s="595">
        <v>7</v>
      </c>
      <c r="AC94" s="595">
        <v>9</v>
      </c>
      <c r="AD94" s="595">
        <v>9</v>
      </c>
      <c r="AE94" s="595">
        <v>8</v>
      </c>
      <c r="AF94" s="595">
        <v>9</v>
      </c>
      <c r="AG94" s="595">
        <v>8</v>
      </c>
      <c r="AH94" s="595">
        <v>7</v>
      </c>
      <c r="AI94" s="595">
        <v>8</v>
      </c>
      <c r="AJ94" s="595"/>
      <c r="AK94" s="595">
        <v>8</v>
      </c>
      <c r="AL94" s="595">
        <v>7</v>
      </c>
      <c r="AM94" s="595"/>
      <c r="AN94" s="595"/>
      <c r="AO94" s="595"/>
      <c r="AP94" s="595">
        <v>8</v>
      </c>
      <c r="AQ94" s="595">
        <v>8</v>
      </c>
      <c r="AR94" s="595">
        <v>8</v>
      </c>
      <c r="AS94" s="595">
        <v>8</v>
      </c>
      <c r="AT94" s="595">
        <v>8</v>
      </c>
      <c r="AU94" s="595">
        <v>8</v>
      </c>
      <c r="AW94" s="595">
        <v>7</v>
      </c>
      <c r="AX94" s="595">
        <v>5</v>
      </c>
      <c r="AY94" s="595"/>
      <c r="AZ94" s="595"/>
      <c r="BA94" s="595"/>
      <c r="BB94" s="595"/>
      <c r="BC94" s="595">
        <v>8</v>
      </c>
      <c r="BD94" s="595">
        <v>8</v>
      </c>
      <c r="BE94" s="595"/>
      <c r="BF94" s="595"/>
      <c r="BG94" s="595">
        <v>9</v>
      </c>
      <c r="BH94" s="595">
        <v>8</v>
      </c>
      <c r="BI94" s="595"/>
      <c r="BJ94" s="595">
        <v>9</v>
      </c>
      <c r="BK94" s="595">
        <v>7</v>
      </c>
      <c r="BL94" s="595"/>
      <c r="BM94" s="595">
        <v>8</v>
      </c>
      <c r="BN94" s="93">
        <f t="shared" si="29"/>
        <v>0</v>
      </c>
      <c r="BO94" s="56">
        <f t="shared" si="30"/>
        <v>43</v>
      </c>
      <c r="BP94" s="56">
        <f t="shared" si="31"/>
        <v>0</v>
      </c>
      <c r="BQ94" s="56">
        <f t="shared" si="32"/>
        <v>1</v>
      </c>
      <c r="BR94" s="56">
        <f t="shared" si="33"/>
        <v>0</v>
      </c>
      <c r="BS94" s="56">
        <f t="shared" si="28"/>
        <v>44</v>
      </c>
      <c r="BT94" s="362"/>
      <c r="BU94" s="358"/>
      <c r="BV94" s="358"/>
      <c r="BW94" s="358"/>
      <c r="BX94" s="358"/>
      <c r="BY94" s="358"/>
      <c r="BZ94" s="358"/>
      <c r="CA94" s="358"/>
      <c r="CB94" s="358"/>
      <c r="CC94" s="358"/>
      <c r="CD94" s="358"/>
      <c r="CE94" s="358"/>
      <c r="CF94" s="358"/>
      <c r="CG94" s="358"/>
      <c r="CH94" s="358"/>
      <c r="CI94" s="358"/>
      <c r="CJ94" s="358"/>
      <c r="CK94" s="358"/>
      <c r="CL94" s="358"/>
      <c r="CM94" s="358"/>
      <c r="CN94" s="358"/>
      <c r="CO94" s="358"/>
      <c r="CP94" s="358"/>
      <c r="CQ94" s="358"/>
      <c r="CR94" s="358"/>
      <c r="CS94" s="358"/>
      <c r="CT94" s="358"/>
      <c r="CU94" s="358"/>
      <c r="CV94" s="358"/>
      <c r="CW94" s="358"/>
      <c r="CX94" s="358"/>
      <c r="CY94" s="358"/>
      <c r="CZ94" s="358"/>
      <c r="DA94" s="358"/>
      <c r="DB94" s="358"/>
      <c r="DC94" s="358"/>
      <c r="DD94" s="358"/>
      <c r="DE94" s="358"/>
      <c r="DF94" s="358"/>
      <c r="DG94" s="358"/>
      <c r="DH94" s="358"/>
      <c r="DI94" s="358"/>
      <c r="DJ94" s="358"/>
      <c r="DK94" s="358"/>
    </row>
    <row r="95" spans="1:115" s="380" customFormat="1" ht="15" hidden="1" x14ac:dyDescent="0.25">
      <c r="A95" s="519">
        <v>83</v>
      </c>
      <c r="B95" s="190">
        <v>1304176</v>
      </c>
      <c r="C95" s="187" t="s">
        <v>1648</v>
      </c>
      <c r="D95" s="187" t="s">
        <v>1649</v>
      </c>
      <c r="E95" s="55" t="s">
        <v>592</v>
      </c>
      <c r="F95" s="55">
        <v>3</v>
      </c>
      <c r="G95" s="519"/>
      <c r="H95" s="595">
        <v>9</v>
      </c>
      <c r="I95" s="595">
        <v>9</v>
      </c>
      <c r="J95" s="595">
        <v>8</v>
      </c>
      <c r="K95" s="595">
        <v>9</v>
      </c>
      <c r="L95" s="595">
        <v>9</v>
      </c>
      <c r="M95" s="595" t="s">
        <v>1987</v>
      </c>
      <c r="N95" s="595">
        <v>9</v>
      </c>
      <c r="O95" s="595">
        <v>8</v>
      </c>
      <c r="P95" s="595">
        <v>9</v>
      </c>
      <c r="Q95" s="595"/>
      <c r="R95" s="595">
        <v>5</v>
      </c>
      <c r="S95" s="595">
        <v>7</v>
      </c>
      <c r="T95" s="595" t="s">
        <v>2547</v>
      </c>
      <c r="U95" s="595" t="s">
        <v>2141</v>
      </c>
      <c r="V95" s="595" t="s">
        <v>1987</v>
      </c>
      <c r="W95" s="595" t="s">
        <v>2547</v>
      </c>
      <c r="X95" s="595" t="s">
        <v>1901</v>
      </c>
      <c r="Y95" s="595"/>
      <c r="Z95" s="595" t="s">
        <v>2330</v>
      </c>
      <c r="AA95" s="595" t="s">
        <v>2547</v>
      </c>
      <c r="AB95" s="595" t="s">
        <v>2141</v>
      </c>
      <c r="AC95" s="595" t="s">
        <v>2547</v>
      </c>
      <c r="AD95" s="595" t="s">
        <v>2547</v>
      </c>
      <c r="AE95" s="595" t="s">
        <v>1987</v>
      </c>
      <c r="AF95" s="595" t="s">
        <v>2547</v>
      </c>
      <c r="AG95" s="595" t="s">
        <v>1987</v>
      </c>
      <c r="AH95" s="595" t="s">
        <v>1901</v>
      </c>
      <c r="AI95" s="595" t="s">
        <v>2141</v>
      </c>
      <c r="AJ95" s="595"/>
      <c r="AK95" s="595" t="s">
        <v>2141</v>
      </c>
      <c r="AL95" s="595" t="s">
        <v>2141</v>
      </c>
      <c r="AM95" s="595"/>
      <c r="AN95" s="595"/>
      <c r="AO95" s="595"/>
      <c r="AP95" s="595" t="s">
        <v>2330</v>
      </c>
      <c r="AQ95" s="595" t="s">
        <v>1987</v>
      </c>
      <c r="AR95" s="595" t="s">
        <v>2141</v>
      </c>
      <c r="AS95" s="595" t="s">
        <v>1987</v>
      </c>
      <c r="AT95" s="595" t="s">
        <v>2330</v>
      </c>
      <c r="AU95" s="595" t="s">
        <v>2330</v>
      </c>
      <c r="AW95" s="595" t="s">
        <v>1901</v>
      </c>
      <c r="AX95" s="595" t="s">
        <v>1901</v>
      </c>
      <c r="AY95" s="595"/>
      <c r="AZ95" s="595"/>
      <c r="BA95" s="595"/>
      <c r="BB95" s="595"/>
      <c r="BC95" s="595">
        <v>9</v>
      </c>
      <c r="BD95" s="595">
        <v>9</v>
      </c>
      <c r="BE95" s="595"/>
      <c r="BF95" s="595"/>
      <c r="BG95" s="595">
        <v>9</v>
      </c>
      <c r="BH95" s="595">
        <v>8</v>
      </c>
      <c r="BI95" s="595"/>
      <c r="BJ95" s="595"/>
      <c r="BK95" s="595" t="s">
        <v>1901</v>
      </c>
      <c r="BL95" s="595"/>
      <c r="BM95" s="595" t="s">
        <v>2330</v>
      </c>
      <c r="BN95" s="93">
        <f t="shared" si="29"/>
        <v>6</v>
      </c>
      <c r="BO95" s="56">
        <f t="shared" si="30"/>
        <v>13</v>
      </c>
      <c r="BP95" s="56">
        <f t="shared" si="31"/>
        <v>0</v>
      </c>
      <c r="BQ95" s="56">
        <f t="shared" si="32"/>
        <v>1</v>
      </c>
      <c r="BR95" s="56">
        <f t="shared" si="33"/>
        <v>0</v>
      </c>
      <c r="BS95" s="56">
        <f t="shared" si="28"/>
        <v>14</v>
      </c>
      <c r="BT95" s="362"/>
      <c r="BU95" s="358"/>
      <c r="BV95" s="358"/>
      <c r="BW95" s="358"/>
      <c r="BX95" s="358"/>
      <c r="BY95" s="358"/>
      <c r="BZ95" s="358"/>
      <c r="CA95" s="358"/>
      <c r="CB95" s="358"/>
      <c r="CC95" s="358"/>
      <c r="CD95" s="358"/>
      <c r="CE95" s="358"/>
      <c r="CF95" s="358"/>
      <c r="CG95" s="358"/>
      <c r="CH95" s="358"/>
      <c r="CI95" s="358"/>
      <c r="CJ95" s="358"/>
      <c r="CK95" s="358"/>
      <c r="CL95" s="358"/>
      <c r="CM95" s="358"/>
      <c r="CN95" s="358"/>
      <c r="CO95" s="358"/>
      <c r="CP95" s="358"/>
      <c r="CQ95" s="358"/>
      <c r="CR95" s="358"/>
      <c r="CS95" s="358"/>
      <c r="CT95" s="358"/>
      <c r="CU95" s="358"/>
      <c r="CV95" s="358"/>
      <c r="CW95" s="358"/>
      <c r="CX95" s="358"/>
      <c r="CY95" s="358"/>
      <c r="CZ95" s="358"/>
      <c r="DA95" s="358"/>
      <c r="DB95" s="358"/>
      <c r="DC95" s="358"/>
      <c r="DD95" s="358"/>
      <c r="DE95" s="358"/>
      <c r="DF95" s="358"/>
      <c r="DG95" s="358"/>
      <c r="DH95" s="358"/>
      <c r="DI95" s="358"/>
      <c r="DJ95" s="358"/>
      <c r="DK95" s="358"/>
    </row>
    <row r="96" spans="1:115" s="380" customFormat="1" ht="15.6" hidden="1" x14ac:dyDescent="0.25">
      <c r="A96" s="519">
        <v>84</v>
      </c>
      <c r="B96" s="190">
        <v>1304176</v>
      </c>
      <c r="C96" s="187" t="s">
        <v>1650</v>
      </c>
      <c r="D96" s="187" t="s">
        <v>1651</v>
      </c>
      <c r="E96" s="55" t="s">
        <v>592</v>
      </c>
      <c r="F96" s="55">
        <v>3</v>
      </c>
      <c r="G96" s="519"/>
      <c r="H96" s="595">
        <v>9</v>
      </c>
      <c r="I96" s="595"/>
      <c r="J96" s="595">
        <v>5</v>
      </c>
      <c r="K96" s="595">
        <v>8</v>
      </c>
      <c r="L96" s="595">
        <v>8</v>
      </c>
      <c r="M96" s="595" t="s">
        <v>1987</v>
      </c>
      <c r="N96" s="595">
        <v>5</v>
      </c>
      <c r="O96" s="595">
        <v>5</v>
      </c>
      <c r="P96" s="595">
        <v>5</v>
      </c>
      <c r="Q96" s="595"/>
      <c r="R96" s="595">
        <v>5</v>
      </c>
      <c r="S96" s="595">
        <v>5</v>
      </c>
      <c r="T96" s="595" t="s">
        <v>2547</v>
      </c>
      <c r="U96" s="595" t="s">
        <v>2141</v>
      </c>
      <c r="V96" s="595" t="s">
        <v>1987</v>
      </c>
      <c r="W96" s="595" t="s">
        <v>2547</v>
      </c>
      <c r="X96" s="595" t="s">
        <v>1901</v>
      </c>
      <c r="Y96" s="595"/>
      <c r="Z96" s="595" t="s">
        <v>2330</v>
      </c>
      <c r="AA96" s="595" t="s">
        <v>2547</v>
      </c>
      <c r="AB96" s="595" t="s">
        <v>2141</v>
      </c>
      <c r="AC96" s="595" t="s">
        <v>2547</v>
      </c>
      <c r="AD96" s="595" t="s">
        <v>2547</v>
      </c>
      <c r="AE96" s="595" t="s">
        <v>1987</v>
      </c>
      <c r="AF96" s="595" t="s">
        <v>2547</v>
      </c>
      <c r="AG96" s="595" t="s">
        <v>1987</v>
      </c>
      <c r="AH96" s="595" t="s">
        <v>1901</v>
      </c>
      <c r="AI96" s="595" t="s">
        <v>2141</v>
      </c>
      <c r="AJ96" s="595"/>
      <c r="AK96" s="595" t="s">
        <v>2141</v>
      </c>
      <c r="AL96" s="595" t="s">
        <v>2141</v>
      </c>
      <c r="AM96" s="595"/>
      <c r="AN96" s="595"/>
      <c r="AO96" s="595"/>
      <c r="AP96" s="595" t="s">
        <v>2330</v>
      </c>
      <c r="AQ96" s="595" t="s">
        <v>1987</v>
      </c>
      <c r="AR96" s="595" t="s">
        <v>2141</v>
      </c>
      <c r="AS96" s="595" t="s">
        <v>1987</v>
      </c>
      <c r="AT96" s="595" t="s">
        <v>2330</v>
      </c>
      <c r="AU96" s="595" t="s">
        <v>2330</v>
      </c>
      <c r="AW96" s="595" t="s">
        <v>1901</v>
      </c>
      <c r="AX96" s="595" t="s">
        <v>1901</v>
      </c>
      <c r="AY96" s="595"/>
      <c r="AZ96" s="595"/>
      <c r="BA96" s="595"/>
      <c r="BB96" s="595"/>
      <c r="BC96" s="595">
        <v>5</v>
      </c>
      <c r="BD96" s="595">
        <v>9</v>
      </c>
      <c r="BE96" s="595"/>
      <c r="BF96" s="595"/>
      <c r="BG96" s="595">
        <v>9</v>
      </c>
      <c r="BH96" s="595">
        <v>5</v>
      </c>
      <c r="BI96" s="595"/>
      <c r="BJ96" s="595"/>
      <c r="BK96" s="595" t="s">
        <v>1901</v>
      </c>
      <c r="BL96" s="595"/>
      <c r="BM96" s="595" t="s">
        <v>2330</v>
      </c>
      <c r="BN96" s="93">
        <f t="shared" si="29"/>
        <v>6</v>
      </c>
      <c r="BO96" s="56">
        <f t="shared" si="30"/>
        <v>5</v>
      </c>
      <c r="BP96" s="56">
        <f t="shared" si="31"/>
        <v>0</v>
      </c>
      <c r="BQ96" s="56">
        <f t="shared" si="32"/>
        <v>8</v>
      </c>
      <c r="BR96" s="56">
        <f t="shared" si="33"/>
        <v>0</v>
      </c>
      <c r="BS96" s="56">
        <f t="shared" si="28"/>
        <v>13</v>
      </c>
      <c r="BT96" s="362"/>
      <c r="BU96" s="358"/>
      <c r="BV96" s="358"/>
      <c r="BW96" s="358"/>
      <c r="BX96" s="358"/>
      <c r="BY96" s="358"/>
      <c r="BZ96" s="358"/>
      <c r="CA96" s="358"/>
      <c r="CB96" s="358"/>
      <c r="CC96" s="358"/>
      <c r="CD96" s="358"/>
      <c r="CE96" s="358"/>
      <c r="CF96" s="358"/>
      <c r="CG96" s="358"/>
      <c r="CH96" s="358"/>
      <c r="CI96" s="358"/>
      <c r="CJ96" s="358"/>
      <c r="CK96" s="358"/>
      <c r="CL96" s="358"/>
      <c r="CM96" s="358"/>
      <c r="CN96" s="358"/>
      <c r="CO96" s="358"/>
      <c r="CP96" s="358"/>
      <c r="CQ96" s="358"/>
      <c r="CR96" s="358"/>
      <c r="CS96" s="358"/>
      <c r="CT96" s="358"/>
      <c r="CU96" s="358"/>
      <c r="CV96" s="358"/>
      <c r="CW96" s="358"/>
      <c r="CX96" s="358"/>
      <c r="CY96" s="358"/>
      <c r="CZ96" s="358"/>
      <c r="DA96" s="358"/>
      <c r="DB96" s="358"/>
      <c r="DC96" s="358"/>
      <c r="DD96" s="358"/>
      <c r="DE96" s="358"/>
      <c r="DF96" s="358"/>
      <c r="DG96" s="358"/>
      <c r="DH96" s="358"/>
      <c r="DI96" s="358"/>
      <c r="DJ96" s="358"/>
      <c r="DK96" s="358"/>
    </row>
    <row r="97" spans="1:115" s="380" customFormat="1" ht="15" x14ac:dyDescent="0.25">
      <c r="A97" s="519">
        <v>85</v>
      </c>
      <c r="B97" s="190">
        <v>1304176</v>
      </c>
      <c r="C97" s="187" t="s">
        <v>1652</v>
      </c>
      <c r="D97" s="187" t="s">
        <v>1653</v>
      </c>
      <c r="E97" s="55" t="s">
        <v>592</v>
      </c>
      <c r="F97" s="55">
        <v>7</v>
      </c>
      <c r="G97" s="519"/>
      <c r="H97" s="595">
        <v>9</v>
      </c>
      <c r="I97" s="595">
        <v>9</v>
      </c>
      <c r="J97" s="595">
        <v>9</v>
      </c>
      <c r="K97" s="595">
        <v>8</v>
      </c>
      <c r="L97" s="595">
        <v>8</v>
      </c>
      <c r="M97" s="595">
        <v>8</v>
      </c>
      <c r="N97" s="595">
        <v>9</v>
      </c>
      <c r="O97" s="595">
        <v>9</v>
      </c>
      <c r="P97" s="595">
        <v>9</v>
      </c>
      <c r="Q97" s="595"/>
      <c r="R97" s="595">
        <v>8</v>
      </c>
      <c r="S97" s="595">
        <v>9</v>
      </c>
      <c r="T97" s="595">
        <v>9</v>
      </c>
      <c r="U97" s="595">
        <v>10</v>
      </c>
      <c r="V97" s="595">
        <v>9</v>
      </c>
      <c r="W97" s="595">
        <v>8</v>
      </c>
      <c r="X97" s="595">
        <v>8</v>
      </c>
      <c r="Y97" s="595">
        <v>9</v>
      </c>
      <c r="Z97" s="595">
        <v>8</v>
      </c>
      <c r="AA97" s="595">
        <v>9</v>
      </c>
      <c r="AB97" s="595">
        <v>9</v>
      </c>
      <c r="AC97" s="595">
        <v>9</v>
      </c>
      <c r="AD97" s="595">
        <v>9</v>
      </c>
      <c r="AE97" s="595">
        <v>9</v>
      </c>
      <c r="AF97" s="595">
        <v>9</v>
      </c>
      <c r="AG97" s="595">
        <v>7</v>
      </c>
      <c r="AH97" s="595">
        <v>8</v>
      </c>
      <c r="AI97" s="595">
        <v>7</v>
      </c>
      <c r="AJ97" s="595"/>
      <c r="AK97" s="595">
        <v>8</v>
      </c>
      <c r="AL97" s="595">
        <v>8</v>
      </c>
      <c r="AM97" s="595"/>
      <c r="AN97" s="595"/>
      <c r="AO97" s="595"/>
      <c r="AP97" s="595">
        <v>9</v>
      </c>
      <c r="AQ97" s="595">
        <v>7</v>
      </c>
      <c r="AR97" s="595">
        <v>9</v>
      </c>
      <c r="AS97" s="595">
        <v>8</v>
      </c>
      <c r="AT97" s="595">
        <v>9</v>
      </c>
      <c r="AU97" s="595">
        <v>9</v>
      </c>
      <c r="AW97" s="595">
        <v>7</v>
      </c>
      <c r="AX97" s="595">
        <v>8</v>
      </c>
      <c r="AY97" s="595"/>
      <c r="AZ97" s="595"/>
      <c r="BA97" s="595"/>
      <c r="BB97" s="595"/>
      <c r="BC97" s="595">
        <v>10</v>
      </c>
      <c r="BD97" s="595">
        <v>9</v>
      </c>
      <c r="BE97" s="595"/>
      <c r="BF97" s="595"/>
      <c r="BG97" s="595">
        <v>9</v>
      </c>
      <c r="BH97" s="595">
        <v>8</v>
      </c>
      <c r="BI97" s="595"/>
      <c r="BJ97" s="595">
        <v>10</v>
      </c>
      <c r="BK97" s="595">
        <v>9</v>
      </c>
      <c r="BL97" s="595"/>
      <c r="BM97" s="595">
        <v>9</v>
      </c>
      <c r="BN97" s="93">
        <f t="shared" si="29"/>
        <v>0</v>
      </c>
      <c r="BO97" s="56">
        <f t="shared" si="30"/>
        <v>44</v>
      </c>
      <c r="BP97" s="56">
        <f t="shared" si="31"/>
        <v>0</v>
      </c>
      <c r="BQ97" s="56">
        <f t="shared" si="32"/>
        <v>0</v>
      </c>
      <c r="BR97" s="56">
        <f t="shared" si="33"/>
        <v>0</v>
      </c>
      <c r="BS97" s="56">
        <f t="shared" si="28"/>
        <v>44</v>
      </c>
      <c r="BT97" s="362"/>
      <c r="BU97" s="358"/>
      <c r="BV97" s="358"/>
      <c r="BW97" s="358"/>
      <c r="BX97" s="358"/>
      <c r="BY97" s="358"/>
      <c r="BZ97" s="358"/>
      <c r="CA97" s="358"/>
      <c r="CB97" s="358"/>
      <c r="CC97" s="358"/>
      <c r="CD97" s="358"/>
      <c r="CE97" s="358"/>
      <c r="CF97" s="358"/>
      <c r="CG97" s="358"/>
      <c r="CH97" s="358"/>
      <c r="CI97" s="358"/>
      <c r="CJ97" s="358"/>
      <c r="CK97" s="358"/>
      <c r="CL97" s="358"/>
      <c r="CM97" s="358"/>
      <c r="CN97" s="358"/>
      <c r="CO97" s="358"/>
      <c r="CP97" s="358"/>
      <c r="CQ97" s="358"/>
      <c r="CR97" s="358"/>
      <c r="CS97" s="358"/>
      <c r="CT97" s="358"/>
      <c r="CU97" s="358"/>
      <c r="CV97" s="358"/>
      <c r="CW97" s="358"/>
      <c r="CX97" s="358"/>
      <c r="CY97" s="358"/>
      <c r="CZ97" s="358"/>
      <c r="DA97" s="358"/>
      <c r="DB97" s="358"/>
      <c r="DC97" s="358"/>
      <c r="DD97" s="358"/>
      <c r="DE97" s="358"/>
      <c r="DF97" s="358"/>
      <c r="DG97" s="358"/>
      <c r="DH97" s="358"/>
      <c r="DI97" s="358"/>
      <c r="DJ97" s="358"/>
      <c r="DK97" s="358"/>
    </row>
    <row r="98" spans="1:115" s="380" customFormat="1" ht="15" hidden="1" x14ac:dyDescent="0.25">
      <c r="A98" s="519">
        <v>86</v>
      </c>
      <c r="B98" s="190">
        <v>1304176</v>
      </c>
      <c r="C98" s="187" t="s">
        <v>1654</v>
      </c>
      <c r="D98" s="187" t="s">
        <v>1655</v>
      </c>
      <c r="E98" s="55" t="s">
        <v>592</v>
      </c>
      <c r="F98" s="55">
        <v>1</v>
      </c>
      <c r="G98" s="519"/>
      <c r="H98" s="595" t="s">
        <v>1673</v>
      </c>
      <c r="I98" s="595" t="s">
        <v>1673</v>
      </c>
      <c r="J98" s="595" t="s">
        <v>1791</v>
      </c>
      <c r="K98" s="595" t="s">
        <v>1673</v>
      </c>
      <c r="L98" s="595" t="s">
        <v>1673</v>
      </c>
      <c r="M98" s="595" t="s">
        <v>1987</v>
      </c>
      <c r="N98" s="595"/>
      <c r="O98" s="595"/>
      <c r="P98" s="595"/>
      <c r="Q98" s="595"/>
      <c r="R98" s="595"/>
      <c r="S98" s="595"/>
      <c r="T98" s="595" t="s">
        <v>2547</v>
      </c>
      <c r="U98" s="595" t="s">
        <v>2141</v>
      </c>
      <c r="V98" s="595" t="s">
        <v>1987</v>
      </c>
      <c r="W98" s="595" t="s">
        <v>2547</v>
      </c>
      <c r="X98" s="595" t="s">
        <v>1901</v>
      </c>
      <c r="Y98" s="595"/>
      <c r="Z98" s="595" t="s">
        <v>2330</v>
      </c>
      <c r="AA98" s="595" t="s">
        <v>2547</v>
      </c>
      <c r="AB98" s="595" t="s">
        <v>2141</v>
      </c>
      <c r="AC98" s="595" t="s">
        <v>2547</v>
      </c>
      <c r="AD98" s="595"/>
      <c r="AE98" s="595" t="s">
        <v>1987</v>
      </c>
      <c r="AF98" s="595" t="s">
        <v>2547</v>
      </c>
      <c r="AG98" s="595" t="s">
        <v>1987</v>
      </c>
      <c r="AH98" s="595" t="s">
        <v>1901</v>
      </c>
      <c r="AI98" s="595" t="s">
        <v>2141</v>
      </c>
      <c r="AJ98" s="595"/>
      <c r="AK98" s="595" t="s">
        <v>2141</v>
      </c>
      <c r="AL98" s="595" t="s">
        <v>2141</v>
      </c>
      <c r="AM98" s="595"/>
      <c r="AN98" s="595"/>
      <c r="AO98" s="595"/>
      <c r="AP98" s="595" t="s">
        <v>2330</v>
      </c>
      <c r="AQ98" s="595" t="s">
        <v>1987</v>
      </c>
      <c r="AR98" s="595" t="s">
        <v>2141</v>
      </c>
      <c r="AS98" s="595" t="s">
        <v>1987</v>
      </c>
      <c r="AT98" s="595" t="s">
        <v>2330</v>
      </c>
      <c r="AU98" s="595" t="s">
        <v>2330</v>
      </c>
      <c r="AW98" s="595" t="s">
        <v>1901</v>
      </c>
      <c r="AX98" s="595" t="s">
        <v>1901</v>
      </c>
      <c r="AY98" s="595"/>
      <c r="AZ98" s="595"/>
      <c r="BA98" s="595"/>
      <c r="BB98" s="595"/>
      <c r="BC98" s="595" t="s">
        <v>1791</v>
      </c>
      <c r="BD98" s="595" t="s">
        <v>1673</v>
      </c>
      <c r="BE98" s="595"/>
      <c r="BF98" s="595"/>
      <c r="BG98" s="595" t="s">
        <v>1673</v>
      </c>
      <c r="BH98" s="595" t="s">
        <v>1673</v>
      </c>
      <c r="BI98" s="595"/>
      <c r="BJ98" s="595"/>
      <c r="BK98" s="595" t="s">
        <v>1901</v>
      </c>
      <c r="BL98" s="595"/>
      <c r="BM98" s="595" t="s">
        <v>2330</v>
      </c>
      <c r="BN98" s="93">
        <f t="shared" si="29"/>
        <v>5</v>
      </c>
      <c r="BO98" s="56">
        <f t="shared" si="30"/>
        <v>0</v>
      </c>
      <c r="BP98" s="56">
        <f t="shared" si="31"/>
        <v>0</v>
      </c>
      <c r="BQ98" s="56">
        <f t="shared" si="32"/>
        <v>0</v>
      </c>
      <c r="BR98" s="56">
        <f t="shared" si="33"/>
        <v>0</v>
      </c>
      <c r="BS98" s="56">
        <f t="shared" si="28"/>
        <v>0</v>
      </c>
      <c r="BT98" s="362"/>
      <c r="BU98" s="358"/>
      <c r="BV98" s="358"/>
      <c r="BW98" s="358"/>
      <c r="BX98" s="358"/>
      <c r="BY98" s="358"/>
      <c r="BZ98" s="358"/>
      <c r="CA98" s="358"/>
      <c r="CB98" s="358"/>
      <c r="CC98" s="358"/>
      <c r="CD98" s="358"/>
      <c r="CE98" s="358"/>
      <c r="CF98" s="358"/>
      <c r="CG98" s="358"/>
      <c r="CH98" s="358"/>
      <c r="CI98" s="358"/>
      <c r="CJ98" s="358"/>
      <c r="CK98" s="358"/>
      <c r="CL98" s="358"/>
      <c r="CM98" s="358"/>
      <c r="CN98" s="358"/>
      <c r="CO98" s="358"/>
      <c r="CP98" s="358"/>
      <c r="CQ98" s="358"/>
      <c r="CR98" s="358"/>
      <c r="CS98" s="358"/>
      <c r="CT98" s="358"/>
      <c r="CU98" s="358"/>
      <c r="CV98" s="358"/>
      <c r="CW98" s="358"/>
      <c r="CX98" s="358"/>
      <c r="CY98" s="358"/>
      <c r="CZ98" s="358"/>
      <c r="DA98" s="358"/>
      <c r="DB98" s="358"/>
      <c r="DC98" s="358"/>
      <c r="DD98" s="358"/>
      <c r="DE98" s="358"/>
      <c r="DF98" s="358"/>
      <c r="DG98" s="358"/>
      <c r="DH98" s="358"/>
      <c r="DI98" s="358"/>
      <c r="DJ98" s="358"/>
      <c r="DK98" s="358"/>
    </row>
    <row r="99" spans="1:115" s="380" customFormat="1" ht="15" hidden="1" x14ac:dyDescent="0.25">
      <c r="A99" s="519">
        <v>87</v>
      </c>
      <c r="B99" s="190">
        <v>1304176</v>
      </c>
      <c r="C99" s="187" t="s">
        <v>1656</v>
      </c>
      <c r="D99" s="187" t="s">
        <v>1657</v>
      </c>
      <c r="E99" s="55" t="s">
        <v>592</v>
      </c>
      <c r="F99" s="55">
        <v>3</v>
      </c>
      <c r="G99" s="519"/>
      <c r="H99" s="595">
        <v>10</v>
      </c>
      <c r="I99" s="595"/>
      <c r="J99" s="595">
        <v>10</v>
      </c>
      <c r="K99" s="595">
        <v>8</v>
      </c>
      <c r="L99" s="595">
        <v>9</v>
      </c>
      <c r="M99" s="595" t="s">
        <v>1987</v>
      </c>
      <c r="N99" s="595">
        <v>9</v>
      </c>
      <c r="O99" s="595">
        <v>8</v>
      </c>
      <c r="P99" s="595">
        <v>9</v>
      </c>
      <c r="Q99" s="595"/>
      <c r="R99" s="595">
        <v>7</v>
      </c>
      <c r="S99" s="595">
        <v>9</v>
      </c>
      <c r="T99" s="595" t="s">
        <v>2547</v>
      </c>
      <c r="U99" s="595" t="s">
        <v>2141</v>
      </c>
      <c r="V99" s="595" t="s">
        <v>1987</v>
      </c>
      <c r="W99" s="595" t="s">
        <v>2547</v>
      </c>
      <c r="X99" s="595" t="s">
        <v>1901</v>
      </c>
      <c r="Y99" s="595"/>
      <c r="Z99" s="595" t="s">
        <v>2330</v>
      </c>
      <c r="AA99" s="595" t="s">
        <v>2547</v>
      </c>
      <c r="AB99" s="595" t="s">
        <v>2141</v>
      </c>
      <c r="AC99" s="595" t="s">
        <v>2547</v>
      </c>
      <c r="AD99" s="595"/>
      <c r="AE99" s="595" t="s">
        <v>1987</v>
      </c>
      <c r="AF99" s="595" t="s">
        <v>2547</v>
      </c>
      <c r="AG99" s="595" t="s">
        <v>1987</v>
      </c>
      <c r="AH99" s="595" t="s">
        <v>1901</v>
      </c>
      <c r="AI99" s="595" t="s">
        <v>2141</v>
      </c>
      <c r="AJ99" s="595"/>
      <c r="AK99" s="595" t="s">
        <v>2141</v>
      </c>
      <c r="AL99" s="595" t="s">
        <v>2141</v>
      </c>
      <c r="AM99" s="595"/>
      <c r="AN99" s="595"/>
      <c r="AO99" s="595"/>
      <c r="AP99" s="595" t="s">
        <v>2330</v>
      </c>
      <c r="AQ99" s="595" t="s">
        <v>1987</v>
      </c>
      <c r="AR99" s="595" t="s">
        <v>2141</v>
      </c>
      <c r="AS99" s="595" t="s">
        <v>1987</v>
      </c>
      <c r="AT99" s="595" t="s">
        <v>2330</v>
      </c>
      <c r="AU99" s="595" t="s">
        <v>2330</v>
      </c>
      <c r="AW99" s="595" t="s">
        <v>1901</v>
      </c>
      <c r="AX99" s="595" t="s">
        <v>1901</v>
      </c>
      <c r="AY99" s="595"/>
      <c r="AZ99" s="595"/>
      <c r="BA99" s="595"/>
      <c r="BB99" s="595"/>
      <c r="BC99" s="595">
        <v>9</v>
      </c>
      <c r="BD99" s="595">
        <v>8</v>
      </c>
      <c r="BE99" s="595"/>
      <c r="BF99" s="595"/>
      <c r="BG99" s="595">
        <v>9</v>
      </c>
      <c r="BH99" s="595">
        <v>8</v>
      </c>
      <c r="BI99" s="595"/>
      <c r="BJ99" s="595"/>
      <c r="BK99" s="595" t="s">
        <v>1901</v>
      </c>
      <c r="BL99" s="595"/>
      <c r="BM99" s="595" t="s">
        <v>2330</v>
      </c>
      <c r="BN99" s="93">
        <f t="shared" si="29"/>
        <v>5</v>
      </c>
      <c r="BO99" s="56">
        <f t="shared" si="30"/>
        <v>13</v>
      </c>
      <c r="BP99" s="56">
        <f t="shared" si="31"/>
        <v>0</v>
      </c>
      <c r="BQ99" s="56">
        <f t="shared" si="32"/>
        <v>0</v>
      </c>
      <c r="BR99" s="56">
        <f t="shared" si="33"/>
        <v>0</v>
      </c>
      <c r="BS99" s="56">
        <f t="shared" si="28"/>
        <v>13</v>
      </c>
      <c r="BT99" s="362"/>
      <c r="BU99" s="358"/>
      <c r="BV99" s="358"/>
      <c r="BW99" s="358"/>
      <c r="BX99" s="358"/>
      <c r="BY99" s="358"/>
      <c r="BZ99" s="358"/>
      <c r="CA99" s="358"/>
      <c r="CB99" s="358"/>
      <c r="CC99" s="358"/>
      <c r="CD99" s="358"/>
      <c r="CE99" s="358"/>
      <c r="CF99" s="358"/>
      <c r="CG99" s="358"/>
      <c r="CH99" s="358"/>
      <c r="CI99" s="358"/>
      <c r="CJ99" s="358"/>
      <c r="CK99" s="358"/>
      <c r="CL99" s="358"/>
      <c r="CM99" s="358"/>
      <c r="CN99" s="358"/>
      <c r="CO99" s="358"/>
      <c r="CP99" s="358"/>
      <c r="CQ99" s="358"/>
      <c r="CR99" s="358"/>
      <c r="CS99" s="358"/>
      <c r="CT99" s="358"/>
      <c r="CU99" s="358"/>
      <c r="CV99" s="358"/>
      <c r="CW99" s="358"/>
      <c r="CX99" s="358"/>
      <c r="CY99" s="358"/>
      <c r="CZ99" s="358"/>
      <c r="DA99" s="358"/>
      <c r="DB99" s="358"/>
      <c r="DC99" s="358"/>
      <c r="DD99" s="358"/>
      <c r="DE99" s="358"/>
      <c r="DF99" s="358"/>
      <c r="DG99" s="358"/>
      <c r="DH99" s="358"/>
      <c r="DI99" s="358"/>
      <c r="DJ99" s="358"/>
      <c r="DK99" s="358"/>
    </row>
    <row r="100" spans="1:115" s="380" customFormat="1" ht="15" x14ac:dyDescent="0.25">
      <c r="A100" s="519">
        <v>88</v>
      </c>
      <c r="B100" s="190">
        <v>1304176</v>
      </c>
      <c r="C100" s="187" t="s">
        <v>1658</v>
      </c>
      <c r="D100" s="187" t="s">
        <v>1659</v>
      </c>
      <c r="E100" s="55" t="s">
        <v>592</v>
      </c>
      <c r="F100" s="55">
        <v>7</v>
      </c>
      <c r="G100" s="519"/>
      <c r="H100" s="595">
        <v>10</v>
      </c>
      <c r="I100" s="595">
        <v>10</v>
      </c>
      <c r="J100" s="595">
        <v>10</v>
      </c>
      <c r="K100" s="595">
        <v>9</v>
      </c>
      <c r="L100" s="595">
        <v>9</v>
      </c>
      <c r="M100" s="595">
        <v>8</v>
      </c>
      <c r="N100" s="595">
        <v>9</v>
      </c>
      <c r="O100" s="595">
        <v>9</v>
      </c>
      <c r="P100" s="595">
        <v>10</v>
      </c>
      <c r="Q100" s="595"/>
      <c r="R100" s="595">
        <v>9</v>
      </c>
      <c r="S100" s="595">
        <v>10</v>
      </c>
      <c r="T100" s="595">
        <v>8</v>
      </c>
      <c r="U100" s="595">
        <v>10</v>
      </c>
      <c r="V100" s="595">
        <v>8</v>
      </c>
      <c r="W100" s="595">
        <v>8</v>
      </c>
      <c r="X100" s="595">
        <v>9</v>
      </c>
      <c r="Y100" s="595">
        <v>9</v>
      </c>
      <c r="Z100" s="595">
        <v>8</v>
      </c>
      <c r="AA100" s="595">
        <v>8</v>
      </c>
      <c r="AB100" s="595">
        <v>7</v>
      </c>
      <c r="AC100" s="595">
        <v>9</v>
      </c>
      <c r="AD100" s="595">
        <v>8</v>
      </c>
      <c r="AE100" s="595">
        <v>9</v>
      </c>
      <c r="AF100" s="595">
        <v>8</v>
      </c>
      <c r="AG100" s="595">
        <v>8</v>
      </c>
      <c r="AH100" s="595">
        <v>9</v>
      </c>
      <c r="AI100" s="595">
        <v>9</v>
      </c>
      <c r="AJ100" s="595"/>
      <c r="AK100" s="595"/>
      <c r="AL100" s="595">
        <v>7</v>
      </c>
      <c r="AM100" s="595">
        <v>9</v>
      </c>
      <c r="AN100" s="595"/>
      <c r="AO100" s="595"/>
      <c r="AP100" s="595">
        <v>9</v>
      </c>
      <c r="AQ100" s="595">
        <v>8</v>
      </c>
      <c r="AR100" s="595">
        <v>8</v>
      </c>
      <c r="AS100" s="595">
        <v>8</v>
      </c>
      <c r="AT100" s="595">
        <v>9</v>
      </c>
      <c r="AU100" s="595">
        <v>10</v>
      </c>
      <c r="AW100" s="595">
        <v>7</v>
      </c>
      <c r="AX100" s="595">
        <v>8</v>
      </c>
      <c r="AY100" s="595"/>
      <c r="AZ100" s="595"/>
      <c r="BA100" s="595"/>
      <c r="BB100" s="595"/>
      <c r="BC100" s="595">
        <v>10</v>
      </c>
      <c r="BD100" s="595">
        <v>8</v>
      </c>
      <c r="BE100" s="595"/>
      <c r="BF100" s="595"/>
      <c r="BG100" s="595">
        <v>10</v>
      </c>
      <c r="BH100" s="595">
        <v>9</v>
      </c>
      <c r="BI100" s="595"/>
      <c r="BJ100" s="595">
        <v>9</v>
      </c>
      <c r="BK100" s="595">
        <v>9</v>
      </c>
      <c r="BL100" s="595"/>
      <c r="BM100" s="595">
        <v>9</v>
      </c>
      <c r="BN100" s="93">
        <f t="shared" si="29"/>
        <v>0</v>
      </c>
      <c r="BO100" s="56">
        <f t="shared" si="30"/>
        <v>44</v>
      </c>
      <c r="BP100" s="56">
        <f t="shared" si="31"/>
        <v>0</v>
      </c>
      <c r="BQ100" s="56">
        <f t="shared" si="32"/>
        <v>0</v>
      </c>
      <c r="BR100" s="56">
        <f t="shared" si="33"/>
        <v>0</v>
      </c>
      <c r="BS100" s="56">
        <f t="shared" si="28"/>
        <v>44</v>
      </c>
      <c r="BT100" s="362"/>
      <c r="BU100" s="358"/>
      <c r="BV100" s="358"/>
      <c r="BW100" s="358"/>
      <c r="BX100" s="358"/>
      <c r="BY100" s="358"/>
      <c r="BZ100" s="358"/>
      <c r="CA100" s="358"/>
      <c r="CB100" s="358"/>
      <c r="CC100" s="358"/>
      <c r="CD100" s="358"/>
      <c r="CE100" s="358"/>
      <c r="CF100" s="358"/>
      <c r="CG100" s="358"/>
      <c r="CH100" s="358"/>
      <c r="CI100" s="358"/>
      <c r="CJ100" s="358"/>
      <c r="CK100" s="358"/>
      <c r="CL100" s="358"/>
      <c r="CM100" s="358"/>
      <c r="CN100" s="358"/>
      <c r="CO100" s="358"/>
      <c r="CP100" s="358"/>
      <c r="CQ100" s="358"/>
      <c r="CR100" s="358"/>
      <c r="CS100" s="358"/>
      <c r="CT100" s="358"/>
      <c r="CU100" s="358"/>
      <c r="CV100" s="358"/>
      <c r="CW100" s="358"/>
      <c r="CX100" s="358"/>
      <c r="CY100" s="358"/>
      <c r="CZ100" s="358"/>
      <c r="DA100" s="358"/>
      <c r="DB100" s="358"/>
      <c r="DC100" s="358"/>
      <c r="DD100" s="358"/>
      <c r="DE100" s="358"/>
      <c r="DF100" s="358"/>
      <c r="DG100" s="358"/>
      <c r="DH100" s="358"/>
      <c r="DI100" s="358"/>
      <c r="DJ100" s="358"/>
      <c r="DK100" s="358"/>
    </row>
    <row r="101" spans="1:115" s="380" customFormat="1" ht="15" x14ac:dyDescent="0.25">
      <c r="A101" s="519">
        <v>89</v>
      </c>
      <c r="B101" s="190">
        <v>1304176</v>
      </c>
      <c r="C101" s="187" t="s">
        <v>1660</v>
      </c>
      <c r="D101" s="187" t="s">
        <v>1661</v>
      </c>
      <c r="E101" s="55" t="s">
        <v>592</v>
      </c>
      <c r="F101" s="55">
        <v>7</v>
      </c>
      <c r="G101" s="519"/>
      <c r="H101" s="595">
        <v>10</v>
      </c>
      <c r="I101" s="595">
        <v>9</v>
      </c>
      <c r="J101" s="595">
        <v>9</v>
      </c>
      <c r="K101" s="595">
        <v>9</v>
      </c>
      <c r="L101" s="595">
        <v>8</v>
      </c>
      <c r="M101" s="595">
        <v>8</v>
      </c>
      <c r="N101" s="595">
        <v>9</v>
      </c>
      <c r="O101" s="595">
        <v>9</v>
      </c>
      <c r="P101" s="595">
        <v>10</v>
      </c>
      <c r="Q101" s="595"/>
      <c r="R101" s="595">
        <v>9</v>
      </c>
      <c r="S101" s="595">
        <v>9</v>
      </c>
      <c r="T101" s="595">
        <v>8</v>
      </c>
      <c r="U101" s="595">
        <v>10</v>
      </c>
      <c r="V101" s="595">
        <v>9</v>
      </c>
      <c r="W101" s="595">
        <v>8</v>
      </c>
      <c r="X101" s="595">
        <v>9</v>
      </c>
      <c r="Y101" s="595">
        <v>9</v>
      </c>
      <c r="Z101" s="595">
        <v>7</v>
      </c>
      <c r="AA101" s="595">
        <v>8</v>
      </c>
      <c r="AB101" s="595">
        <v>9</v>
      </c>
      <c r="AC101" s="595">
        <v>8</v>
      </c>
      <c r="AD101" s="595">
        <v>9</v>
      </c>
      <c r="AE101" s="595">
        <v>9</v>
      </c>
      <c r="AF101" s="595">
        <v>8</v>
      </c>
      <c r="AG101" s="595">
        <v>8</v>
      </c>
      <c r="AH101" s="595">
        <v>9</v>
      </c>
      <c r="AI101" s="595">
        <v>9</v>
      </c>
      <c r="AJ101" s="595"/>
      <c r="AK101" s="595">
        <v>8</v>
      </c>
      <c r="AL101" s="595">
        <v>7</v>
      </c>
      <c r="AM101" s="595"/>
      <c r="AN101" s="595"/>
      <c r="AO101" s="595"/>
      <c r="AP101" s="595">
        <v>8</v>
      </c>
      <c r="AQ101" s="595">
        <v>8</v>
      </c>
      <c r="AR101" s="595">
        <v>8</v>
      </c>
      <c r="AS101" s="595">
        <v>8</v>
      </c>
      <c r="AT101" s="595">
        <v>8</v>
      </c>
      <c r="AU101" s="595">
        <v>9</v>
      </c>
      <c r="AW101" s="595">
        <v>6</v>
      </c>
      <c r="AX101" s="595">
        <v>7</v>
      </c>
      <c r="AY101" s="595"/>
      <c r="AZ101" s="595"/>
      <c r="BA101" s="595"/>
      <c r="BB101" s="595"/>
      <c r="BC101" s="595">
        <v>9</v>
      </c>
      <c r="BD101" s="595">
        <v>8</v>
      </c>
      <c r="BE101" s="595"/>
      <c r="BF101" s="595"/>
      <c r="BG101" s="595">
        <v>9</v>
      </c>
      <c r="BH101" s="595">
        <v>8</v>
      </c>
      <c r="BI101" s="595"/>
      <c r="BJ101" s="595">
        <v>9</v>
      </c>
      <c r="BK101" s="595">
        <v>9</v>
      </c>
      <c r="BL101" s="595"/>
      <c r="BM101" s="595">
        <v>9</v>
      </c>
      <c r="BN101" s="93">
        <f t="shared" si="29"/>
        <v>0</v>
      </c>
      <c r="BO101" s="56">
        <f t="shared" si="30"/>
        <v>44</v>
      </c>
      <c r="BP101" s="56">
        <f t="shared" si="31"/>
        <v>0</v>
      </c>
      <c r="BQ101" s="56">
        <f t="shared" si="32"/>
        <v>0</v>
      </c>
      <c r="BR101" s="56">
        <f t="shared" si="33"/>
        <v>0</v>
      </c>
      <c r="BS101" s="56">
        <f t="shared" si="28"/>
        <v>44</v>
      </c>
      <c r="BT101" s="362"/>
      <c r="BU101" s="358"/>
      <c r="BV101" s="358"/>
      <c r="BW101" s="358"/>
      <c r="BX101" s="358"/>
      <c r="BY101" s="358"/>
      <c r="BZ101" s="358"/>
      <c r="CA101" s="358"/>
      <c r="CB101" s="358"/>
      <c r="CC101" s="358"/>
      <c r="CD101" s="358"/>
      <c r="CE101" s="358"/>
      <c r="CF101" s="358"/>
      <c r="CG101" s="358"/>
      <c r="CH101" s="358"/>
      <c r="CI101" s="358"/>
      <c r="CJ101" s="358"/>
      <c r="CK101" s="358"/>
      <c r="CL101" s="358"/>
      <c r="CM101" s="358"/>
      <c r="CN101" s="358"/>
      <c r="CO101" s="358"/>
      <c r="CP101" s="358"/>
      <c r="CQ101" s="358"/>
      <c r="CR101" s="358"/>
      <c r="CS101" s="358"/>
      <c r="CT101" s="358"/>
      <c r="CU101" s="358"/>
      <c r="CV101" s="358"/>
      <c r="CW101" s="358"/>
      <c r="CX101" s="358"/>
      <c r="CY101" s="358"/>
      <c r="CZ101" s="358"/>
      <c r="DA101" s="358"/>
      <c r="DB101" s="358"/>
      <c r="DC101" s="358"/>
      <c r="DD101" s="358"/>
      <c r="DE101" s="358"/>
      <c r="DF101" s="358"/>
      <c r="DG101" s="358"/>
      <c r="DH101" s="358"/>
      <c r="DI101" s="358"/>
      <c r="DJ101" s="358"/>
      <c r="DK101" s="358"/>
    </row>
    <row r="102" spans="1:115" s="54" customFormat="1" ht="15" x14ac:dyDescent="0.25">
      <c r="A102" s="519">
        <v>90</v>
      </c>
      <c r="B102" s="190">
        <v>1304176</v>
      </c>
      <c r="C102" s="187" t="s">
        <v>1662</v>
      </c>
      <c r="D102" s="751" t="s">
        <v>1663</v>
      </c>
      <c r="E102" s="56" t="s">
        <v>592</v>
      </c>
      <c r="F102" s="56">
        <v>7</v>
      </c>
      <c r="G102" s="546"/>
      <c r="H102" s="595">
        <v>10</v>
      </c>
      <c r="I102" s="595">
        <v>9</v>
      </c>
      <c r="J102" s="595">
        <v>9</v>
      </c>
      <c r="K102" s="595">
        <v>9</v>
      </c>
      <c r="L102" s="595">
        <v>9</v>
      </c>
      <c r="M102" s="595">
        <v>8</v>
      </c>
      <c r="N102" s="595">
        <v>9</v>
      </c>
      <c r="O102" s="595">
        <v>9</v>
      </c>
      <c r="P102" s="595">
        <v>10</v>
      </c>
      <c r="Q102" s="595"/>
      <c r="R102" s="595">
        <v>9</v>
      </c>
      <c r="S102" s="595">
        <v>10</v>
      </c>
      <c r="T102" s="595">
        <v>9</v>
      </c>
      <c r="U102" s="595">
        <v>10</v>
      </c>
      <c r="V102" s="595">
        <v>9</v>
      </c>
      <c r="W102" s="595">
        <v>9</v>
      </c>
      <c r="X102" s="595">
        <v>9</v>
      </c>
      <c r="Y102" s="595">
        <v>9</v>
      </c>
      <c r="Z102" s="595">
        <v>9</v>
      </c>
      <c r="AA102" s="595">
        <v>9</v>
      </c>
      <c r="AB102" s="595">
        <v>8</v>
      </c>
      <c r="AC102" s="595">
        <v>9</v>
      </c>
      <c r="AD102" s="595">
        <v>9</v>
      </c>
      <c r="AE102" s="595">
        <v>9</v>
      </c>
      <c r="AF102" s="595">
        <v>9</v>
      </c>
      <c r="AG102" s="595">
        <v>8</v>
      </c>
      <c r="AH102" s="595">
        <v>9</v>
      </c>
      <c r="AI102" s="595">
        <v>9</v>
      </c>
      <c r="AJ102" s="595"/>
      <c r="AK102" s="595">
        <v>8</v>
      </c>
      <c r="AL102" s="595">
        <v>7</v>
      </c>
      <c r="AM102" s="595"/>
      <c r="AN102" s="595"/>
      <c r="AO102" s="595"/>
      <c r="AP102" s="595">
        <v>9</v>
      </c>
      <c r="AQ102" s="595">
        <v>8</v>
      </c>
      <c r="AR102" s="595">
        <v>9</v>
      </c>
      <c r="AS102" s="595">
        <v>8</v>
      </c>
      <c r="AT102" s="595">
        <v>9</v>
      </c>
      <c r="AU102" s="595">
        <v>9</v>
      </c>
      <c r="AW102" s="595">
        <v>8</v>
      </c>
      <c r="AX102" s="595">
        <v>8</v>
      </c>
      <c r="AY102" s="595"/>
      <c r="AZ102" s="595"/>
      <c r="BA102" s="595"/>
      <c r="BB102" s="595"/>
      <c r="BC102" s="595">
        <v>10</v>
      </c>
      <c r="BD102" s="595">
        <v>9</v>
      </c>
      <c r="BE102" s="595"/>
      <c r="BF102" s="595"/>
      <c r="BG102" s="595">
        <v>9</v>
      </c>
      <c r="BH102" s="595">
        <v>8</v>
      </c>
      <c r="BI102" s="595"/>
      <c r="BJ102" s="595">
        <v>10</v>
      </c>
      <c r="BK102" s="595">
        <v>9</v>
      </c>
      <c r="BL102" s="595"/>
      <c r="BM102" s="595">
        <v>10</v>
      </c>
      <c r="BN102" s="93">
        <f t="shared" si="29"/>
        <v>0</v>
      </c>
      <c r="BO102" s="56">
        <f t="shared" si="30"/>
        <v>44</v>
      </c>
      <c r="BP102" s="56">
        <f t="shared" si="31"/>
        <v>0</v>
      </c>
      <c r="BQ102" s="56">
        <f t="shared" si="32"/>
        <v>0</v>
      </c>
      <c r="BR102" s="56">
        <f t="shared" si="33"/>
        <v>0</v>
      </c>
      <c r="BS102" s="56">
        <f t="shared" si="28"/>
        <v>44</v>
      </c>
      <c r="BT102" s="591"/>
      <c r="BU102" s="495"/>
      <c r="BV102" s="495"/>
      <c r="BW102" s="495"/>
      <c r="BX102" s="495"/>
      <c r="BY102" s="495"/>
      <c r="BZ102" s="495"/>
      <c r="CA102" s="495"/>
      <c r="CB102" s="496"/>
      <c r="CC102" s="496"/>
      <c r="CD102" s="494"/>
      <c r="CE102" s="495"/>
      <c r="CF102" s="495"/>
      <c r="CG102" s="495"/>
      <c r="CH102" s="551"/>
      <c r="CI102" s="494"/>
      <c r="CJ102" s="495"/>
      <c r="CK102" s="495"/>
      <c r="CL102" s="495"/>
      <c r="CM102" s="495"/>
      <c r="CN102" s="495"/>
      <c r="CO102" s="495"/>
      <c r="CP102" s="495"/>
      <c r="CQ102" s="495"/>
      <c r="CR102" s="551"/>
      <c r="CS102" s="494"/>
      <c r="CT102" s="495"/>
      <c r="CU102" s="495"/>
      <c r="CV102" s="495"/>
      <c r="CW102" s="495"/>
      <c r="CX102" s="495"/>
      <c r="CY102" s="495"/>
      <c r="CZ102" s="495"/>
      <c r="DA102" s="495"/>
      <c r="DB102" s="363"/>
      <c r="DC102" s="494"/>
      <c r="DD102" s="496"/>
      <c r="DE102" s="494"/>
      <c r="DF102" s="495"/>
      <c r="DG102" s="495"/>
      <c r="DH102" s="495"/>
      <c r="DI102" s="495"/>
      <c r="DJ102" s="495"/>
      <c r="DK102" s="496"/>
    </row>
    <row r="103" spans="1:115" s="54" customFormat="1" ht="15" x14ac:dyDescent="0.25">
      <c r="A103" s="519">
        <v>91</v>
      </c>
      <c r="B103" s="190">
        <v>1304176</v>
      </c>
      <c r="C103" s="187" t="s">
        <v>1664</v>
      </c>
      <c r="D103" s="850" t="s">
        <v>1665</v>
      </c>
      <c r="E103" s="56" t="s">
        <v>592</v>
      </c>
      <c r="F103" s="56">
        <v>7</v>
      </c>
      <c r="G103" s="546"/>
      <c r="H103" s="595">
        <v>10</v>
      </c>
      <c r="I103" s="595">
        <v>9</v>
      </c>
      <c r="J103" s="595">
        <v>9</v>
      </c>
      <c r="K103" s="595">
        <v>9</v>
      </c>
      <c r="L103" s="595">
        <v>9</v>
      </c>
      <c r="M103" s="595">
        <v>8</v>
      </c>
      <c r="N103" s="595">
        <v>9</v>
      </c>
      <c r="O103" s="595">
        <v>9</v>
      </c>
      <c r="P103" s="595">
        <v>9</v>
      </c>
      <c r="Q103" s="595"/>
      <c r="R103" s="595">
        <v>7</v>
      </c>
      <c r="S103" s="595">
        <v>9</v>
      </c>
      <c r="T103" s="595">
        <v>9</v>
      </c>
      <c r="U103" s="595">
        <v>10</v>
      </c>
      <c r="V103" s="595">
        <v>9</v>
      </c>
      <c r="W103" s="595">
        <v>9</v>
      </c>
      <c r="X103" s="595">
        <v>9</v>
      </c>
      <c r="Y103" s="595">
        <v>8</v>
      </c>
      <c r="Z103" s="595">
        <v>9</v>
      </c>
      <c r="AA103" s="595">
        <v>10</v>
      </c>
      <c r="AB103" s="595">
        <v>7</v>
      </c>
      <c r="AC103" s="595">
        <v>9</v>
      </c>
      <c r="AD103" s="595">
        <v>9</v>
      </c>
      <c r="AE103" s="595">
        <v>6</v>
      </c>
      <c r="AF103" s="595">
        <v>9</v>
      </c>
      <c r="AG103" s="595">
        <v>8</v>
      </c>
      <c r="AH103" s="595">
        <v>9</v>
      </c>
      <c r="AI103" s="595">
        <v>7</v>
      </c>
      <c r="AJ103" s="595"/>
      <c r="AK103" s="595">
        <v>8</v>
      </c>
      <c r="AL103" s="595">
        <v>8</v>
      </c>
      <c r="AM103" s="595"/>
      <c r="AN103" s="595"/>
      <c r="AO103" s="595"/>
      <c r="AP103" s="595">
        <v>10</v>
      </c>
      <c r="AQ103" s="595">
        <v>8</v>
      </c>
      <c r="AR103" s="595">
        <v>9</v>
      </c>
      <c r="AS103" s="595">
        <v>8</v>
      </c>
      <c r="AT103" s="595">
        <v>9</v>
      </c>
      <c r="AU103" s="595">
        <v>9</v>
      </c>
      <c r="AW103" s="595">
        <v>7</v>
      </c>
      <c r="AX103" s="595">
        <v>7</v>
      </c>
      <c r="AY103" s="595"/>
      <c r="AZ103" s="595"/>
      <c r="BA103" s="595"/>
      <c r="BB103" s="595"/>
      <c r="BC103" s="595">
        <v>9</v>
      </c>
      <c r="BD103" s="595">
        <v>9</v>
      </c>
      <c r="BE103" s="595"/>
      <c r="BF103" s="595"/>
      <c r="BG103" s="595">
        <v>9</v>
      </c>
      <c r="BH103" s="595">
        <v>8</v>
      </c>
      <c r="BI103" s="595"/>
      <c r="BJ103" s="595">
        <v>10</v>
      </c>
      <c r="BK103" s="595">
        <v>8</v>
      </c>
      <c r="BL103" s="595"/>
      <c r="BM103" s="595">
        <v>9</v>
      </c>
      <c r="BN103" s="93">
        <f t="shared" si="29"/>
        <v>0</v>
      </c>
      <c r="BO103" s="56">
        <f t="shared" si="30"/>
        <v>44</v>
      </c>
      <c r="BP103" s="56">
        <f t="shared" si="31"/>
        <v>0</v>
      </c>
      <c r="BQ103" s="56">
        <f t="shared" si="32"/>
        <v>0</v>
      </c>
      <c r="BR103" s="56">
        <f t="shared" si="33"/>
        <v>0</v>
      </c>
      <c r="BS103" s="56">
        <f t="shared" si="28"/>
        <v>44</v>
      </c>
      <c r="BT103" s="591"/>
      <c r="BU103" s="495"/>
      <c r="BV103" s="495"/>
      <c r="BW103" s="495"/>
      <c r="BX103" s="495"/>
      <c r="BY103" s="495"/>
      <c r="BZ103" s="495"/>
      <c r="CA103" s="495"/>
      <c r="CB103" s="496"/>
      <c r="CC103" s="496"/>
      <c r="CD103" s="494"/>
      <c r="CE103" s="495"/>
      <c r="CF103" s="495"/>
      <c r="CG103" s="495"/>
      <c r="CH103" s="551"/>
      <c r="CI103" s="494"/>
      <c r="CJ103" s="495"/>
      <c r="CK103" s="495"/>
      <c r="CL103" s="495"/>
      <c r="CM103" s="495"/>
      <c r="CN103" s="495"/>
      <c r="CO103" s="495"/>
      <c r="CP103" s="495"/>
      <c r="CQ103" s="495"/>
      <c r="CR103" s="551"/>
      <c r="CS103" s="494"/>
      <c r="CT103" s="495"/>
      <c r="CU103" s="495"/>
      <c r="CV103" s="495"/>
      <c r="CW103" s="495"/>
      <c r="CX103" s="495"/>
      <c r="CY103" s="495"/>
      <c r="CZ103" s="495"/>
      <c r="DA103" s="495"/>
      <c r="DB103" s="363"/>
      <c r="DC103" s="494"/>
      <c r="DD103" s="496"/>
      <c r="DE103" s="494"/>
      <c r="DF103" s="495"/>
      <c r="DG103" s="495"/>
      <c r="DH103" s="495"/>
      <c r="DI103" s="495"/>
      <c r="DJ103" s="495"/>
      <c r="DK103" s="496"/>
    </row>
    <row r="104" spans="1:115" s="54" customFormat="1" ht="15" hidden="1" x14ac:dyDescent="0.25">
      <c r="A104" s="519">
        <v>92</v>
      </c>
      <c r="B104" s="190">
        <v>1304176</v>
      </c>
      <c r="C104" s="187" t="s">
        <v>1666</v>
      </c>
      <c r="D104" s="187" t="s">
        <v>1667</v>
      </c>
      <c r="E104" s="56" t="s">
        <v>592</v>
      </c>
      <c r="F104" s="56">
        <v>2</v>
      </c>
      <c r="G104" s="546"/>
      <c r="H104" s="595">
        <v>10</v>
      </c>
      <c r="I104" s="595">
        <v>9</v>
      </c>
      <c r="J104" s="595" t="s">
        <v>1791</v>
      </c>
      <c r="K104" s="595">
        <v>9</v>
      </c>
      <c r="L104" s="595">
        <v>10</v>
      </c>
      <c r="M104" s="595" t="s">
        <v>1987</v>
      </c>
      <c r="N104" s="595" t="s">
        <v>1791</v>
      </c>
      <c r="O104" s="595" t="s">
        <v>1791</v>
      </c>
      <c r="P104" s="595" t="s">
        <v>1791</v>
      </c>
      <c r="Q104" s="595"/>
      <c r="R104" s="595" t="s">
        <v>1791</v>
      </c>
      <c r="S104" s="595" t="s">
        <v>1791</v>
      </c>
      <c r="T104" s="595" t="s">
        <v>2547</v>
      </c>
      <c r="U104" s="595" t="s">
        <v>2141</v>
      </c>
      <c r="V104" s="595" t="s">
        <v>1987</v>
      </c>
      <c r="W104" s="595" t="s">
        <v>2547</v>
      </c>
      <c r="X104" s="595" t="s">
        <v>1901</v>
      </c>
      <c r="Y104" s="595"/>
      <c r="Z104" s="595" t="s">
        <v>2330</v>
      </c>
      <c r="AA104" s="595" t="s">
        <v>2547</v>
      </c>
      <c r="AB104" s="595" t="s">
        <v>2141</v>
      </c>
      <c r="AC104" s="595" t="s">
        <v>2547</v>
      </c>
      <c r="AD104" s="595" t="s">
        <v>2547</v>
      </c>
      <c r="AE104" s="595" t="s">
        <v>1987</v>
      </c>
      <c r="AF104" s="595" t="s">
        <v>2547</v>
      </c>
      <c r="AG104" s="595" t="s">
        <v>1987</v>
      </c>
      <c r="AH104" s="595" t="s">
        <v>1901</v>
      </c>
      <c r="AI104" s="595" t="s">
        <v>2141</v>
      </c>
      <c r="AJ104" s="595"/>
      <c r="AK104" s="595" t="s">
        <v>2141</v>
      </c>
      <c r="AL104" s="595" t="s">
        <v>2141</v>
      </c>
      <c r="AM104" s="595"/>
      <c r="AN104" s="595"/>
      <c r="AO104" s="595"/>
      <c r="AP104" s="595" t="s">
        <v>2330</v>
      </c>
      <c r="AQ104" s="595" t="s">
        <v>1987</v>
      </c>
      <c r="AR104" s="595" t="s">
        <v>2141</v>
      </c>
      <c r="AS104" s="595" t="s">
        <v>1987</v>
      </c>
      <c r="AT104" s="595" t="s">
        <v>2330</v>
      </c>
      <c r="AU104" s="595" t="s">
        <v>2330</v>
      </c>
      <c r="AW104" s="595" t="s">
        <v>1901</v>
      </c>
      <c r="AX104" s="595" t="s">
        <v>1901</v>
      </c>
      <c r="AY104" s="595"/>
      <c r="AZ104" s="595"/>
      <c r="BA104" s="595"/>
      <c r="BB104" s="595"/>
      <c r="BC104" s="595" t="s">
        <v>1791</v>
      </c>
      <c r="BD104" s="595">
        <v>9</v>
      </c>
      <c r="BE104" s="595"/>
      <c r="BF104" s="595"/>
      <c r="BG104" s="595">
        <v>10</v>
      </c>
      <c r="BH104" s="595">
        <v>9</v>
      </c>
      <c r="BI104" s="595"/>
      <c r="BJ104" s="595"/>
      <c r="BK104" s="595" t="s">
        <v>1901</v>
      </c>
      <c r="BL104" s="595"/>
      <c r="BM104" s="595" t="s">
        <v>2330</v>
      </c>
      <c r="BN104" s="93">
        <f t="shared" si="29"/>
        <v>6</v>
      </c>
      <c r="BO104" s="56">
        <f t="shared" si="30"/>
        <v>7</v>
      </c>
      <c r="BP104" s="56">
        <f t="shared" si="31"/>
        <v>0</v>
      </c>
      <c r="BQ104" s="56">
        <f t="shared" si="32"/>
        <v>0</v>
      </c>
      <c r="BR104" s="56">
        <f t="shared" si="33"/>
        <v>0</v>
      </c>
      <c r="BS104" s="56">
        <f t="shared" si="28"/>
        <v>7</v>
      </c>
      <c r="BT104" s="591"/>
      <c r="BU104" s="495"/>
      <c r="BV104" s="495"/>
      <c r="BW104" s="495"/>
      <c r="BX104" s="495"/>
      <c r="BY104" s="495"/>
      <c r="BZ104" s="495"/>
      <c r="CA104" s="495"/>
      <c r="CB104" s="496"/>
      <c r="CC104" s="496"/>
      <c r="CD104" s="494"/>
      <c r="CE104" s="495"/>
      <c r="CF104" s="495"/>
      <c r="CG104" s="495"/>
      <c r="CH104" s="551"/>
      <c r="CI104" s="494"/>
      <c r="CJ104" s="495"/>
      <c r="CK104" s="495"/>
      <c r="CL104" s="495"/>
      <c r="CM104" s="495"/>
      <c r="CN104" s="495"/>
      <c r="CO104" s="495"/>
      <c r="CP104" s="495"/>
      <c r="CQ104" s="495"/>
      <c r="CR104" s="551"/>
      <c r="CS104" s="494"/>
      <c r="CT104" s="495"/>
      <c r="CU104" s="495"/>
      <c r="CV104" s="495"/>
      <c r="CW104" s="495"/>
      <c r="CX104" s="495"/>
      <c r="CY104" s="495"/>
      <c r="CZ104" s="495"/>
      <c r="DA104" s="495"/>
      <c r="DB104" s="363"/>
      <c r="DC104" s="494"/>
      <c r="DD104" s="496"/>
      <c r="DE104" s="494"/>
      <c r="DF104" s="495"/>
      <c r="DG104" s="495"/>
      <c r="DH104" s="495"/>
      <c r="DI104" s="495"/>
      <c r="DJ104" s="495"/>
      <c r="DK104" s="496"/>
    </row>
    <row r="105" spans="1:115" s="65" customFormat="1" ht="15" hidden="1" x14ac:dyDescent="0.25">
      <c r="A105" s="519">
        <v>93</v>
      </c>
      <c r="B105" s="190">
        <v>1304176</v>
      </c>
      <c r="C105" s="187" t="s">
        <v>1548</v>
      </c>
      <c r="D105" s="85" t="s">
        <v>1549</v>
      </c>
      <c r="E105" s="55" t="s">
        <v>592</v>
      </c>
      <c r="F105" s="172">
        <v>2</v>
      </c>
      <c r="G105" s="172"/>
      <c r="H105" s="595">
        <v>8</v>
      </c>
      <c r="I105" s="595" t="s">
        <v>1673</v>
      </c>
      <c r="J105" s="595" t="s">
        <v>1791</v>
      </c>
      <c r="K105" s="595" t="s">
        <v>1673</v>
      </c>
      <c r="L105" s="595">
        <v>5</v>
      </c>
      <c r="M105" s="595" t="s">
        <v>1987</v>
      </c>
      <c r="N105" s="595"/>
      <c r="O105" s="595"/>
      <c r="P105" s="595"/>
      <c r="Q105" s="595"/>
      <c r="R105" s="595"/>
      <c r="S105" s="595"/>
      <c r="T105" s="595" t="s">
        <v>2547</v>
      </c>
      <c r="U105" s="595" t="s">
        <v>2141</v>
      </c>
      <c r="V105" s="595" t="s">
        <v>1987</v>
      </c>
      <c r="W105" s="595" t="s">
        <v>2547</v>
      </c>
      <c r="X105" s="595" t="s">
        <v>1901</v>
      </c>
      <c r="Y105" s="595"/>
      <c r="Z105" s="595" t="s">
        <v>2330</v>
      </c>
      <c r="AA105" s="595" t="s">
        <v>2547</v>
      </c>
      <c r="AB105" s="595" t="s">
        <v>2141</v>
      </c>
      <c r="AC105" s="595" t="s">
        <v>2547</v>
      </c>
      <c r="AD105" s="595" t="s">
        <v>2547</v>
      </c>
      <c r="AE105" s="595" t="s">
        <v>1987</v>
      </c>
      <c r="AF105" s="595" t="s">
        <v>2547</v>
      </c>
      <c r="AG105" s="595" t="s">
        <v>1987</v>
      </c>
      <c r="AH105" s="595" t="s">
        <v>1901</v>
      </c>
      <c r="AI105" s="595" t="s">
        <v>2141</v>
      </c>
      <c r="AJ105" s="595"/>
      <c r="AK105" s="595" t="s">
        <v>2141</v>
      </c>
      <c r="AL105" s="595" t="s">
        <v>2141</v>
      </c>
      <c r="AM105" s="595"/>
      <c r="AN105" s="595"/>
      <c r="AO105" s="595"/>
      <c r="AP105" s="595" t="s">
        <v>2330</v>
      </c>
      <c r="AQ105" s="595" t="s">
        <v>1987</v>
      </c>
      <c r="AR105" s="595" t="s">
        <v>2141</v>
      </c>
      <c r="AS105" s="595" t="s">
        <v>1987</v>
      </c>
      <c r="AT105" s="595" t="s">
        <v>2330</v>
      </c>
      <c r="AU105" s="595" t="s">
        <v>2330</v>
      </c>
      <c r="AW105" s="595" t="s">
        <v>1901</v>
      </c>
      <c r="AX105" s="595" t="s">
        <v>1901</v>
      </c>
      <c r="AY105" s="595"/>
      <c r="AZ105" s="595"/>
      <c r="BA105" s="595"/>
      <c r="BB105" s="595"/>
      <c r="BC105" s="595" t="s">
        <v>1791</v>
      </c>
      <c r="BD105" s="595"/>
      <c r="BE105" s="595"/>
      <c r="BF105" s="595"/>
      <c r="BG105" s="595"/>
      <c r="BH105" s="595"/>
      <c r="BI105" s="595"/>
      <c r="BJ105" s="595"/>
      <c r="BK105" s="595" t="s">
        <v>1901</v>
      </c>
      <c r="BL105" s="595"/>
      <c r="BM105" s="595" t="s">
        <v>2330</v>
      </c>
      <c r="BN105" s="93">
        <f t="shared" si="29"/>
        <v>6</v>
      </c>
      <c r="BO105" s="56">
        <f t="shared" si="30"/>
        <v>1</v>
      </c>
      <c r="BP105" s="56">
        <f t="shared" si="31"/>
        <v>0</v>
      </c>
      <c r="BQ105" s="56">
        <f t="shared" si="32"/>
        <v>1</v>
      </c>
      <c r="BR105" s="56">
        <f t="shared" si="33"/>
        <v>0</v>
      </c>
      <c r="BS105" s="56">
        <f t="shared" si="28"/>
        <v>2</v>
      </c>
      <c r="BT105" s="316"/>
      <c r="BU105" s="169"/>
      <c r="BV105" s="169"/>
      <c r="BW105" s="169"/>
      <c r="BX105" s="169"/>
      <c r="BY105" s="169"/>
      <c r="BZ105" s="169"/>
      <c r="CA105" s="169"/>
      <c r="CB105" s="197"/>
      <c r="CC105" s="197"/>
      <c r="CD105" s="196"/>
      <c r="CE105" s="169"/>
      <c r="CF105" s="169"/>
      <c r="CG105" s="169"/>
      <c r="CH105" s="198"/>
      <c r="CI105" s="196"/>
      <c r="CJ105" s="169"/>
      <c r="CK105" s="169"/>
      <c r="CL105" s="99"/>
      <c r="CM105" s="99"/>
      <c r="CN105" s="99"/>
      <c r="CO105" s="99"/>
      <c r="CP105" s="99"/>
      <c r="CQ105" s="99"/>
      <c r="CR105" s="318"/>
      <c r="CS105" s="502"/>
      <c r="CT105" s="99"/>
      <c r="CU105" s="99"/>
      <c r="CV105" s="99"/>
      <c r="CW105" s="99"/>
      <c r="CX105" s="99"/>
      <c r="CY105" s="99"/>
      <c r="CZ105" s="99"/>
      <c r="DA105" s="99"/>
      <c r="DB105" s="102"/>
      <c r="DC105" s="502"/>
      <c r="DD105" s="98"/>
      <c r="DE105" s="502"/>
      <c r="DF105" s="99"/>
      <c r="DG105" s="99"/>
      <c r="DH105" s="99"/>
      <c r="DI105" s="99"/>
      <c r="DJ105" s="99"/>
      <c r="DK105" s="98"/>
    </row>
    <row r="106" spans="1:115" s="65" customFormat="1" ht="15" hidden="1" x14ac:dyDescent="0.25">
      <c r="A106" s="519">
        <v>94</v>
      </c>
      <c r="B106" s="190">
        <v>1304176</v>
      </c>
      <c r="C106" s="187"/>
      <c r="D106" s="85" t="s">
        <v>1556</v>
      </c>
      <c r="E106" s="55" t="s">
        <v>592</v>
      </c>
      <c r="F106" s="172">
        <v>1</v>
      </c>
      <c r="G106" s="172"/>
      <c r="H106" s="595" t="s">
        <v>1391</v>
      </c>
      <c r="I106" s="595" t="s">
        <v>1673</v>
      </c>
      <c r="J106" s="595" t="s">
        <v>1791</v>
      </c>
      <c r="K106" s="595" t="s">
        <v>1673</v>
      </c>
      <c r="L106" s="595" t="s">
        <v>1391</v>
      </c>
      <c r="M106" s="595" t="s">
        <v>1987</v>
      </c>
      <c r="N106" s="595"/>
      <c r="O106" s="595"/>
      <c r="P106" s="595"/>
      <c r="Q106" s="595"/>
      <c r="R106" s="595"/>
      <c r="S106" s="595"/>
      <c r="T106" s="595" t="s">
        <v>2547</v>
      </c>
      <c r="U106" s="595" t="s">
        <v>2141</v>
      </c>
      <c r="V106" s="595" t="s">
        <v>1987</v>
      </c>
      <c r="W106" s="595" t="s">
        <v>2547</v>
      </c>
      <c r="X106" s="595" t="s">
        <v>1901</v>
      </c>
      <c r="Y106" s="595"/>
      <c r="Z106" s="595" t="s">
        <v>2330</v>
      </c>
      <c r="AA106" s="595" t="s">
        <v>2547</v>
      </c>
      <c r="AB106" s="595" t="s">
        <v>2141</v>
      </c>
      <c r="AC106" s="595" t="s">
        <v>2547</v>
      </c>
      <c r="AD106" s="595" t="s">
        <v>2547</v>
      </c>
      <c r="AE106" s="595" t="s">
        <v>1987</v>
      </c>
      <c r="AF106" s="595" t="s">
        <v>2547</v>
      </c>
      <c r="AG106" s="595" t="s">
        <v>1987</v>
      </c>
      <c r="AH106" s="595" t="s">
        <v>1901</v>
      </c>
      <c r="AI106" s="595" t="s">
        <v>2141</v>
      </c>
      <c r="AJ106" s="595"/>
      <c r="AK106" s="595" t="s">
        <v>2141</v>
      </c>
      <c r="AL106" s="595" t="s">
        <v>2141</v>
      </c>
      <c r="AM106" s="595"/>
      <c r="AN106" s="595"/>
      <c r="AO106" s="595"/>
      <c r="AP106" s="595" t="s">
        <v>2330</v>
      </c>
      <c r="AQ106" s="595" t="s">
        <v>1987</v>
      </c>
      <c r="AR106" s="595" t="s">
        <v>2141</v>
      </c>
      <c r="AS106" s="595" t="s">
        <v>1987</v>
      </c>
      <c r="AT106" s="595" t="s">
        <v>2330</v>
      </c>
      <c r="AU106" s="595" t="s">
        <v>2330</v>
      </c>
      <c r="AW106" s="595" t="s">
        <v>1901</v>
      </c>
      <c r="AX106" s="595" t="s">
        <v>1901</v>
      </c>
      <c r="AY106" s="595"/>
      <c r="AZ106" s="595"/>
      <c r="BA106" s="595"/>
      <c r="BB106" s="595"/>
      <c r="BC106" s="595" t="s">
        <v>1791</v>
      </c>
      <c r="BD106" s="595"/>
      <c r="BE106" s="595"/>
      <c r="BF106" s="595"/>
      <c r="BG106" s="595"/>
      <c r="BH106" s="595"/>
      <c r="BI106" s="595"/>
      <c r="BJ106" s="595"/>
      <c r="BK106" s="595" t="s">
        <v>1901</v>
      </c>
      <c r="BL106" s="595"/>
      <c r="BM106" s="595" t="s">
        <v>2330</v>
      </c>
      <c r="BN106" s="93">
        <f t="shared" si="29"/>
        <v>6</v>
      </c>
      <c r="BO106" s="56">
        <f t="shared" si="30"/>
        <v>0</v>
      </c>
      <c r="BP106" s="56">
        <f t="shared" si="31"/>
        <v>0</v>
      </c>
      <c r="BQ106" s="56">
        <f t="shared" si="32"/>
        <v>0</v>
      </c>
      <c r="BR106" s="56">
        <f t="shared" si="33"/>
        <v>0</v>
      </c>
      <c r="BS106" s="56">
        <f t="shared" si="28"/>
        <v>0</v>
      </c>
      <c r="BT106" s="316"/>
      <c r="BU106" s="169"/>
      <c r="BV106" s="169"/>
      <c r="BW106" s="169"/>
      <c r="BX106" s="169"/>
      <c r="BY106" s="169"/>
      <c r="BZ106" s="169"/>
      <c r="CA106" s="169"/>
      <c r="CB106" s="197"/>
      <c r="CC106" s="197"/>
      <c r="CD106" s="196"/>
      <c r="CE106" s="169"/>
      <c r="CF106" s="169"/>
      <c r="CG106" s="169"/>
      <c r="CH106" s="198"/>
      <c r="CI106" s="196"/>
      <c r="CJ106" s="169"/>
      <c r="CK106" s="169"/>
      <c r="CL106" s="99"/>
      <c r="CM106" s="99"/>
      <c r="CN106" s="99"/>
      <c r="CO106" s="99"/>
      <c r="CP106" s="99"/>
      <c r="CQ106" s="99"/>
      <c r="CR106" s="318"/>
      <c r="CS106" s="502"/>
      <c r="CT106" s="99"/>
      <c r="CU106" s="99"/>
      <c r="CV106" s="99"/>
      <c r="CW106" s="99"/>
      <c r="CX106" s="99"/>
      <c r="CY106" s="99"/>
      <c r="CZ106" s="99"/>
      <c r="DA106" s="99"/>
      <c r="DB106" s="102"/>
      <c r="DC106" s="502"/>
      <c r="DD106" s="98"/>
      <c r="DE106" s="502"/>
      <c r="DF106" s="99"/>
      <c r="DG106" s="99"/>
      <c r="DH106" s="99"/>
      <c r="DI106" s="99"/>
      <c r="DJ106" s="99"/>
      <c r="DK106" s="98"/>
    </row>
    <row r="107" spans="1:115" s="65" customFormat="1" ht="15" x14ac:dyDescent="0.25">
      <c r="A107" s="519">
        <v>95</v>
      </c>
      <c r="B107" s="190">
        <v>1304176</v>
      </c>
      <c r="C107" s="187" t="s">
        <v>1684</v>
      </c>
      <c r="D107" s="85" t="s">
        <v>1685</v>
      </c>
      <c r="E107" s="55" t="s">
        <v>592</v>
      </c>
      <c r="F107" s="172">
        <v>7</v>
      </c>
      <c r="G107" s="172"/>
      <c r="H107" s="595">
        <v>9</v>
      </c>
      <c r="I107" s="595">
        <v>9</v>
      </c>
      <c r="J107" s="595">
        <v>9</v>
      </c>
      <c r="K107" s="595">
        <v>9</v>
      </c>
      <c r="L107" s="595">
        <v>9</v>
      </c>
      <c r="M107" s="595">
        <v>8</v>
      </c>
      <c r="N107" s="595">
        <v>9</v>
      </c>
      <c r="O107" s="595">
        <v>9</v>
      </c>
      <c r="P107" s="595">
        <v>9</v>
      </c>
      <c r="Q107" s="595"/>
      <c r="R107" s="595">
        <v>9</v>
      </c>
      <c r="S107" s="595">
        <v>10</v>
      </c>
      <c r="T107" s="595">
        <v>8</v>
      </c>
      <c r="U107" s="595">
        <v>10</v>
      </c>
      <c r="V107" s="595">
        <v>9</v>
      </c>
      <c r="W107" s="595">
        <v>9</v>
      </c>
      <c r="X107" s="595">
        <v>9</v>
      </c>
      <c r="Y107" s="595">
        <v>9</v>
      </c>
      <c r="Z107" s="595">
        <v>10</v>
      </c>
      <c r="AA107" s="595">
        <v>9</v>
      </c>
      <c r="AB107" s="595">
        <v>9</v>
      </c>
      <c r="AC107" s="595">
        <v>9</v>
      </c>
      <c r="AD107" s="595">
        <v>9</v>
      </c>
      <c r="AE107" s="595">
        <v>9</v>
      </c>
      <c r="AF107" s="595">
        <v>9</v>
      </c>
      <c r="AG107" s="595">
        <v>8</v>
      </c>
      <c r="AH107" s="595">
        <v>9</v>
      </c>
      <c r="AI107" s="595">
        <v>8</v>
      </c>
      <c r="AJ107" s="595"/>
      <c r="AK107" s="595">
        <v>9</v>
      </c>
      <c r="AL107" s="595">
        <v>8</v>
      </c>
      <c r="AM107" s="595"/>
      <c r="AN107" s="595"/>
      <c r="AO107" s="595"/>
      <c r="AP107" s="595">
        <v>10</v>
      </c>
      <c r="AQ107" s="595">
        <v>7</v>
      </c>
      <c r="AR107" s="595">
        <v>8</v>
      </c>
      <c r="AS107" s="595">
        <v>8</v>
      </c>
      <c r="AT107" s="595">
        <v>9</v>
      </c>
      <c r="AU107" s="595">
        <v>9</v>
      </c>
      <c r="AV107" s="65">
        <v>8</v>
      </c>
      <c r="AW107" s="595">
        <v>7</v>
      </c>
      <c r="AX107" s="595">
        <v>8</v>
      </c>
      <c r="AY107" s="595"/>
      <c r="AZ107" s="595"/>
      <c r="BA107" s="595"/>
      <c r="BB107" s="595"/>
      <c r="BC107" s="595">
        <v>10</v>
      </c>
      <c r="BD107" s="595">
        <v>9</v>
      </c>
      <c r="BE107" s="595"/>
      <c r="BF107" s="595"/>
      <c r="BG107" s="595">
        <v>9</v>
      </c>
      <c r="BH107" s="595">
        <v>9</v>
      </c>
      <c r="BI107" s="595"/>
      <c r="BJ107" s="595">
        <v>10</v>
      </c>
      <c r="BK107" s="595">
        <v>10</v>
      </c>
      <c r="BL107" s="595"/>
      <c r="BM107" s="595">
        <v>9</v>
      </c>
      <c r="BN107" s="93">
        <f t="shared" si="29"/>
        <v>0</v>
      </c>
      <c r="BO107" s="56">
        <f t="shared" si="30"/>
        <v>45</v>
      </c>
      <c r="BP107" s="56">
        <f t="shared" si="31"/>
        <v>0</v>
      </c>
      <c r="BQ107" s="56">
        <f t="shared" si="32"/>
        <v>0</v>
      </c>
      <c r="BR107" s="56">
        <f t="shared" si="33"/>
        <v>0</v>
      </c>
      <c r="BS107" s="56">
        <f t="shared" si="28"/>
        <v>45</v>
      </c>
      <c r="BT107" s="316"/>
      <c r="BU107" s="169"/>
      <c r="BV107" s="169"/>
      <c r="BW107" s="169"/>
      <c r="BX107" s="169"/>
      <c r="BY107" s="169"/>
      <c r="BZ107" s="169"/>
      <c r="CA107" s="169"/>
      <c r="CB107" s="197"/>
      <c r="CC107" s="197"/>
      <c r="CD107" s="196"/>
      <c r="CE107" s="169"/>
      <c r="CF107" s="169"/>
      <c r="CG107" s="169"/>
      <c r="CH107" s="198"/>
      <c r="CI107" s="196"/>
      <c r="CJ107" s="169"/>
      <c r="CK107" s="169"/>
      <c r="CL107" s="99"/>
      <c r="CM107" s="99"/>
      <c r="CN107" s="99"/>
      <c r="CO107" s="99"/>
      <c r="CP107" s="99"/>
      <c r="CQ107" s="99"/>
      <c r="CR107" s="318"/>
      <c r="CS107" s="502"/>
      <c r="CT107" s="99"/>
      <c r="CU107" s="99"/>
      <c r="CV107" s="99"/>
      <c r="CW107" s="99"/>
      <c r="CX107" s="99"/>
      <c r="CY107" s="99"/>
      <c r="CZ107" s="99"/>
      <c r="DA107" s="99"/>
      <c r="DB107" s="102"/>
      <c r="DC107" s="502"/>
      <c r="DD107" s="98"/>
      <c r="DE107" s="502"/>
      <c r="DF107" s="99"/>
      <c r="DG107" s="99"/>
      <c r="DH107" s="99"/>
      <c r="DI107" s="99"/>
      <c r="DJ107" s="99"/>
      <c r="DK107" s="98"/>
    </row>
    <row r="108" spans="1:115" s="65" customFormat="1" ht="15" hidden="1" x14ac:dyDescent="0.25">
      <c r="A108" s="519">
        <v>96</v>
      </c>
      <c r="B108" s="190">
        <v>1304176</v>
      </c>
      <c r="C108" s="187" t="s">
        <v>1697</v>
      </c>
      <c r="D108" s="85" t="s">
        <v>1698</v>
      </c>
      <c r="E108" s="55" t="s">
        <v>592</v>
      </c>
      <c r="F108" s="172">
        <v>3</v>
      </c>
      <c r="G108" s="172"/>
      <c r="H108" s="595">
        <v>9</v>
      </c>
      <c r="I108" s="595"/>
      <c r="J108" s="595">
        <v>9</v>
      </c>
      <c r="K108" s="595">
        <v>8</v>
      </c>
      <c r="L108" s="595">
        <v>9</v>
      </c>
      <c r="M108" s="595" t="s">
        <v>1987</v>
      </c>
      <c r="N108" s="595">
        <v>9</v>
      </c>
      <c r="O108" s="595">
        <v>9</v>
      </c>
      <c r="P108" s="595">
        <v>10</v>
      </c>
      <c r="Q108" s="595"/>
      <c r="R108" s="595">
        <v>8</v>
      </c>
      <c r="S108" s="595">
        <v>10</v>
      </c>
      <c r="T108" s="595" t="s">
        <v>2547</v>
      </c>
      <c r="U108" s="595" t="s">
        <v>2141</v>
      </c>
      <c r="V108" s="595" t="s">
        <v>1987</v>
      </c>
      <c r="W108" s="595" t="s">
        <v>2547</v>
      </c>
      <c r="X108" s="595" t="s">
        <v>1901</v>
      </c>
      <c r="Y108" s="595"/>
      <c r="Z108" s="595" t="s">
        <v>2330</v>
      </c>
      <c r="AA108" s="595" t="s">
        <v>2547</v>
      </c>
      <c r="AB108" s="595" t="s">
        <v>2141</v>
      </c>
      <c r="AC108" s="595" t="s">
        <v>2547</v>
      </c>
      <c r="AD108" s="595" t="s">
        <v>2547</v>
      </c>
      <c r="AE108" s="595" t="s">
        <v>1987</v>
      </c>
      <c r="AF108" s="595" t="s">
        <v>2547</v>
      </c>
      <c r="AG108" s="595" t="s">
        <v>1987</v>
      </c>
      <c r="AH108" s="595" t="s">
        <v>1901</v>
      </c>
      <c r="AI108" s="595" t="s">
        <v>2141</v>
      </c>
      <c r="AJ108" s="595"/>
      <c r="AK108" s="595" t="s">
        <v>2141</v>
      </c>
      <c r="AL108" s="595" t="s">
        <v>2141</v>
      </c>
      <c r="AM108" s="595"/>
      <c r="AN108" s="595"/>
      <c r="AO108" s="595"/>
      <c r="AP108" s="595" t="s">
        <v>2330</v>
      </c>
      <c r="AQ108" s="595" t="s">
        <v>1987</v>
      </c>
      <c r="AR108" s="595" t="s">
        <v>2141</v>
      </c>
      <c r="AS108" s="595" t="s">
        <v>1987</v>
      </c>
      <c r="AT108" s="595" t="s">
        <v>2330</v>
      </c>
      <c r="AU108" s="595" t="s">
        <v>2330</v>
      </c>
      <c r="AW108" s="595" t="s">
        <v>1901</v>
      </c>
      <c r="AX108" s="595" t="s">
        <v>1901</v>
      </c>
      <c r="AY108" s="595"/>
      <c r="AZ108" s="595"/>
      <c r="BA108" s="595"/>
      <c r="BB108" s="595"/>
      <c r="BC108" s="595">
        <v>9</v>
      </c>
      <c r="BD108" s="595">
        <v>9</v>
      </c>
      <c r="BE108" s="595"/>
      <c r="BF108" s="595"/>
      <c r="BG108" s="595">
        <v>9</v>
      </c>
      <c r="BH108" s="595">
        <v>8</v>
      </c>
      <c r="BI108" s="595"/>
      <c r="BJ108" s="595"/>
      <c r="BK108" s="595" t="s">
        <v>1901</v>
      </c>
      <c r="BL108" s="595"/>
      <c r="BM108" s="595" t="s">
        <v>2330</v>
      </c>
      <c r="BN108" s="93">
        <f t="shared" si="29"/>
        <v>6</v>
      </c>
      <c r="BO108" s="56">
        <f t="shared" si="30"/>
        <v>13</v>
      </c>
      <c r="BP108" s="56">
        <f t="shared" si="31"/>
        <v>0</v>
      </c>
      <c r="BQ108" s="56">
        <f t="shared" si="32"/>
        <v>0</v>
      </c>
      <c r="BR108" s="56">
        <f t="shared" si="33"/>
        <v>0</v>
      </c>
      <c r="BS108" s="56">
        <f t="shared" si="28"/>
        <v>13</v>
      </c>
      <c r="BT108" s="316"/>
      <c r="BU108" s="169"/>
      <c r="BV108" s="169"/>
      <c r="BW108" s="169"/>
      <c r="BX108" s="169"/>
      <c r="BY108" s="169"/>
      <c r="BZ108" s="169"/>
      <c r="CA108" s="169"/>
      <c r="CB108" s="197"/>
      <c r="CC108" s="197"/>
      <c r="CD108" s="196"/>
      <c r="CE108" s="169"/>
      <c r="CF108" s="169"/>
      <c r="CG108" s="169"/>
      <c r="CH108" s="198"/>
      <c r="CI108" s="196"/>
      <c r="CJ108" s="169"/>
      <c r="CK108" s="169"/>
      <c r="CL108" s="99"/>
      <c r="CM108" s="99"/>
      <c r="CN108" s="99"/>
      <c r="CO108" s="99"/>
      <c r="CP108" s="99"/>
      <c r="CQ108" s="99"/>
      <c r="CR108" s="318"/>
      <c r="CS108" s="502"/>
      <c r="CT108" s="99"/>
      <c r="CU108" s="99"/>
      <c r="CV108" s="99"/>
      <c r="CW108" s="99"/>
      <c r="CX108" s="99"/>
      <c r="CY108" s="99"/>
      <c r="CZ108" s="99"/>
      <c r="DA108" s="99"/>
      <c r="DB108" s="102"/>
      <c r="DC108" s="502"/>
      <c r="DD108" s="98"/>
      <c r="DE108" s="502"/>
      <c r="DF108" s="99"/>
      <c r="DG108" s="99"/>
      <c r="DH108" s="99"/>
      <c r="DI108" s="99"/>
      <c r="DJ108" s="99"/>
      <c r="DK108" s="98"/>
    </row>
    <row r="109" spans="1:115" s="65" customFormat="1" ht="15" x14ac:dyDescent="0.25">
      <c r="A109" s="519">
        <v>97</v>
      </c>
      <c r="B109" s="190">
        <v>1304176</v>
      </c>
      <c r="C109" s="187" t="s">
        <v>1720</v>
      </c>
      <c r="D109" s="715" t="s">
        <v>1721</v>
      </c>
      <c r="E109" s="55" t="s">
        <v>592</v>
      </c>
      <c r="F109" s="172">
        <v>7</v>
      </c>
      <c r="G109" s="172"/>
      <c r="H109" s="595">
        <v>8</v>
      </c>
      <c r="I109" s="595">
        <v>9</v>
      </c>
      <c r="J109" s="595">
        <v>9</v>
      </c>
      <c r="K109" s="595">
        <v>8</v>
      </c>
      <c r="L109" s="595">
        <v>8</v>
      </c>
      <c r="M109" s="595">
        <v>9</v>
      </c>
      <c r="N109" s="595">
        <v>9</v>
      </c>
      <c r="O109" s="595">
        <v>8</v>
      </c>
      <c r="P109" s="595">
        <v>8</v>
      </c>
      <c r="Q109" s="595"/>
      <c r="R109" s="595">
        <v>9</v>
      </c>
      <c r="S109" s="595">
        <v>9</v>
      </c>
      <c r="T109" s="595">
        <v>9</v>
      </c>
      <c r="U109" s="595">
        <v>10</v>
      </c>
      <c r="V109" s="595">
        <v>8</v>
      </c>
      <c r="W109" s="595">
        <v>8</v>
      </c>
      <c r="X109" s="595">
        <v>8</v>
      </c>
      <c r="Y109" s="595">
        <v>9</v>
      </c>
      <c r="Z109" s="595">
        <v>8</v>
      </c>
      <c r="AA109" s="595">
        <v>9</v>
      </c>
      <c r="AB109" s="595">
        <v>9</v>
      </c>
      <c r="AC109" s="595">
        <v>9</v>
      </c>
      <c r="AD109" s="595">
        <v>9</v>
      </c>
      <c r="AE109" s="595">
        <v>9</v>
      </c>
      <c r="AF109" s="595">
        <v>9</v>
      </c>
      <c r="AG109" s="595">
        <v>8</v>
      </c>
      <c r="AH109" s="595">
        <v>8</v>
      </c>
      <c r="AI109" s="595">
        <v>8</v>
      </c>
      <c r="AJ109" s="595"/>
      <c r="AK109" s="595">
        <v>8</v>
      </c>
      <c r="AL109" s="595">
        <v>8</v>
      </c>
      <c r="AM109" s="595"/>
      <c r="AN109" s="595"/>
      <c r="AO109" s="595"/>
      <c r="AP109" s="595">
        <v>9</v>
      </c>
      <c r="AQ109" s="595">
        <v>7</v>
      </c>
      <c r="AR109" s="595">
        <v>9</v>
      </c>
      <c r="AS109" s="595">
        <v>9</v>
      </c>
      <c r="AT109" s="595">
        <v>9</v>
      </c>
      <c r="AU109" s="595">
        <v>9</v>
      </c>
      <c r="AW109" s="595">
        <v>8</v>
      </c>
      <c r="AX109" s="595">
        <v>8</v>
      </c>
      <c r="AY109" s="595"/>
      <c r="AZ109" s="595"/>
      <c r="BA109" s="595"/>
      <c r="BB109" s="595"/>
      <c r="BC109" s="595">
        <v>9</v>
      </c>
      <c r="BD109" s="595">
        <v>9</v>
      </c>
      <c r="BE109" s="595"/>
      <c r="BF109" s="595"/>
      <c r="BG109" s="595">
        <v>9</v>
      </c>
      <c r="BH109" s="595">
        <v>8</v>
      </c>
      <c r="BI109" s="595"/>
      <c r="BJ109" s="595">
        <v>10</v>
      </c>
      <c r="BK109" s="595">
        <v>9</v>
      </c>
      <c r="BL109" s="595"/>
      <c r="BM109" s="595">
        <v>8</v>
      </c>
      <c r="BN109" s="93">
        <f t="shared" si="29"/>
        <v>0</v>
      </c>
      <c r="BO109" s="56">
        <f t="shared" si="30"/>
        <v>44</v>
      </c>
      <c r="BP109" s="56">
        <f t="shared" si="31"/>
        <v>0</v>
      </c>
      <c r="BQ109" s="56">
        <f t="shared" si="32"/>
        <v>0</v>
      </c>
      <c r="BR109" s="56">
        <f t="shared" si="33"/>
        <v>0</v>
      </c>
      <c r="BS109" s="56">
        <f t="shared" si="28"/>
        <v>44</v>
      </c>
      <c r="BT109" s="316"/>
      <c r="BU109" s="169"/>
      <c r="BV109" s="169"/>
      <c r="BW109" s="169"/>
      <c r="BX109" s="169"/>
      <c r="BY109" s="169"/>
      <c r="BZ109" s="169"/>
      <c r="CA109" s="169"/>
      <c r="CB109" s="197"/>
      <c r="CC109" s="197"/>
      <c r="CD109" s="196"/>
      <c r="CE109" s="169"/>
      <c r="CF109" s="169"/>
      <c r="CG109" s="169"/>
      <c r="CH109" s="198"/>
      <c r="CI109" s="196"/>
      <c r="CJ109" s="169"/>
      <c r="CK109" s="169"/>
      <c r="CL109" s="99"/>
      <c r="CM109" s="99"/>
      <c r="CN109" s="99"/>
      <c r="CO109" s="99"/>
      <c r="CP109" s="99"/>
      <c r="CQ109" s="99"/>
      <c r="CR109" s="318"/>
      <c r="CS109" s="502"/>
      <c r="CT109" s="99"/>
      <c r="CU109" s="99"/>
      <c r="CV109" s="99"/>
      <c r="CW109" s="99"/>
      <c r="CX109" s="99"/>
      <c r="CY109" s="99"/>
      <c r="CZ109" s="99"/>
      <c r="DA109" s="99"/>
      <c r="DB109" s="102"/>
      <c r="DC109" s="502"/>
      <c r="DD109" s="98"/>
      <c r="DE109" s="502"/>
      <c r="DF109" s="99"/>
      <c r="DG109" s="99"/>
      <c r="DH109" s="99"/>
      <c r="DI109" s="99"/>
      <c r="DJ109" s="99"/>
      <c r="DK109" s="98"/>
    </row>
    <row r="110" spans="1:115" s="65" customFormat="1" ht="15" hidden="1" x14ac:dyDescent="0.25">
      <c r="A110" s="519">
        <v>98</v>
      </c>
      <c r="B110" s="190">
        <v>1304176</v>
      </c>
      <c r="C110" s="187" t="s">
        <v>1522</v>
      </c>
      <c r="D110" s="85" t="s">
        <v>1518</v>
      </c>
      <c r="E110" s="55" t="s">
        <v>592</v>
      </c>
      <c r="F110" s="172">
        <v>4</v>
      </c>
      <c r="G110" s="172"/>
      <c r="H110" s="595">
        <v>10</v>
      </c>
      <c r="I110" s="595">
        <v>9</v>
      </c>
      <c r="J110" s="595">
        <v>10</v>
      </c>
      <c r="K110" s="595">
        <v>10</v>
      </c>
      <c r="L110" s="595">
        <v>10</v>
      </c>
      <c r="M110" s="595">
        <v>10</v>
      </c>
      <c r="N110" s="595">
        <v>10</v>
      </c>
      <c r="O110" s="595">
        <v>10</v>
      </c>
      <c r="P110" s="595">
        <v>10</v>
      </c>
      <c r="Q110" s="595">
        <v>10</v>
      </c>
      <c r="R110" s="595">
        <v>10</v>
      </c>
      <c r="S110" s="595"/>
      <c r="T110" s="595">
        <v>10</v>
      </c>
      <c r="U110" s="595" t="s">
        <v>2141</v>
      </c>
      <c r="V110" s="595" t="s">
        <v>1987</v>
      </c>
      <c r="W110" s="595"/>
      <c r="X110" s="595"/>
      <c r="Y110" s="595" t="s">
        <v>1901</v>
      </c>
      <c r="Z110" s="595"/>
      <c r="AA110" s="595"/>
      <c r="AB110" s="595" t="s">
        <v>2141</v>
      </c>
      <c r="AC110" s="595"/>
      <c r="AD110" s="595">
        <v>9</v>
      </c>
      <c r="AE110" s="595" t="s">
        <v>1987</v>
      </c>
      <c r="AF110" s="595"/>
      <c r="AG110" s="595" t="s">
        <v>1987</v>
      </c>
      <c r="AH110" s="595" t="s">
        <v>1901</v>
      </c>
      <c r="AI110" s="595" t="s">
        <v>2141</v>
      </c>
      <c r="AJ110" s="595"/>
      <c r="AK110" s="595" t="s">
        <v>2141</v>
      </c>
      <c r="AL110" s="595" t="s">
        <v>2141</v>
      </c>
      <c r="AM110" s="595" t="s">
        <v>1901</v>
      </c>
      <c r="AN110" s="595" t="s">
        <v>1901</v>
      </c>
      <c r="AO110" s="595"/>
      <c r="AP110" s="595" t="s">
        <v>2330</v>
      </c>
      <c r="AQ110" s="595" t="s">
        <v>1987</v>
      </c>
      <c r="AR110" s="595" t="s">
        <v>2141</v>
      </c>
      <c r="AS110" s="595"/>
      <c r="AT110" s="595" t="s">
        <v>2330</v>
      </c>
      <c r="AU110" s="595" t="s">
        <v>2330</v>
      </c>
      <c r="AV110" s="595"/>
      <c r="AW110" s="595" t="s">
        <v>1901</v>
      </c>
      <c r="AX110" s="595" t="s">
        <v>1901</v>
      </c>
      <c r="AY110" s="595"/>
      <c r="AZ110" s="595"/>
      <c r="BA110" s="595"/>
      <c r="BB110" s="595"/>
      <c r="BC110" s="595">
        <v>10</v>
      </c>
      <c r="BD110" s="595">
        <v>10</v>
      </c>
      <c r="BE110" s="595" t="s">
        <v>1987</v>
      </c>
      <c r="BF110" s="595"/>
      <c r="BG110" s="595">
        <v>9</v>
      </c>
      <c r="BH110" s="595">
        <v>10</v>
      </c>
      <c r="BI110" s="595"/>
      <c r="BJ110" s="595"/>
      <c r="BK110" s="595">
        <v>9</v>
      </c>
      <c r="BL110" s="595">
        <v>10</v>
      </c>
      <c r="BM110" s="595">
        <v>10</v>
      </c>
      <c r="BN110" s="93">
        <f t="shared" si="29"/>
        <v>0</v>
      </c>
      <c r="BO110" s="56">
        <f t="shared" si="30"/>
        <v>20</v>
      </c>
      <c r="BP110" s="56">
        <f t="shared" si="31"/>
        <v>0</v>
      </c>
      <c r="BQ110" s="56">
        <f t="shared" si="32"/>
        <v>0</v>
      </c>
      <c r="BR110" s="56">
        <f t="shared" si="33"/>
        <v>0</v>
      </c>
      <c r="BS110" s="56">
        <f t="shared" si="28"/>
        <v>20</v>
      </c>
      <c r="BT110" s="316"/>
      <c r="BU110" s="169"/>
      <c r="BV110" s="169"/>
      <c r="BW110" s="169"/>
      <c r="BX110" s="169"/>
      <c r="BY110" s="169"/>
      <c r="BZ110" s="169"/>
      <c r="CA110" s="169"/>
      <c r="CB110" s="197"/>
      <c r="CC110" s="197"/>
      <c r="CD110" s="196"/>
      <c r="CE110" s="169"/>
      <c r="CF110" s="169"/>
      <c r="CG110" s="169"/>
      <c r="CH110" s="198"/>
      <c r="CI110" s="196"/>
      <c r="CJ110" s="169"/>
      <c r="CK110" s="169"/>
      <c r="CL110" s="99"/>
      <c r="CM110" s="99"/>
      <c r="CN110" s="99"/>
      <c r="CO110" s="99"/>
      <c r="CP110" s="99"/>
      <c r="CQ110" s="99"/>
      <c r="CR110" s="318"/>
      <c r="CS110" s="502"/>
      <c r="CT110" s="99"/>
      <c r="CU110" s="99"/>
      <c r="CV110" s="99"/>
      <c r="CW110" s="99"/>
      <c r="CX110" s="99"/>
      <c r="CY110" s="99"/>
      <c r="CZ110" s="99"/>
      <c r="DA110" s="99"/>
      <c r="DB110" s="102"/>
      <c r="DC110" s="502"/>
      <c r="DD110" s="98"/>
      <c r="DE110" s="502"/>
      <c r="DF110" s="99"/>
      <c r="DG110" s="99"/>
      <c r="DH110" s="99"/>
      <c r="DI110" s="99"/>
      <c r="DJ110" s="99"/>
      <c r="DK110" s="98"/>
    </row>
    <row r="111" spans="1:115" s="65" customFormat="1" ht="15.6" hidden="1" x14ac:dyDescent="0.25">
      <c r="A111" s="519">
        <v>99</v>
      </c>
      <c r="B111" s="190">
        <v>1304176</v>
      </c>
      <c r="C111" s="187" t="s">
        <v>1523</v>
      </c>
      <c r="D111" s="85" t="s">
        <v>1519</v>
      </c>
      <c r="E111" s="55" t="s">
        <v>592</v>
      </c>
      <c r="F111" s="172">
        <v>2</v>
      </c>
      <c r="G111" s="172"/>
      <c r="H111" s="595">
        <v>5</v>
      </c>
      <c r="I111" s="595"/>
      <c r="J111" s="595">
        <v>5</v>
      </c>
      <c r="K111" s="595" t="s">
        <v>1673</v>
      </c>
      <c r="L111" s="595">
        <v>5</v>
      </c>
      <c r="M111" s="595">
        <v>5</v>
      </c>
      <c r="N111" s="595">
        <v>5</v>
      </c>
      <c r="O111" s="595"/>
      <c r="P111" s="595"/>
      <c r="Q111" s="595"/>
      <c r="R111" s="595"/>
      <c r="S111" s="595"/>
      <c r="T111" s="595"/>
      <c r="U111" s="595" t="s">
        <v>2141</v>
      </c>
      <c r="V111" s="595" t="s">
        <v>1987</v>
      </c>
      <c r="W111" s="595"/>
      <c r="X111" s="595"/>
      <c r="Y111" s="595"/>
      <c r="Z111" s="595"/>
      <c r="AA111" s="595"/>
      <c r="AB111" s="595" t="s">
        <v>2141</v>
      </c>
      <c r="AC111" s="595"/>
      <c r="AD111" s="595">
        <v>5</v>
      </c>
      <c r="AE111" s="595" t="s">
        <v>1987</v>
      </c>
      <c r="AF111" s="595"/>
      <c r="AG111" s="595" t="s">
        <v>1987</v>
      </c>
      <c r="AH111" s="595" t="s">
        <v>1901</v>
      </c>
      <c r="AI111" s="595" t="s">
        <v>2141</v>
      </c>
      <c r="AJ111" s="595"/>
      <c r="AK111" s="595" t="s">
        <v>2141</v>
      </c>
      <c r="AL111" s="595" t="s">
        <v>2141</v>
      </c>
      <c r="AM111" s="595" t="s">
        <v>1901</v>
      </c>
      <c r="AN111" s="595" t="s">
        <v>1901</v>
      </c>
      <c r="AO111" s="595"/>
      <c r="AP111" s="595" t="s">
        <v>2330</v>
      </c>
      <c r="AQ111" s="595" t="s">
        <v>1987</v>
      </c>
      <c r="AR111" s="595" t="s">
        <v>2141</v>
      </c>
      <c r="AS111" s="595"/>
      <c r="AT111" s="595" t="s">
        <v>2330</v>
      </c>
      <c r="AU111" s="595" t="s">
        <v>2330</v>
      </c>
      <c r="AV111" s="595"/>
      <c r="AW111" s="595" t="s">
        <v>1901</v>
      </c>
      <c r="AX111" s="595" t="s">
        <v>1901</v>
      </c>
      <c r="AY111" s="595"/>
      <c r="AZ111" s="595"/>
      <c r="BA111" s="595"/>
      <c r="BB111" s="595"/>
      <c r="BC111" s="595"/>
      <c r="BD111" s="595"/>
      <c r="BE111" s="595" t="s">
        <v>1987</v>
      </c>
      <c r="BF111" s="595"/>
      <c r="BG111" s="595"/>
      <c r="BH111" s="595" t="s">
        <v>1673</v>
      </c>
      <c r="BI111" s="595"/>
      <c r="BJ111" s="595"/>
      <c r="BK111" s="595"/>
      <c r="BL111" s="595"/>
      <c r="BM111" s="595">
        <v>5</v>
      </c>
      <c r="BN111" s="93">
        <f t="shared" si="29"/>
        <v>0</v>
      </c>
      <c r="BO111" s="56">
        <f t="shared" si="30"/>
        <v>0</v>
      </c>
      <c r="BP111" s="56">
        <f t="shared" si="31"/>
        <v>0</v>
      </c>
      <c r="BQ111" s="56">
        <f t="shared" si="32"/>
        <v>7</v>
      </c>
      <c r="BR111" s="56">
        <f t="shared" si="33"/>
        <v>0</v>
      </c>
      <c r="BS111" s="56">
        <f t="shared" si="28"/>
        <v>7</v>
      </c>
      <c r="BT111" s="316"/>
      <c r="BU111" s="169"/>
      <c r="BV111" s="169"/>
      <c r="BW111" s="169"/>
      <c r="BX111" s="169"/>
      <c r="BY111" s="169"/>
      <c r="BZ111" s="169"/>
      <c r="CA111" s="169"/>
      <c r="CB111" s="197"/>
      <c r="CC111" s="197"/>
      <c r="CD111" s="196"/>
      <c r="CE111" s="169"/>
      <c r="CF111" s="169"/>
      <c r="CG111" s="169"/>
      <c r="CH111" s="198"/>
      <c r="CI111" s="196"/>
      <c r="CJ111" s="169"/>
      <c r="CK111" s="169"/>
      <c r="CL111" s="99"/>
      <c r="CM111" s="99"/>
      <c r="CN111" s="99"/>
      <c r="CO111" s="99"/>
      <c r="CP111" s="99"/>
      <c r="CQ111" s="99"/>
      <c r="CR111" s="318"/>
      <c r="CS111" s="502"/>
      <c r="CT111" s="99"/>
      <c r="CU111" s="99"/>
      <c r="CV111" s="99"/>
      <c r="CW111" s="99"/>
      <c r="CX111" s="99"/>
      <c r="CY111" s="99"/>
      <c r="CZ111" s="99"/>
      <c r="DA111" s="99"/>
      <c r="DB111" s="102"/>
      <c r="DC111" s="502"/>
      <c r="DD111" s="98"/>
      <c r="DE111" s="502"/>
      <c r="DF111" s="99"/>
      <c r="DG111" s="99"/>
      <c r="DH111" s="99"/>
      <c r="DI111" s="99"/>
      <c r="DJ111" s="99"/>
      <c r="DK111" s="98"/>
    </row>
    <row r="112" spans="1:115" s="380" customFormat="1" ht="15" hidden="1" x14ac:dyDescent="0.25">
      <c r="A112" s="519">
        <v>100</v>
      </c>
      <c r="B112" s="190">
        <v>1304176</v>
      </c>
      <c r="C112" s="187" t="s">
        <v>1466</v>
      </c>
      <c r="D112" s="187" t="s">
        <v>1465</v>
      </c>
      <c r="E112" s="55" t="s">
        <v>592</v>
      </c>
      <c r="F112" s="55">
        <v>8</v>
      </c>
      <c r="G112" s="519"/>
      <c r="H112" s="595">
        <v>9</v>
      </c>
      <c r="I112" s="595">
        <v>8</v>
      </c>
      <c r="J112" s="595">
        <v>7</v>
      </c>
      <c r="K112" s="595">
        <v>9</v>
      </c>
      <c r="L112" s="595">
        <v>7</v>
      </c>
      <c r="M112" s="595">
        <v>7</v>
      </c>
      <c r="N112" s="595">
        <v>8</v>
      </c>
      <c r="O112" s="595">
        <v>9</v>
      </c>
      <c r="P112" s="595">
        <v>8</v>
      </c>
      <c r="Q112" s="595">
        <v>9</v>
      </c>
      <c r="R112" s="595">
        <v>8</v>
      </c>
      <c r="S112" s="595" t="s">
        <v>293</v>
      </c>
      <c r="T112" s="595">
        <v>9</v>
      </c>
      <c r="U112" s="595">
        <v>10</v>
      </c>
      <c r="V112" s="595">
        <v>9</v>
      </c>
      <c r="W112" s="655" t="s">
        <v>293</v>
      </c>
      <c r="X112" s="595">
        <v>8</v>
      </c>
      <c r="Y112" s="595">
        <v>8</v>
      </c>
      <c r="Z112" s="595">
        <v>8</v>
      </c>
      <c r="AA112" s="595" t="s">
        <v>623</v>
      </c>
      <c r="AB112" s="595">
        <v>8</v>
      </c>
      <c r="AC112" s="595">
        <v>9</v>
      </c>
      <c r="AD112" s="595">
        <v>7</v>
      </c>
      <c r="AE112" s="595">
        <v>9</v>
      </c>
      <c r="AF112" s="595">
        <v>6</v>
      </c>
      <c r="AG112" s="595">
        <v>8</v>
      </c>
      <c r="AH112" s="595">
        <v>9</v>
      </c>
      <c r="AI112" s="595">
        <v>8</v>
      </c>
      <c r="AJ112" s="595">
        <v>8</v>
      </c>
      <c r="AK112" s="595">
        <v>8</v>
      </c>
      <c r="AL112" s="595">
        <v>8</v>
      </c>
      <c r="AM112" s="595">
        <v>9</v>
      </c>
      <c r="AN112" s="595">
        <v>9</v>
      </c>
      <c r="AO112" s="595">
        <v>9</v>
      </c>
      <c r="AP112" s="595">
        <v>9</v>
      </c>
      <c r="AQ112" s="595">
        <v>8</v>
      </c>
      <c r="AR112" s="595">
        <v>8</v>
      </c>
      <c r="AS112" s="595">
        <v>8</v>
      </c>
      <c r="AT112" s="595">
        <v>9</v>
      </c>
      <c r="AU112" s="595">
        <v>9</v>
      </c>
      <c r="AV112" s="595">
        <v>7</v>
      </c>
      <c r="AW112" s="595">
        <v>6</v>
      </c>
      <c r="AX112" s="595"/>
      <c r="AY112" s="595"/>
      <c r="AZ112" s="595"/>
      <c r="BA112" s="595"/>
      <c r="BB112" s="595"/>
      <c r="BC112" s="595">
        <v>9</v>
      </c>
      <c r="BD112" s="595">
        <v>8</v>
      </c>
      <c r="BE112" s="595"/>
      <c r="BF112" s="595">
        <v>9</v>
      </c>
      <c r="BG112" s="595">
        <v>9</v>
      </c>
      <c r="BH112" s="595">
        <v>8</v>
      </c>
      <c r="BI112" s="595"/>
      <c r="BJ112" s="595"/>
      <c r="BK112" s="595">
        <v>8</v>
      </c>
      <c r="BL112" s="595">
        <v>8</v>
      </c>
      <c r="BM112" s="595">
        <v>6</v>
      </c>
      <c r="BN112" s="93">
        <f t="shared" si="29"/>
        <v>0</v>
      </c>
      <c r="BO112" s="56">
        <f t="shared" si="30"/>
        <v>47</v>
      </c>
      <c r="BP112" s="56">
        <f t="shared" si="31"/>
        <v>2</v>
      </c>
      <c r="BQ112" s="56">
        <f t="shared" si="32"/>
        <v>0</v>
      </c>
      <c r="BR112" s="56">
        <f t="shared" si="33"/>
        <v>0</v>
      </c>
      <c r="BS112" s="56">
        <f t="shared" si="28"/>
        <v>49</v>
      </c>
      <c r="BT112" s="362"/>
      <c r="BU112" s="358"/>
      <c r="BV112" s="358"/>
      <c r="BW112" s="358"/>
      <c r="BX112" s="358"/>
      <c r="BY112" s="358"/>
      <c r="BZ112" s="358"/>
      <c r="CA112" s="358"/>
      <c r="CB112" s="358"/>
      <c r="CC112" s="358"/>
      <c r="CD112" s="358"/>
      <c r="CE112" s="358"/>
      <c r="CF112" s="358"/>
      <c r="CG112" s="358"/>
      <c r="CH112" s="358"/>
      <c r="CI112" s="358"/>
      <c r="CJ112" s="358"/>
      <c r="CK112" s="358"/>
      <c r="CL112" s="358"/>
      <c r="CM112" s="358"/>
      <c r="CN112" s="358"/>
      <c r="CO112" s="358"/>
      <c r="CP112" s="358"/>
      <c r="CQ112" s="358"/>
      <c r="CR112" s="358"/>
      <c r="CS112" s="358"/>
      <c r="CT112" s="358"/>
      <c r="CU112" s="358"/>
      <c r="CV112" s="358"/>
      <c r="CW112" s="358"/>
      <c r="CX112" s="358"/>
      <c r="CY112" s="358"/>
      <c r="CZ112" s="358"/>
      <c r="DA112" s="358"/>
      <c r="DB112" s="358"/>
      <c r="DC112" s="358"/>
      <c r="DD112" s="358"/>
      <c r="DE112" s="358"/>
      <c r="DF112" s="358"/>
      <c r="DG112" s="358"/>
      <c r="DH112" s="358"/>
      <c r="DI112" s="358"/>
      <c r="DJ112" s="358"/>
      <c r="DK112" s="358"/>
    </row>
    <row r="113" spans="1:115" s="380" customFormat="1" ht="15" hidden="1" x14ac:dyDescent="0.25">
      <c r="A113" s="519">
        <v>101</v>
      </c>
      <c r="B113" s="190">
        <v>1304176</v>
      </c>
      <c r="C113" s="187" t="s">
        <v>1468</v>
      </c>
      <c r="D113" s="187" t="s">
        <v>1467</v>
      </c>
      <c r="E113" s="55" t="s">
        <v>592</v>
      </c>
      <c r="F113" s="55">
        <v>2</v>
      </c>
      <c r="G113" s="519"/>
      <c r="H113" s="595" t="s">
        <v>1391</v>
      </c>
      <c r="I113" s="595" t="s">
        <v>1987</v>
      </c>
      <c r="J113" s="595" t="s">
        <v>1391</v>
      </c>
      <c r="K113" s="595" t="s">
        <v>1673</v>
      </c>
      <c r="L113" s="595" t="s">
        <v>1391</v>
      </c>
      <c r="M113" s="595" t="s">
        <v>1391</v>
      </c>
      <c r="N113" s="595" t="s">
        <v>1391</v>
      </c>
      <c r="O113" s="595" t="s">
        <v>1791</v>
      </c>
      <c r="P113" s="595" t="s">
        <v>1791</v>
      </c>
      <c r="Q113" s="595" t="s">
        <v>1987</v>
      </c>
      <c r="R113" s="595" t="s">
        <v>1791</v>
      </c>
      <c r="S113" s="595">
        <v>5</v>
      </c>
      <c r="T113" s="595" t="s">
        <v>1673</v>
      </c>
      <c r="U113" s="595" t="s">
        <v>2141</v>
      </c>
      <c r="V113" s="595" t="s">
        <v>1987</v>
      </c>
      <c r="W113" s="595">
        <v>5</v>
      </c>
      <c r="X113" s="595" t="s">
        <v>2330</v>
      </c>
      <c r="Y113" s="595"/>
      <c r="Z113" s="595" t="s">
        <v>1673</v>
      </c>
      <c r="AA113" s="595">
        <v>7</v>
      </c>
      <c r="AB113" s="595" t="s">
        <v>2141</v>
      </c>
      <c r="AC113" s="595" t="s">
        <v>1791</v>
      </c>
      <c r="AD113" s="595">
        <v>5</v>
      </c>
      <c r="AE113" s="595" t="s">
        <v>1987</v>
      </c>
      <c r="AF113" s="595">
        <v>7</v>
      </c>
      <c r="AG113" s="595" t="s">
        <v>1987</v>
      </c>
      <c r="AH113" s="595" t="s">
        <v>1901</v>
      </c>
      <c r="AI113" s="595" t="s">
        <v>2141</v>
      </c>
      <c r="AJ113" s="595" t="s">
        <v>1901</v>
      </c>
      <c r="AK113" s="595" t="s">
        <v>2141</v>
      </c>
      <c r="AL113" s="595" t="s">
        <v>2141</v>
      </c>
      <c r="AM113" s="595" t="s">
        <v>1901</v>
      </c>
      <c r="AN113" s="595" t="s">
        <v>1901</v>
      </c>
      <c r="AO113" s="595"/>
      <c r="AP113" s="595" t="s">
        <v>2330</v>
      </c>
      <c r="AQ113" s="595" t="s">
        <v>1987</v>
      </c>
      <c r="AR113" s="595" t="s">
        <v>2141</v>
      </c>
      <c r="AS113" s="595">
        <v>8</v>
      </c>
      <c r="AT113" s="595" t="s">
        <v>2330</v>
      </c>
      <c r="AU113" s="595" t="s">
        <v>2330</v>
      </c>
      <c r="AV113" s="595" t="s">
        <v>2330</v>
      </c>
      <c r="AW113" s="595" t="s">
        <v>2330</v>
      </c>
      <c r="AX113" s="595"/>
      <c r="AY113" s="595"/>
      <c r="AZ113" s="595"/>
      <c r="BA113" s="595"/>
      <c r="BB113" s="595"/>
      <c r="BC113" s="595"/>
      <c r="BD113" s="595" t="s">
        <v>1673</v>
      </c>
      <c r="BE113" s="595"/>
      <c r="BF113" s="595" t="s">
        <v>1391</v>
      </c>
      <c r="BG113" s="595" t="s">
        <v>1673</v>
      </c>
      <c r="BH113" s="595">
        <v>9</v>
      </c>
      <c r="BI113" s="595"/>
      <c r="BJ113" s="595"/>
      <c r="BK113" s="595" t="s">
        <v>1673</v>
      </c>
      <c r="BL113" s="595" t="s">
        <v>1791</v>
      </c>
      <c r="BM113" s="595" t="s">
        <v>1391</v>
      </c>
      <c r="BN113" s="93">
        <f t="shared" si="29"/>
        <v>0</v>
      </c>
      <c r="BO113" s="56">
        <f t="shared" si="30"/>
        <v>4</v>
      </c>
      <c r="BP113" s="56">
        <f t="shared" si="31"/>
        <v>0</v>
      </c>
      <c r="BQ113" s="56">
        <f t="shared" si="32"/>
        <v>3</v>
      </c>
      <c r="BR113" s="56">
        <f t="shared" si="33"/>
        <v>0</v>
      </c>
      <c r="BS113" s="56">
        <f t="shared" si="28"/>
        <v>7</v>
      </c>
      <c r="BT113" s="362"/>
      <c r="BU113" s="358"/>
      <c r="BV113" s="358"/>
      <c r="BW113" s="358"/>
      <c r="BX113" s="358"/>
      <c r="BY113" s="358"/>
      <c r="BZ113" s="358"/>
      <c r="CA113" s="358"/>
      <c r="CB113" s="358"/>
      <c r="CC113" s="358"/>
      <c r="CD113" s="358"/>
      <c r="CE113" s="358"/>
      <c r="CF113" s="358"/>
      <c r="CG113" s="358"/>
      <c r="CH113" s="358"/>
      <c r="CI113" s="358"/>
      <c r="CJ113" s="358"/>
      <c r="CK113" s="358"/>
      <c r="CL113" s="358"/>
      <c r="CM113" s="358"/>
      <c r="CN113" s="358"/>
      <c r="CO113" s="358"/>
      <c r="CP113" s="358"/>
      <c r="CQ113" s="358"/>
      <c r="CR113" s="358"/>
      <c r="CS113" s="358"/>
      <c r="CT113" s="358"/>
      <c r="CU113" s="358"/>
      <c r="CV113" s="358"/>
      <c r="CW113" s="358"/>
      <c r="CX113" s="358"/>
      <c r="CY113" s="358"/>
      <c r="CZ113" s="358"/>
      <c r="DA113" s="358"/>
      <c r="DB113" s="358"/>
      <c r="DC113" s="358"/>
      <c r="DD113" s="358"/>
      <c r="DE113" s="358"/>
      <c r="DF113" s="358"/>
      <c r="DG113" s="358"/>
      <c r="DH113" s="358"/>
      <c r="DI113" s="358"/>
      <c r="DJ113" s="358"/>
      <c r="DK113" s="358"/>
    </row>
    <row r="114" spans="1:115" s="380" customFormat="1" ht="15" hidden="1" x14ac:dyDescent="0.25">
      <c r="A114" s="519">
        <v>102</v>
      </c>
      <c r="B114" s="190">
        <v>1304176</v>
      </c>
      <c r="C114" s="187" t="s">
        <v>1472</v>
      </c>
      <c r="D114" s="187" t="s">
        <v>1471</v>
      </c>
      <c r="E114" s="55" t="s">
        <v>592</v>
      </c>
      <c r="F114" s="55">
        <v>2</v>
      </c>
      <c r="G114" s="519"/>
      <c r="H114" s="595" t="s">
        <v>1391</v>
      </c>
      <c r="I114" s="595" t="s">
        <v>1987</v>
      </c>
      <c r="J114" s="595" t="s">
        <v>1391</v>
      </c>
      <c r="K114" s="595" t="s">
        <v>1673</v>
      </c>
      <c r="L114" s="595" t="s">
        <v>1391</v>
      </c>
      <c r="M114" s="595" t="s">
        <v>1391</v>
      </c>
      <c r="N114" s="595" t="s">
        <v>1391</v>
      </c>
      <c r="O114" s="595" t="s">
        <v>1791</v>
      </c>
      <c r="P114" s="595" t="s">
        <v>1791</v>
      </c>
      <c r="Q114" s="595" t="s">
        <v>1987</v>
      </c>
      <c r="R114" s="595" t="s">
        <v>1791</v>
      </c>
      <c r="S114" s="595">
        <v>5</v>
      </c>
      <c r="T114" s="595" t="s">
        <v>1673</v>
      </c>
      <c r="U114" s="595" t="s">
        <v>2141</v>
      </c>
      <c r="V114" s="595" t="s">
        <v>1987</v>
      </c>
      <c r="W114" s="595">
        <v>5</v>
      </c>
      <c r="X114" s="595" t="s">
        <v>2330</v>
      </c>
      <c r="Y114" s="595"/>
      <c r="Z114" s="595" t="s">
        <v>1673</v>
      </c>
      <c r="AA114" s="595">
        <v>6</v>
      </c>
      <c r="AB114" s="595" t="s">
        <v>2141</v>
      </c>
      <c r="AC114" s="595" t="s">
        <v>1791</v>
      </c>
      <c r="AD114" s="595">
        <v>5</v>
      </c>
      <c r="AE114" s="595" t="s">
        <v>1987</v>
      </c>
      <c r="AF114" s="595">
        <v>7</v>
      </c>
      <c r="AG114" s="595" t="s">
        <v>1987</v>
      </c>
      <c r="AH114" s="595" t="s">
        <v>1901</v>
      </c>
      <c r="AI114" s="595" t="s">
        <v>2141</v>
      </c>
      <c r="AJ114" s="595" t="s">
        <v>1901</v>
      </c>
      <c r="AK114" s="595" t="s">
        <v>2141</v>
      </c>
      <c r="AL114" s="595" t="s">
        <v>2141</v>
      </c>
      <c r="AM114" s="595" t="s">
        <v>1901</v>
      </c>
      <c r="AN114" s="595" t="s">
        <v>1901</v>
      </c>
      <c r="AO114" s="595"/>
      <c r="AP114" s="595" t="s">
        <v>2330</v>
      </c>
      <c r="AQ114" s="595" t="s">
        <v>1987</v>
      </c>
      <c r="AR114" s="595" t="s">
        <v>2141</v>
      </c>
      <c r="AS114" s="595">
        <v>7</v>
      </c>
      <c r="AT114" s="595" t="s">
        <v>2330</v>
      </c>
      <c r="AU114" s="595" t="s">
        <v>2330</v>
      </c>
      <c r="AV114" s="595" t="s">
        <v>2330</v>
      </c>
      <c r="AW114" s="595" t="s">
        <v>2330</v>
      </c>
      <c r="AX114" s="595"/>
      <c r="AY114" s="595"/>
      <c r="AZ114" s="595"/>
      <c r="BA114" s="595"/>
      <c r="BB114" s="595"/>
      <c r="BC114" s="595"/>
      <c r="BD114" s="595" t="s">
        <v>1673</v>
      </c>
      <c r="BE114" s="595"/>
      <c r="BF114" s="595" t="s">
        <v>1391</v>
      </c>
      <c r="BG114" s="595" t="s">
        <v>1673</v>
      </c>
      <c r="BH114" s="595">
        <v>8</v>
      </c>
      <c r="BI114" s="595"/>
      <c r="BJ114" s="595"/>
      <c r="BK114" s="595" t="s">
        <v>1673</v>
      </c>
      <c r="BL114" s="595" t="s">
        <v>1791</v>
      </c>
      <c r="BM114" s="595" t="s">
        <v>1391</v>
      </c>
      <c r="BN114" s="93">
        <f t="shared" si="29"/>
        <v>0</v>
      </c>
      <c r="BO114" s="56">
        <f t="shared" si="30"/>
        <v>4</v>
      </c>
      <c r="BP114" s="56">
        <f t="shared" si="31"/>
        <v>0</v>
      </c>
      <c r="BQ114" s="56">
        <f t="shared" si="32"/>
        <v>3</v>
      </c>
      <c r="BR114" s="56">
        <f t="shared" si="33"/>
        <v>0</v>
      </c>
      <c r="BS114" s="56">
        <f t="shared" si="28"/>
        <v>7</v>
      </c>
      <c r="BT114" s="362"/>
      <c r="BU114" s="358"/>
      <c r="BV114" s="358"/>
      <c r="BW114" s="358"/>
      <c r="BX114" s="358"/>
      <c r="BY114" s="358"/>
      <c r="BZ114" s="358"/>
      <c r="CA114" s="358"/>
      <c r="CB114" s="358"/>
      <c r="CC114" s="358"/>
      <c r="CD114" s="358"/>
      <c r="CE114" s="358"/>
      <c r="CF114" s="358"/>
      <c r="CG114" s="358"/>
      <c r="CH114" s="358"/>
      <c r="CI114" s="358"/>
      <c r="CJ114" s="358"/>
      <c r="CK114" s="358"/>
      <c r="CL114" s="358"/>
      <c r="CM114" s="358"/>
      <c r="CN114" s="358"/>
      <c r="CO114" s="358"/>
      <c r="CP114" s="358"/>
      <c r="CQ114" s="358"/>
      <c r="CR114" s="358"/>
      <c r="CS114" s="358"/>
      <c r="CT114" s="358"/>
      <c r="CU114" s="358"/>
      <c r="CV114" s="358"/>
      <c r="CW114" s="358"/>
      <c r="CX114" s="358"/>
      <c r="CY114" s="358"/>
      <c r="CZ114" s="358"/>
      <c r="DA114" s="358"/>
      <c r="DB114" s="358"/>
      <c r="DC114" s="358"/>
      <c r="DD114" s="358"/>
      <c r="DE114" s="358"/>
      <c r="DF114" s="358"/>
      <c r="DG114" s="358"/>
      <c r="DH114" s="358"/>
      <c r="DI114" s="358"/>
      <c r="DJ114" s="358"/>
      <c r="DK114" s="358"/>
    </row>
    <row r="115" spans="1:115" s="380" customFormat="1" ht="15" hidden="1" x14ac:dyDescent="0.25">
      <c r="A115" s="519">
        <v>103</v>
      </c>
      <c r="B115" s="190">
        <v>1304176</v>
      </c>
      <c r="C115" s="187" t="s">
        <v>1474</v>
      </c>
      <c r="D115" s="187" t="s">
        <v>1473</v>
      </c>
      <c r="E115" s="55" t="s">
        <v>592</v>
      </c>
      <c r="F115" s="55">
        <v>2</v>
      </c>
      <c r="G115" s="519"/>
      <c r="H115" s="595" t="s">
        <v>1391</v>
      </c>
      <c r="I115" s="595" t="s">
        <v>1987</v>
      </c>
      <c r="J115" s="595" t="s">
        <v>1391</v>
      </c>
      <c r="K115" s="595" t="s">
        <v>1673</v>
      </c>
      <c r="L115" s="595" t="s">
        <v>1391</v>
      </c>
      <c r="M115" s="595" t="s">
        <v>1391</v>
      </c>
      <c r="N115" s="595" t="s">
        <v>1391</v>
      </c>
      <c r="O115" s="595" t="s">
        <v>1791</v>
      </c>
      <c r="P115" s="595" t="s">
        <v>1791</v>
      </c>
      <c r="Q115" s="595" t="s">
        <v>1987</v>
      </c>
      <c r="R115" s="595" t="s">
        <v>1791</v>
      </c>
      <c r="S115" s="595">
        <v>5</v>
      </c>
      <c r="T115" s="595" t="s">
        <v>1673</v>
      </c>
      <c r="U115" s="595" t="s">
        <v>2141</v>
      </c>
      <c r="V115" s="595" t="s">
        <v>1987</v>
      </c>
      <c r="W115" s="595">
        <v>5</v>
      </c>
      <c r="X115" s="595" t="s">
        <v>2330</v>
      </c>
      <c r="Y115" s="595"/>
      <c r="Z115" s="595" t="s">
        <v>1673</v>
      </c>
      <c r="AA115" s="595">
        <v>7</v>
      </c>
      <c r="AB115" s="595" t="s">
        <v>2141</v>
      </c>
      <c r="AC115" s="595" t="s">
        <v>1791</v>
      </c>
      <c r="AD115" s="595">
        <v>6</v>
      </c>
      <c r="AE115" s="595" t="s">
        <v>1987</v>
      </c>
      <c r="AF115" s="595">
        <v>6</v>
      </c>
      <c r="AG115" s="595" t="s">
        <v>1987</v>
      </c>
      <c r="AH115" s="595" t="s">
        <v>1901</v>
      </c>
      <c r="AI115" s="595" t="s">
        <v>2141</v>
      </c>
      <c r="AJ115" s="595" t="s">
        <v>1901</v>
      </c>
      <c r="AK115" s="595" t="s">
        <v>2141</v>
      </c>
      <c r="AL115" s="595" t="s">
        <v>2141</v>
      </c>
      <c r="AM115" s="595" t="s">
        <v>1901</v>
      </c>
      <c r="AN115" s="595" t="s">
        <v>1901</v>
      </c>
      <c r="AO115" s="595"/>
      <c r="AP115" s="595" t="s">
        <v>2330</v>
      </c>
      <c r="AQ115" s="595" t="s">
        <v>1987</v>
      </c>
      <c r="AR115" s="595" t="s">
        <v>2141</v>
      </c>
      <c r="AS115" s="595">
        <v>8</v>
      </c>
      <c r="AT115" s="595" t="s">
        <v>2330</v>
      </c>
      <c r="AU115" s="595" t="s">
        <v>2330</v>
      </c>
      <c r="AV115" s="595" t="s">
        <v>2330</v>
      </c>
      <c r="AW115" s="595" t="s">
        <v>2330</v>
      </c>
      <c r="AX115" s="595"/>
      <c r="AY115" s="595"/>
      <c r="AZ115" s="595"/>
      <c r="BA115" s="595"/>
      <c r="BB115" s="595"/>
      <c r="BC115" s="595"/>
      <c r="BD115" s="595" t="s">
        <v>1673</v>
      </c>
      <c r="BE115" s="595"/>
      <c r="BF115" s="595" t="s">
        <v>1391</v>
      </c>
      <c r="BG115" s="595" t="s">
        <v>1673</v>
      </c>
      <c r="BH115" s="595">
        <v>8</v>
      </c>
      <c r="BI115" s="595"/>
      <c r="BJ115" s="595"/>
      <c r="BK115" s="595" t="s">
        <v>1673</v>
      </c>
      <c r="BL115" s="595" t="s">
        <v>1791</v>
      </c>
      <c r="BM115" s="595" t="s">
        <v>1391</v>
      </c>
      <c r="BN115" s="93">
        <f t="shared" si="29"/>
        <v>0</v>
      </c>
      <c r="BO115" s="56">
        <f t="shared" si="30"/>
        <v>5</v>
      </c>
      <c r="BP115" s="56">
        <f t="shared" si="31"/>
        <v>0</v>
      </c>
      <c r="BQ115" s="56">
        <f t="shared" si="32"/>
        <v>2</v>
      </c>
      <c r="BR115" s="56">
        <f t="shared" si="33"/>
        <v>0</v>
      </c>
      <c r="BS115" s="56">
        <f t="shared" si="28"/>
        <v>7</v>
      </c>
      <c r="BT115" s="362"/>
      <c r="BU115" s="358"/>
      <c r="BV115" s="358"/>
      <c r="BW115" s="358"/>
      <c r="BX115" s="358"/>
      <c r="BY115" s="358"/>
      <c r="BZ115" s="358"/>
      <c r="CA115" s="358"/>
      <c r="CB115" s="358"/>
      <c r="CC115" s="358"/>
      <c r="CD115" s="358"/>
      <c r="CE115" s="358"/>
      <c r="CF115" s="358"/>
      <c r="CG115" s="358"/>
      <c r="CH115" s="358"/>
      <c r="CI115" s="358"/>
      <c r="CJ115" s="358"/>
      <c r="CK115" s="358"/>
      <c r="CL115" s="358"/>
      <c r="CM115" s="358"/>
      <c r="CN115" s="358"/>
      <c r="CO115" s="358"/>
      <c r="CP115" s="358"/>
      <c r="CQ115" s="358"/>
      <c r="CR115" s="358"/>
      <c r="CS115" s="358"/>
      <c r="CT115" s="358"/>
      <c r="CU115" s="358"/>
      <c r="CV115" s="358"/>
      <c r="CW115" s="358"/>
      <c r="CX115" s="358"/>
      <c r="CY115" s="358"/>
      <c r="CZ115" s="358"/>
      <c r="DA115" s="358"/>
      <c r="DB115" s="358"/>
      <c r="DC115" s="358"/>
      <c r="DD115" s="358"/>
      <c r="DE115" s="358"/>
      <c r="DF115" s="358"/>
      <c r="DG115" s="358"/>
      <c r="DH115" s="358"/>
      <c r="DI115" s="358"/>
      <c r="DJ115" s="358"/>
      <c r="DK115" s="358"/>
    </row>
    <row r="116" spans="1:115" s="380" customFormat="1" ht="15" hidden="1" customHeight="1" x14ac:dyDescent="0.25">
      <c r="A116" s="519">
        <v>104</v>
      </c>
      <c r="B116" s="190">
        <v>1304176</v>
      </c>
      <c r="C116" s="187" t="s">
        <v>1476</v>
      </c>
      <c r="D116" s="187" t="s">
        <v>1475</v>
      </c>
      <c r="E116" s="55" t="s">
        <v>592</v>
      </c>
      <c r="F116" s="55">
        <v>8</v>
      </c>
      <c r="G116" s="519"/>
      <c r="H116" s="595">
        <v>9</v>
      </c>
      <c r="I116" s="595">
        <v>9</v>
      </c>
      <c r="J116" s="595">
        <v>10</v>
      </c>
      <c r="K116" s="595">
        <v>10</v>
      </c>
      <c r="L116" s="595">
        <v>9</v>
      </c>
      <c r="M116" s="595">
        <v>10</v>
      </c>
      <c r="N116" s="595">
        <v>8</v>
      </c>
      <c r="O116" s="595">
        <v>10</v>
      </c>
      <c r="P116" s="595">
        <v>10</v>
      </c>
      <c r="Q116" s="595">
        <v>10</v>
      </c>
      <c r="R116" s="595">
        <v>9</v>
      </c>
      <c r="S116" s="595">
        <v>6</v>
      </c>
      <c r="T116" s="595">
        <v>10</v>
      </c>
      <c r="U116" s="595">
        <v>10</v>
      </c>
      <c r="V116" s="595">
        <v>10</v>
      </c>
      <c r="W116" s="595">
        <v>7</v>
      </c>
      <c r="X116" s="595">
        <v>9</v>
      </c>
      <c r="Y116" s="595">
        <v>9</v>
      </c>
      <c r="Z116" s="595">
        <v>10</v>
      </c>
      <c r="AA116" s="595">
        <v>8</v>
      </c>
      <c r="AB116" s="595">
        <v>10</v>
      </c>
      <c r="AC116" s="595">
        <v>10</v>
      </c>
      <c r="AD116" s="595">
        <v>7</v>
      </c>
      <c r="AE116" s="595">
        <v>9</v>
      </c>
      <c r="AF116" s="595">
        <v>7</v>
      </c>
      <c r="AG116" s="595">
        <v>9</v>
      </c>
      <c r="AH116" s="595">
        <v>9</v>
      </c>
      <c r="AI116" s="595">
        <v>9</v>
      </c>
      <c r="AJ116" s="595">
        <v>10</v>
      </c>
      <c r="AK116" s="595">
        <v>9</v>
      </c>
      <c r="AL116" s="595">
        <v>9</v>
      </c>
      <c r="AM116" s="595">
        <v>10</v>
      </c>
      <c r="AN116" s="595">
        <v>9</v>
      </c>
      <c r="AO116" s="595">
        <v>10</v>
      </c>
      <c r="AP116" s="595">
        <v>10</v>
      </c>
      <c r="AQ116" s="595">
        <v>10</v>
      </c>
      <c r="AR116" s="595">
        <v>9</v>
      </c>
      <c r="AS116" s="595">
        <v>9</v>
      </c>
      <c r="AT116" s="595">
        <v>9</v>
      </c>
      <c r="AU116" s="595">
        <v>10</v>
      </c>
      <c r="AV116" s="595">
        <v>8</v>
      </c>
      <c r="AW116" s="595">
        <v>7</v>
      </c>
      <c r="AX116" s="595"/>
      <c r="AY116" s="595"/>
      <c r="AZ116" s="595"/>
      <c r="BA116" s="595"/>
      <c r="BB116" s="595"/>
      <c r="BC116" s="595">
        <v>10</v>
      </c>
      <c r="BD116" s="595">
        <v>9</v>
      </c>
      <c r="BE116" s="595"/>
      <c r="BF116" s="595">
        <v>9</v>
      </c>
      <c r="BG116" s="595">
        <v>9</v>
      </c>
      <c r="BH116" s="595">
        <v>8</v>
      </c>
      <c r="BI116" s="595"/>
      <c r="BJ116" s="595"/>
      <c r="BK116" s="595">
        <v>10</v>
      </c>
      <c r="BL116" s="595">
        <v>10</v>
      </c>
      <c r="BM116" s="595">
        <v>9</v>
      </c>
      <c r="BN116" s="93">
        <f t="shared" si="29"/>
        <v>0</v>
      </c>
      <c r="BO116" s="56">
        <f t="shared" si="30"/>
        <v>50</v>
      </c>
      <c r="BP116" s="56">
        <f t="shared" si="31"/>
        <v>0</v>
      </c>
      <c r="BQ116" s="56">
        <f t="shared" si="32"/>
        <v>0</v>
      </c>
      <c r="BR116" s="56">
        <f t="shared" si="33"/>
        <v>0</v>
      </c>
      <c r="BS116" s="56">
        <f t="shared" si="28"/>
        <v>50</v>
      </c>
      <c r="BT116" s="362"/>
      <c r="BU116" s="358"/>
      <c r="BV116" s="358"/>
      <c r="BW116" s="358"/>
      <c r="BX116" s="358"/>
      <c r="BY116" s="358"/>
      <c r="BZ116" s="358"/>
      <c r="CA116" s="358"/>
      <c r="CB116" s="358"/>
      <c r="CC116" s="358"/>
      <c r="CD116" s="358"/>
      <c r="CE116" s="358"/>
      <c r="CF116" s="358"/>
      <c r="CG116" s="358"/>
      <c r="CH116" s="358"/>
      <c r="CI116" s="358"/>
      <c r="CJ116" s="358"/>
      <c r="CK116" s="358"/>
      <c r="CL116" s="358"/>
      <c r="CM116" s="358"/>
      <c r="CN116" s="358"/>
      <c r="CO116" s="358"/>
      <c r="CP116" s="358"/>
      <c r="CQ116" s="358"/>
      <c r="CR116" s="358"/>
      <c r="CS116" s="358"/>
      <c r="CT116" s="358"/>
      <c r="CU116" s="358"/>
      <c r="CV116" s="358"/>
      <c r="CW116" s="358"/>
      <c r="CX116" s="358"/>
      <c r="CY116" s="358"/>
      <c r="CZ116" s="358"/>
      <c r="DA116" s="358"/>
      <c r="DB116" s="358"/>
      <c r="DC116" s="358"/>
      <c r="DD116" s="358"/>
      <c r="DE116" s="358"/>
      <c r="DF116" s="358"/>
      <c r="DG116" s="358"/>
      <c r="DH116" s="358"/>
      <c r="DI116" s="358"/>
      <c r="DJ116" s="358"/>
      <c r="DK116" s="358"/>
    </row>
    <row r="117" spans="1:115" s="380" customFormat="1" ht="15" hidden="1" customHeight="1" x14ac:dyDescent="0.25">
      <c r="A117" s="519">
        <v>105</v>
      </c>
      <c r="B117" s="190">
        <v>1304176</v>
      </c>
      <c r="C117" s="187" t="s">
        <v>1284</v>
      </c>
      <c r="D117" s="187" t="s">
        <v>1280</v>
      </c>
      <c r="E117" s="55" t="s">
        <v>592</v>
      </c>
      <c r="F117" s="55">
        <v>8</v>
      </c>
      <c r="G117" s="519"/>
      <c r="H117" s="595">
        <v>10</v>
      </c>
      <c r="I117" s="595">
        <v>8</v>
      </c>
      <c r="J117" s="595">
        <v>9</v>
      </c>
      <c r="K117" s="595">
        <v>9</v>
      </c>
      <c r="L117" s="595">
        <v>8</v>
      </c>
      <c r="M117" s="595">
        <v>9</v>
      </c>
      <c r="N117" s="595">
        <v>8</v>
      </c>
      <c r="O117" s="595">
        <v>10</v>
      </c>
      <c r="P117" s="595">
        <v>9</v>
      </c>
      <c r="Q117" s="595">
        <v>9</v>
      </c>
      <c r="R117" s="595">
        <v>8</v>
      </c>
      <c r="S117" s="595" t="s">
        <v>1407</v>
      </c>
      <c r="T117" s="595">
        <v>9</v>
      </c>
      <c r="U117" s="595">
        <v>10</v>
      </c>
      <c r="V117" s="595">
        <v>8</v>
      </c>
      <c r="W117" s="595" t="s">
        <v>292</v>
      </c>
      <c r="X117" s="595">
        <v>8</v>
      </c>
      <c r="Y117" s="595">
        <v>9</v>
      </c>
      <c r="Z117" s="595">
        <v>8</v>
      </c>
      <c r="AA117" s="595">
        <v>7</v>
      </c>
      <c r="AB117" s="595">
        <v>7</v>
      </c>
      <c r="AC117" s="595">
        <v>9</v>
      </c>
      <c r="AD117" s="595">
        <v>7</v>
      </c>
      <c r="AE117" s="595">
        <v>8</v>
      </c>
      <c r="AF117" s="595">
        <v>6</v>
      </c>
      <c r="AG117" s="595">
        <v>8</v>
      </c>
      <c r="AH117" s="595">
        <v>9</v>
      </c>
      <c r="AI117" s="595">
        <v>9</v>
      </c>
      <c r="AJ117" s="595">
        <v>9</v>
      </c>
      <c r="AK117" s="595">
        <v>7</v>
      </c>
      <c r="AL117" s="595">
        <v>8</v>
      </c>
      <c r="AM117" s="595">
        <v>8</v>
      </c>
      <c r="AN117" s="595">
        <v>9</v>
      </c>
      <c r="AO117" s="595">
        <v>9</v>
      </c>
      <c r="AP117" s="595">
        <v>8</v>
      </c>
      <c r="AQ117" s="595">
        <v>9</v>
      </c>
      <c r="AR117" s="595">
        <v>7</v>
      </c>
      <c r="AS117" s="595">
        <v>8</v>
      </c>
      <c r="AT117" s="595">
        <v>8</v>
      </c>
      <c r="AU117" s="595">
        <v>9</v>
      </c>
      <c r="AV117" s="595">
        <v>6</v>
      </c>
      <c r="AW117" s="595">
        <v>6</v>
      </c>
      <c r="AX117" s="595"/>
      <c r="AY117" s="595"/>
      <c r="AZ117" s="595"/>
      <c r="BA117" s="595"/>
      <c r="BB117" s="595"/>
      <c r="BC117" s="595">
        <v>9</v>
      </c>
      <c r="BD117" s="595">
        <v>9</v>
      </c>
      <c r="BE117" s="595"/>
      <c r="BF117" s="595">
        <v>9</v>
      </c>
      <c r="BG117" s="595">
        <v>9</v>
      </c>
      <c r="BH117" s="595">
        <v>7</v>
      </c>
      <c r="BI117" s="595"/>
      <c r="BJ117" s="595"/>
      <c r="BK117" s="595">
        <v>9</v>
      </c>
      <c r="BL117" s="595">
        <v>9</v>
      </c>
      <c r="BM117" s="595">
        <v>8</v>
      </c>
      <c r="BN117" s="93">
        <f t="shared" si="29"/>
        <v>0</v>
      </c>
      <c r="BO117" s="56">
        <f t="shared" si="30"/>
        <v>48</v>
      </c>
      <c r="BP117" s="56">
        <f t="shared" si="31"/>
        <v>2</v>
      </c>
      <c r="BQ117" s="56">
        <f t="shared" si="32"/>
        <v>0</v>
      </c>
      <c r="BR117" s="56">
        <f t="shared" si="33"/>
        <v>0</v>
      </c>
      <c r="BS117" s="56">
        <f t="shared" si="28"/>
        <v>50</v>
      </c>
      <c r="BT117" s="362"/>
      <c r="BU117" s="358"/>
      <c r="BV117" s="358"/>
      <c r="BW117" s="358"/>
      <c r="BX117" s="358"/>
      <c r="BY117" s="358"/>
      <c r="BZ117" s="358"/>
      <c r="CA117" s="358"/>
      <c r="CB117" s="358"/>
      <c r="CC117" s="358"/>
      <c r="CD117" s="358"/>
      <c r="CE117" s="358"/>
      <c r="CF117" s="358"/>
      <c r="CG117" s="358"/>
      <c r="CH117" s="358"/>
      <c r="CI117" s="358"/>
      <c r="CJ117" s="358"/>
      <c r="CK117" s="358"/>
      <c r="CL117" s="358"/>
      <c r="CM117" s="358"/>
      <c r="CN117" s="358"/>
      <c r="CO117" s="358"/>
      <c r="CP117" s="358"/>
      <c r="CQ117" s="358"/>
      <c r="CR117" s="358"/>
      <c r="CS117" s="358"/>
      <c r="CT117" s="358"/>
      <c r="CU117" s="358"/>
      <c r="CV117" s="358"/>
      <c r="CW117" s="358"/>
      <c r="CX117" s="358"/>
      <c r="CY117" s="358"/>
      <c r="CZ117" s="358"/>
      <c r="DA117" s="358"/>
      <c r="DB117" s="358"/>
      <c r="DC117" s="358"/>
      <c r="DD117" s="358"/>
      <c r="DE117" s="358"/>
      <c r="DF117" s="358"/>
      <c r="DG117" s="358"/>
      <c r="DH117" s="358"/>
      <c r="DI117" s="358"/>
      <c r="DJ117" s="358"/>
      <c r="DK117" s="358"/>
    </row>
    <row r="118" spans="1:115" s="380" customFormat="1" ht="15" hidden="1" customHeight="1" x14ac:dyDescent="0.25">
      <c r="A118" s="519">
        <v>106</v>
      </c>
      <c r="B118" s="190">
        <v>1304176</v>
      </c>
      <c r="C118" s="187" t="s">
        <v>1285</v>
      </c>
      <c r="D118" s="187" t="s">
        <v>1281</v>
      </c>
      <c r="E118" s="55" t="s">
        <v>592</v>
      </c>
      <c r="F118" s="55">
        <v>8</v>
      </c>
      <c r="G118" s="519"/>
      <c r="H118" s="595">
        <v>10</v>
      </c>
      <c r="I118" s="595">
        <v>9</v>
      </c>
      <c r="J118" s="595">
        <v>10</v>
      </c>
      <c r="K118" s="595">
        <v>9</v>
      </c>
      <c r="L118" s="595">
        <v>9</v>
      </c>
      <c r="M118" s="595">
        <v>10</v>
      </c>
      <c r="N118" s="595">
        <v>7</v>
      </c>
      <c r="O118" s="595">
        <v>10</v>
      </c>
      <c r="P118" s="595">
        <v>10</v>
      </c>
      <c r="Q118" s="595">
        <v>10</v>
      </c>
      <c r="R118" s="595">
        <v>10</v>
      </c>
      <c r="S118" s="595">
        <v>7</v>
      </c>
      <c r="T118" s="595">
        <v>10</v>
      </c>
      <c r="U118" s="595">
        <v>10</v>
      </c>
      <c r="V118" s="595">
        <v>10</v>
      </c>
      <c r="W118" s="595">
        <v>7</v>
      </c>
      <c r="X118" s="595">
        <v>9</v>
      </c>
      <c r="Y118" s="595">
        <v>10</v>
      </c>
      <c r="Z118" s="595">
        <v>10</v>
      </c>
      <c r="AA118" s="595">
        <v>8</v>
      </c>
      <c r="AB118" s="595">
        <v>10</v>
      </c>
      <c r="AC118" s="595">
        <v>10</v>
      </c>
      <c r="AD118" s="595">
        <v>9</v>
      </c>
      <c r="AE118" s="595">
        <v>10</v>
      </c>
      <c r="AF118" s="595">
        <v>8</v>
      </c>
      <c r="AG118" s="595">
        <v>9</v>
      </c>
      <c r="AH118" s="595">
        <v>10</v>
      </c>
      <c r="AI118" s="595">
        <v>9</v>
      </c>
      <c r="AJ118" s="595">
        <v>10</v>
      </c>
      <c r="AK118" s="595">
        <v>10</v>
      </c>
      <c r="AL118" s="595">
        <v>10</v>
      </c>
      <c r="AM118" s="595">
        <v>9</v>
      </c>
      <c r="AN118" s="595">
        <v>9</v>
      </c>
      <c r="AO118" s="595">
        <v>9</v>
      </c>
      <c r="AP118" s="595">
        <v>10</v>
      </c>
      <c r="AQ118" s="595">
        <v>9</v>
      </c>
      <c r="AR118" s="595">
        <v>9</v>
      </c>
      <c r="AS118" s="595">
        <v>9</v>
      </c>
      <c r="AT118" s="595">
        <v>9</v>
      </c>
      <c r="AU118" s="595">
        <v>10</v>
      </c>
      <c r="AV118" s="595">
        <v>8</v>
      </c>
      <c r="AW118" s="595">
        <v>8</v>
      </c>
      <c r="AX118" s="595"/>
      <c r="AY118" s="595"/>
      <c r="AZ118" s="595"/>
      <c r="BA118" s="595"/>
      <c r="BB118" s="595"/>
      <c r="BC118" s="595">
        <v>10</v>
      </c>
      <c r="BD118" s="595">
        <v>9</v>
      </c>
      <c r="BE118" s="595"/>
      <c r="BF118" s="595">
        <v>9</v>
      </c>
      <c r="BG118" s="595">
        <v>10</v>
      </c>
      <c r="BH118" s="595">
        <v>8</v>
      </c>
      <c r="BI118" s="595"/>
      <c r="BJ118" s="595"/>
      <c r="BK118" s="595">
        <v>10</v>
      </c>
      <c r="BL118" s="595">
        <v>9</v>
      </c>
      <c r="BM118" s="595">
        <v>9</v>
      </c>
      <c r="BN118" s="93">
        <f t="shared" si="29"/>
        <v>0</v>
      </c>
      <c r="BO118" s="56">
        <f t="shared" si="30"/>
        <v>50</v>
      </c>
      <c r="BP118" s="56">
        <f t="shared" si="31"/>
        <v>0</v>
      </c>
      <c r="BQ118" s="56">
        <f t="shared" si="32"/>
        <v>0</v>
      </c>
      <c r="BR118" s="56">
        <f t="shared" si="33"/>
        <v>0</v>
      </c>
      <c r="BS118" s="56">
        <f t="shared" si="28"/>
        <v>50</v>
      </c>
      <c r="BT118" s="362"/>
      <c r="BU118" s="358"/>
      <c r="BV118" s="358"/>
      <c r="BW118" s="358"/>
      <c r="BX118" s="358"/>
      <c r="BY118" s="358"/>
      <c r="BZ118" s="358"/>
      <c r="CA118" s="358"/>
      <c r="CB118" s="358"/>
      <c r="CC118" s="358"/>
      <c r="CD118" s="358"/>
      <c r="CE118" s="358"/>
      <c r="CF118" s="358"/>
      <c r="CG118" s="358"/>
      <c r="CH118" s="358"/>
      <c r="CI118" s="358"/>
      <c r="CJ118" s="358"/>
      <c r="CK118" s="358"/>
      <c r="CL118" s="358"/>
      <c r="CM118" s="358"/>
      <c r="CN118" s="358"/>
      <c r="CO118" s="358"/>
      <c r="CP118" s="358"/>
      <c r="CQ118" s="358"/>
      <c r="CR118" s="358"/>
      <c r="CS118" s="358"/>
      <c r="CT118" s="358"/>
      <c r="CU118" s="358"/>
      <c r="CV118" s="358"/>
      <c r="CW118" s="358"/>
      <c r="CX118" s="358"/>
      <c r="CY118" s="358"/>
      <c r="CZ118" s="358"/>
      <c r="DA118" s="358"/>
      <c r="DB118" s="358"/>
      <c r="DC118" s="358"/>
      <c r="DD118" s="358"/>
      <c r="DE118" s="358"/>
      <c r="DF118" s="358"/>
      <c r="DG118" s="358"/>
      <c r="DH118" s="358"/>
      <c r="DI118" s="358"/>
      <c r="DJ118" s="358"/>
      <c r="DK118" s="358"/>
    </row>
    <row r="119" spans="1:115" s="380" customFormat="1" ht="15" hidden="1" customHeight="1" x14ac:dyDescent="0.25">
      <c r="A119" s="519">
        <v>107</v>
      </c>
      <c r="B119" s="190">
        <v>1304176</v>
      </c>
      <c r="C119" s="187" t="s">
        <v>1286</v>
      </c>
      <c r="D119" s="187" t="s">
        <v>1282</v>
      </c>
      <c r="E119" s="55" t="s">
        <v>592</v>
      </c>
      <c r="F119" s="55">
        <v>6</v>
      </c>
      <c r="G119" s="519"/>
      <c r="H119" s="595">
        <v>10</v>
      </c>
      <c r="I119" s="595">
        <v>8</v>
      </c>
      <c r="J119" s="595">
        <v>9</v>
      </c>
      <c r="K119" s="595">
        <v>9</v>
      </c>
      <c r="L119" s="595">
        <v>8</v>
      </c>
      <c r="M119" s="595">
        <v>8</v>
      </c>
      <c r="N119" s="595">
        <v>8</v>
      </c>
      <c r="O119" s="595">
        <v>10</v>
      </c>
      <c r="P119" s="595">
        <v>10</v>
      </c>
      <c r="Q119" s="595">
        <v>10</v>
      </c>
      <c r="R119" s="595">
        <v>9</v>
      </c>
      <c r="S119" s="595">
        <v>5</v>
      </c>
      <c r="T119" s="595">
        <v>9</v>
      </c>
      <c r="U119" s="595" t="s">
        <v>2141</v>
      </c>
      <c r="V119" s="595">
        <v>9</v>
      </c>
      <c r="W119" s="595">
        <v>5</v>
      </c>
      <c r="X119" s="595" t="s">
        <v>2330</v>
      </c>
      <c r="Y119" s="595">
        <v>9</v>
      </c>
      <c r="Z119" s="595">
        <v>9</v>
      </c>
      <c r="AA119" s="595">
        <v>7</v>
      </c>
      <c r="AB119" s="595" t="s">
        <v>2141</v>
      </c>
      <c r="AC119" s="595">
        <v>10</v>
      </c>
      <c r="AD119" s="595" t="s">
        <v>1722</v>
      </c>
      <c r="AE119" s="595">
        <v>9</v>
      </c>
      <c r="AF119" s="595">
        <v>7</v>
      </c>
      <c r="AG119" s="595">
        <v>10</v>
      </c>
      <c r="AH119" s="595">
        <v>9</v>
      </c>
      <c r="AI119" s="595" t="s">
        <v>2141</v>
      </c>
      <c r="AJ119" s="595">
        <v>10</v>
      </c>
      <c r="AK119" s="595" t="s">
        <v>2141</v>
      </c>
      <c r="AL119" s="595" t="s">
        <v>2141</v>
      </c>
      <c r="AM119" s="595">
        <v>9</v>
      </c>
      <c r="AN119" s="595">
        <v>10</v>
      </c>
      <c r="AO119" s="595">
        <v>10</v>
      </c>
      <c r="AP119" s="595" t="s">
        <v>2330</v>
      </c>
      <c r="AQ119" s="595">
        <v>10</v>
      </c>
      <c r="AR119" s="595" t="s">
        <v>2141</v>
      </c>
      <c r="AS119" s="595">
        <v>8</v>
      </c>
      <c r="AT119" s="595" t="s">
        <v>2330</v>
      </c>
      <c r="AU119" s="595" t="s">
        <v>2330</v>
      </c>
      <c r="AV119" s="595" t="s">
        <v>2330</v>
      </c>
      <c r="AW119" s="595" t="s">
        <v>2330</v>
      </c>
      <c r="AX119" s="595"/>
      <c r="AY119" s="595"/>
      <c r="AZ119" s="595"/>
      <c r="BA119" s="595"/>
      <c r="BB119" s="595"/>
      <c r="BC119" s="595">
        <v>10</v>
      </c>
      <c r="BD119" s="595">
        <v>9</v>
      </c>
      <c r="BE119" s="595"/>
      <c r="BF119" s="595">
        <v>8</v>
      </c>
      <c r="BG119" s="595">
        <v>9</v>
      </c>
      <c r="BH119" s="595">
        <v>8</v>
      </c>
      <c r="BI119" s="595"/>
      <c r="BJ119" s="595"/>
      <c r="BK119" s="595">
        <v>9</v>
      </c>
      <c r="BL119" s="595">
        <v>9</v>
      </c>
      <c r="BM119" s="595">
        <v>9</v>
      </c>
      <c r="BN119" s="93">
        <f t="shared" si="29"/>
        <v>0</v>
      </c>
      <c r="BO119" s="56">
        <f t="shared" si="30"/>
        <v>35</v>
      </c>
      <c r="BP119" s="56">
        <f t="shared" si="31"/>
        <v>1</v>
      </c>
      <c r="BQ119" s="56">
        <f t="shared" si="32"/>
        <v>2</v>
      </c>
      <c r="BR119" s="56">
        <f t="shared" si="33"/>
        <v>0</v>
      </c>
      <c r="BS119" s="56">
        <f t="shared" si="28"/>
        <v>38</v>
      </c>
      <c r="BT119" s="362"/>
      <c r="BU119" s="358"/>
      <c r="BV119" s="358"/>
      <c r="BW119" s="358"/>
      <c r="BX119" s="358"/>
      <c r="BY119" s="358"/>
      <c r="BZ119" s="358"/>
      <c r="CA119" s="358"/>
      <c r="CB119" s="358"/>
      <c r="CC119" s="358"/>
      <c r="CD119" s="358"/>
      <c r="CE119" s="358"/>
      <c r="CF119" s="358"/>
      <c r="CG119" s="358"/>
      <c r="CH119" s="358"/>
      <c r="CI119" s="358"/>
      <c r="CJ119" s="358"/>
      <c r="CK119" s="358"/>
      <c r="CL119" s="358"/>
      <c r="CM119" s="358"/>
      <c r="CN119" s="358"/>
      <c r="CO119" s="358"/>
      <c r="CP119" s="358"/>
      <c r="CQ119" s="358"/>
      <c r="CR119" s="358"/>
      <c r="CS119" s="358"/>
      <c r="CT119" s="358"/>
      <c r="CU119" s="358"/>
      <c r="CV119" s="358"/>
      <c r="CW119" s="358"/>
      <c r="CX119" s="358"/>
      <c r="CY119" s="358"/>
      <c r="CZ119" s="358"/>
      <c r="DA119" s="358"/>
      <c r="DB119" s="358"/>
      <c r="DC119" s="358"/>
      <c r="DD119" s="358"/>
      <c r="DE119" s="358"/>
      <c r="DF119" s="358"/>
      <c r="DG119" s="358"/>
      <c r="DH119" s="358"/>
      <c r="DI119" s="358"/>
      <c r="DJ119" s="358"/>
      <c r="DK119" s="358"/>
    </row>
    <row r="120" spans="1:115" s="380" customFormat="1" ht="15" hidden="1" customHeight="1" x14ac:dyDescent="0.25">
      <c r="A120" s="519">
        <v>108</v>
      </c>
      <c r="B120" s="190">
        <v>1304176</v>
      </c>
      <c r="C120" s="187" t="s">
        <v>1288</v>
      </c>
      <c r="D120" s="187" t="s">
        <v>1902</v>
      </c>
      <c r="E120" s="55" t="s">
        <v>592</v>
      </c>
      <c r="F120" s="55">
        <v>8</v>
      </c>
      <c r="G120" s="519"/>
      <c r="H120" s="595">
        <v>9</v>
      </c>
      <c r="I120" s="595">
        <v>8</v>
      </c>
      <c r="J120" s="595">
        <v>9</v>
      </c>
      <c r="K120" s="595">
        <v>9</v>
      </c>
      <c r="L120" s="595">
        <v>9</v>
      </c>
      <c r="M120" s="595">
        <v>9</v>
      </c>
      <c r="N120" s="595">
        <v>9</v>
      </c>
      <c r="O120" s="595">
        <v>10</v>
      </c>
      <c r="P120" s="595">
        <v>10</v>
      </c>
      <c r="Q120" s="595">
        <v>10</v>
      </c>
      <c r="R120" s="595">
        <v>9</v>
      </c>
      <c r="S120" s="595" t="s">
        <v>293</v>
      </c>
      <c r="T120" s="595">
        <v>9</v>
      </c>
      <c r="U120" s="595">
        <v>10</v>
      </c>
      <c r="V120" s="595">
        <v>9</v>
      </c>
      <c r="W120" s="655" t="s">
        <v>292</v>
      </c>
      <c r="X120" s="595">
        <v>8</v>
      </c>
      <c r="Y120" s="595">
        <v>9</v>
      </c>
      <c r="Z120" s="595">
        <v>9</v>
      </c>
      <c r="AA120" s="595">
        <v>7</v>
      </c>
      <c r="AB120" s="595">
        <v>8</v>
      </c>
      <c r="AC120" s="595">
        <v>9</v>
      </c>
      <c r="AD120" s="595">
        <v>7</v>
      </c>
      <c r="AE120" s="595">
        <v>9</v>
      </c>
      <c r="AF120" s="595">
        <v>6</v>
      </c>
      <c r="AG120" s="595">
        <v>9</v>
      </c>
      <c r="AH120" s="595">
        <v>9</v>
      </c>
      <c r="AI120" s="595">
        <v>9</v>
      </c>
      <c r="AJ120" s="595">
        <v>9</v>
      </c>
      <c r="AK120" s="595">
        <v>7</v>
      </c>
      <c r="AL120" s="595">
        <v>8</v>
      </c>
      <c r="AM120" s="595">
        <v>9</v>
      </c>
      <c r="AN120" s="595">
        <v>9</v>
      </c>
      <c r="AO120" s="595">
        <v>9</v>
      </c>
      <c r="AP120" s="595">
        <v>9</v>
      </c>
      <c r="AQ120" s="595">
        <v>8</v>
      </c>
      <c r="AR120" s="595">
        <v>8</v>
      </c>
      <c r="AS120" s="595">
        <v>7</v>
      </c>
      <c r="AT120" s="595">
        <v>8</v>
      </c>
      <c r="AU120" s="595">
        <v>9</v>
      </c>
      <c r="AV120" s="595">
        <v>6</v>
      </c>
      <c r="AW120" s="595">
        <v>8</v>
      </c>
      <c r="AX120" s="595"/>
      <c r="AY120" s="595"/>
      <c r="AZ120" s="595"/>
      <c r="BA120" s="595"/>
      <c r="BB120" s="595"/>
      <c r="BC120" s="595">
        <v>10</v>
      </c>
      <c r="BD120" s="595">
        <v>8</v>
      </c>
      <c r="BE120" s="595"/>
      <c r="BF120" s="595">
        <v>9</v>
      </c>
      <c r="BG120" s="595">
        <v>9</v>
      </c>
      <c r="BH120" s="595">
        <v>8</v>
      </c>
      <c r="BI120" s="595"/>
      <c r="BJ120" s="595"/>
      <c r="BK120" s="595">
        <v>9</v>
      </c>
      <c r="BL120" s="595">
        <v>10</v>
      </c>
      <c r="BM120" s="595">
        <v>8</v>
      </c>
      <c r="BN120" s="93">
        <f t="shared" si="29"/>
        <v>0</v>
      </c>
      <c r="BO120" s="56">
        <f t="shared" si="30"/>
        <v>48</v>
      </c>
      <c r="BP120" s="56">
        <f t="shared" si="31"/>
        <v>2</v>
      </c>
      <c r="BQ120" s="56">
        <f t="shared" si="32"/>
        <v>0</v>
      </c>
      <c r="BR120" s="56">
        <f t="shared" si="33"/>
        <v>0</v>
      </c>
      <c r="BS120" s="56">
        <f t="shared" si="28"/>
        <v>50</v>
      </c>
      <c r="BT120" s="362"/>
      <c r="BU120" s="358"/>
      <c r="BV120" s="358"/>
      <c r="BW120" s="358"/>
      <c r="BX120" s="358"/>
      <c r="BY120" s="358"/>
      <c r="BZ120" s="358"/>
      <c r="CA120" s="358"/>
      <c r="CB120" s="358"/>
      <c r="CC120" s="358"/>
      <c r="CD120" s="358"/>
      <c r="CE120" s="358"/>
      <c r="CF120" s="358"/>
      <c r="CG120" s="358"/>
      <c r="CH120" s="358"/>
      <c r="CI120" s="358"/>
      <c r="CJ120" s="358"/>
      <c r="CK120" s="358"/>
      <c r="CL120" s="358"/>
      <c r="CM120" s="358"/>
      <c r="CN120" s="358"/>
      <c r="CO120" s="358"/>
      <c r="CP120" s="358"/>
      <c r="CQ120" s="358"/>
      <c r="CR120" s="358"/>
      <c r="CS120" s="358"/>
      <c r="CT120" s="358"/>
      <c r="CU120" s="358"/>
      <c r="CV120" s="358"/>
      <c r="CW120" s="358"/>
      <c r="CX120" s="358"/>
      <c r="CY120" s="358"/>
      <c r="CZ120" s="358"/>
      <c r="DA120" s="358"/>
      <c r="DB120" s="358"/>
      <c r="DC120" s="358"/>
      <c r="DD120" s="358"/>
      <c r="DE120" s="358"/>
      <c r="DF120" s="358"/>
      <c r="DG120" s="358"/>
      <c r="DH120" s="358"/>
      <c r="DI120" s="358"/>
      <c r="DJ120" s="358"/>
      <c r="DK120" s="358"/>
    </row>
    <row r="121" spans="1:115" s="380" customFormat="1" ht="15" hidden="1" customHeight="1" x14ac:dyDescent="0.25">
      <c r="A121" s="519">
        <v>109</v>
      </c>
      <c r="B121" s="190">
        <v>1304176</v>
      </c>
      <c r="C121" s="187" t="s">
        <v>1289</v>
      </c>
      <c r="D121" s="187" t="s">
        <v>1559</v>
      </c>
      <c r="E121" s="55" t="s">
        <v>592</v>
      </c>
      <c r="F121" s="55">
        <v>8</v>
      </c>
      <c r="G121" s="519"/>
      <c r="H121" s="595">
        <v>9</v>
      </c>
      <c r="I121" s="595">
        <v>8</v>
      </c>
      <c r="J121" s="595">
        <v>9</v>
      </c>
      <c r="K121" s="595">
        <v>9</v>
      </c>
      <c r="L121" s="595">
        <v>8</v>
      </c>
      <c r="M121" s="595">
        <v>9</v>
      </c>
      <c r="N121" s="595">
        <v>9</v>
      </c>
      <c r="O121" s="595">
        <v>10</v>
      </c>
      <c r="P121" s="595">
        <v>9</v>
      </c>
      <c r="Q121" s="595">
        <v>10</v>
      </c>
      <c r="R121" s="595">
        <v>8</v>
      </c>
      <c r="S121" s="595" t="s">
        <v>293</v>
      </c>
      <c r="T121" s="595">
        <v>9</v>
      </c>
      <c r="U121" s="595">
        <v>10</v>
      </c>
      <c r="V121" s="595">
        <v>9</v>
      </c>
      <c r="W121" s="655" t="s">
        <v>295</v>
      </c>
      <c r="X121" s="595">
        <v>8</v>
      </c>
      <c r="Y121" s="595">
        <v>8</v>
      </c>
      <c r="Z121" s="595">
        <v>9</v>
      </c>
      <c r="AA121" s="595">
        <v>7</v>
      </c>
      <c r="AB121" s="595">
        <v>9</v>
      </c>
      <c r="AC121" s="595">
        <v>9</v>
      </c>
      <c r="AD121" s="595">
        <v>7</v>
      </c>
      <c r="AE121" s="595">
        <v>8</v>
      </c>
      <c r="AF121" s="595">
        <v>6</v>
      </c>
      <c r="AG121" s="595">
        <v>8</v>
      </c>
      <c r="AH121" s="595">
        <v>9</v>
      </c>
      <c r="AI121" s="595">
        <v>9</v>
      </c>
      <c r="AJ121" s="595">
        <v>9</v>
      </c>
      <c r="AK121" s="595">
        <v>7</v>
      </c>
      <c r="AL121" s="595">
        <v>8</v>
      </c>
      <c r="AM121" s="595">
        <v>9</v>
      </c>
      <c r="AN121" s="595">
        <v>9</v>
      </c>
      <c r="AO121" s="595">
        <v>10</v>
      </c>
      <c r="AP121" s="595">
        <v>9</v>
      </c>
      <c r="AQ121" s="595">
        <v>9</v>
      </c>
      <c r="AR121" s="595">
        <v>9</v>
      </c>
      <c r="AS121" s="595">
        <v>8</v>
      </c>
      <c r="AT121" s="595">
        <v>9</v>
      </c>
      <c r="AU121" s="595">
        <v>9</v>
      </c>
      <c r="AV121" s="595">
        <v>7</v>
      </c>
      <c r="AW121" s="595">
        <v>7</v>
      </c>
      <c r="AX121" s="595"/>
      <c r="AY121" s="595"/>
      <c r="AZ121" s="595"/>
      <c r="BA121" s="595"/>
      <c r="BB121" s="595"/>
      <c r="BC121" s="595">
        <v>9</v>
      </c>
      <c r="BD121" s="595">
        <v>9</v>
      </c>
      <c r="BE121" s="595"/>
      <c r="BF121" s="595">
        <v>9</v>
      </c>
      <c r="BG121" s="595">
        <v>10</v>
      </c>
      <c r="BH121" s="595">
        <v>8</v>
      </c>
      <c r="BI121" s="595"/>
      <c r="BJ121" s="595"/>
      <c r="BK121" s="595">
        <v>9</v>
      </c>
      <c r="BL121" s="595">
        <v>9</v>
      </c>
      <c r="BM121" s="595">
        <v>8</v>
      </c>
      <c r="BN121" s="93">
        <f t="shared" si="29"/>
        <v>0</v>
      </c>
      <c r="BO121" s="56">
        <f t="shared" si="30"/>
        <v>48</v>
      </c>
      <c r="BP121" s="56">
        <f t="shared" si="31"/>
        <v>2</v>
      </c>
      <c r="BQ121" s="56">
        <f t="shared" si="32"/>
        <v>0</v>
      </c>
      <c r="BR121" s="56">
        <f t="shared" si="33"/>
        <v>0</v>
      </c>
      <c r="BS121" s="56">
        <f t="shared" si="28"/>
        <v>50</v>
      </c>
      <c r="BT121" s="362"/>
      <c r="BU121" s="358"/>
      <c r="BV121" s="358"/>
      <c r="BW121" s="358"/>
      <c r="BX121" s="358"/>
      <c r="BY121" s="358"/>
      <c r="BZ121" s="358"/>
      <c r="CA121" s="358"/>
      <c r="CB121" s="358"/>
      <c r="CC121" s="358"/>
      <c r="CD121" s="358"/>
      <c r="CE121" s="358"/>
      <c r="CF121" s="358"/>
      <c r="CG121" s="358"/>
      <c r="CH121" s="358"/>
      <c r="CI121" s="358"/>
      <c r="CJ121" s="358"/>
      <c r="CK121" s="358"/>
      <c r="CL121" s="358"/>
      <c r="CM121" s="358"/>
      <c r="CN121" s="358"/>
      <c r="CO121" s="358"/>
      <c r="CP121" s="358"/>
      <c r="CQ121" s="358"/>
      <c r="CR121" s="358"/>
      <c r="CS121" s="358"/>
      <c r="CT121" s="358"/>
      <c r="CU121" s="358"/>
      <c r="CV121" s="358"/>
      <c r="CW121" s="358"/>
      <c r="CX121" s="358"/>
      <c r="CY121" s="358"/>
      <c r="CZ121" s="358"/>
      <c r="DA121" s="358"/>
      <c r="DB121" s="358"/>
      <c r="DC121" s="358"/>
      <c r="DD121" s="358"/>
      <c r="DE121" s="358"/>
      <c r="DF121" s="358"/>
      <c r="DG121" s="358"/>
      <c r="DH121" s="358"/>
      <c r="DI121" s="358"/>
      <c r="DJ121" s="358"/>
      <c r="DK121" s="358"/>
    </row>
    <row r="122" spans="1:115" s="380" customFormat="1" ht="15" hidden="1" customHeight="1" x14ac:dyDescent="0.25">
      <c r="A122" s="519">
        <v>110</v>
      </c>
      <c r="B122" s="190">
        <v>1304176</v>
      </c>
      <c r="C122" s="187" t="s">
        <v>1290</v>
      </c>
      <c r="D122" s="187" t="s">
        <v>1287</v>
      </c>
      <c r="E122" s="55" t="s">
        <v>592</v>
      </c>
      <c r="F122" s="55">
        <v>8</v>
      </c>
      <c r="G122" s="519"/>
      <c r="H122" s="595">
        <v>9</v>
      </c>
      <c r="I122" s="595">
        <v>8</v>
      </c>
      <c r="J122" s="595">
        <v>8</v>
      </c>
      <c r="K122" s="595">
        <v>9</v>
      </c>
      <c r="L122" s="595">
        <v>8</v>
      </c>
      <c r="M122" s="595">
        <v>9</v>
      </c>
      <c r="N122" s="595">
        <v>9</v>
      </c>
      <c r="O122" s="595">
        <v>9</v>
      </c>
      <c r="P122" s="595">
        <v>10</v>
      </c>
      <c r="Q122" s="595">
        <v>9</v>
      </c>
      <c r="R122" s="595">
        <v>9</v>
      </c>
      <c r="S122" s="595" t="s">
        <v>1407</v>
      </c>
      <c r="T122" s="595">
        <v>9</v>
      </c>
      <c r="U122" s="595">
        <v>10</v>
      </c>
      <c r="V122" s="595">
        <v>9</v>
      </c>
      <c r="W122" s="655" t="s">
        <v>295</v>
      </c>
      <c r="X122" s="595">
        <v>8</v>
      </c>
      <c r="Y122" s="595">
        <v>9</v>
      </c>
      <c r="Z122" s="595">
        <v>9</v>
      </c>
      <c r="AA122" s="595">
        <v>6</v>
      </c>
      <c r="AB122" s="595">
        <v>9</v>
      </c>
      <c r="AC122" s="595">
        <v>9</v>
      </c>
      <c r="AD122" s="595" t="s">
        <v>295</v>
      </c>
      <c r="AE122" s="595">
        <v>9</v>
      </c>
      <c r="AF122" s="595">
        <v>7</v>
      </c>
      <c r="AG122" s="595">
        <v>9</v>
      </c>
      <c r="AH122" s="595">
        <v>9</v>
      </c>
      <c r="AI122" s="595">
        <v>9</v>
      </c>
      <c r="AJ122" s="595">
        <v>9</v>
      </c>
      <c r="AK122" s="595">
        <v>9</v>
      </c>
      <c r="AL122" s="595">
        <v>9</v>
      </c>
      <c r="AM122" s="595">
        <v>9</v>
      </c>
      <c r="AN122" s="595">
        <v>9</v>
      </c>
      <c r="AO122" s="595">
        <v>9</v>
      </c>
      <c r="AP122" s="595">
        <v>9</v>
      </c>
      <c r="AQ122" s="595">
        <v>9</v>
      </c>
      <c r="AR122" s="595">
        <v>9</v>
      </c>
      <c r="AS122" s="595">
        <v>7</v>
      </c>
      <c r="AT122" s="595">
        <v>9</v>
      </c>
      <c r="AU122" s="595">
        <v>9</v>
      </c>
      <c r="AV122" s="595">
        <v>7</v>
      </c>
      <c r="AW122" s="595">
        <v>7</v>
      </c>
      <c r="AX122" s="595"/>
      <c r="AY122" s="595"/>
      <c r="AZ122" s="595"/>
      <c r="BA122" s="595"/>
      <c r="BB122" s="595"/>
      <c r="BC122" s="595">
        <v>9</v>
      </c>
      <c r="BD122" s="595">
        <v>9</v>
      </c>
      <c r="BE122" s="595"/>
      <c r="BF122" s="595">
        <v>9</v>
      </c>
      <c r="BG122" s="595">
        <v>9</v>
      </c>
      <c r="BH122" s="595">
        <v>8</v>
      </c>
      <c r="BI122" s="595"/>
      <c r="BJ122" s="595"/>
      <c r="BK122" s="595">
        <v>9</v>
      </c>
      <c r="BL122" s="595">
        <v>9</v>
      </c>
      <c r="BM122" s="595">
        <v>8</v>
      </c>
      <c r="BN122" s="93">
        <f t="shared" si="29"/>
        <v>0</v>
      </c>
      <c r="BO122" s="56">
        <f t="shared" si="30"/>
        <v>47</v>
      </c>
      <c r="BP122" s="56">
        <f t="shared" si="31"/>
        <v>3</v>
      </c>
      <c r="BQ122" s="56">
        <f t="shared" si="32"/>
        <v>0</v>
      </c>
      <c r="BR122" s="56">
        <f t="shared" si="33"/>
        <v>0</v>
      </c>
      <c r="BS122" s="56">
        <f t="shared" si="28"/>
        <v>50</v>
      </c>
      <c r="BT122" s="362"/>
      <c r="BU122" s="358"/>
      <c r="BV122" s="358"/>
      <c r="BW122" s="358"/>
      <c r="BX122" s="358"/>
      <c r="BY122" s="358"/>
      <c r="BZ122" s="358"/>
      <c r="CA122" s="358"/>
      <c r="CB122" s="358"/>
      <c r="CC122" s="358"/>
      <c r="CD122" s="358"/>
      <c r="CE122" s="358"/>
      <c r="CF122" s="358"/>
      <c r="CG122" s="358"/>
      <c r="CH122" s="358"/>
      <c r="CI122" s="358"/>
      <c r="CJ122" s="358"/>
      <c r="CK122" s="358"/>
      <c r="CL122" s="358"/>
      <c r="CM122" s="358"/>
      <c r="CN122" s="358"/>
      <c r="CO122" s="358"/>
      <c r="CP122" s="358"/>
      <c r="CQ122" s="358"/>
      <c r="CR122" s="358"/>
      <c r="CS122" s="358"/>
      <c r="CT122" s="358"/>
      <c r="CU122" s="358"/>
      <c r="CV122" s="358"/>
      <c r="CW122" s="358"/>
      <c r="CX122" s="358"/>
      <c r="CY122" s="358"/>
      <c r="CZ122" s="358"/>
      <c r="DA122" s="358"/>
      <c r="DB122" s="358"/>
      <c r="DC122" s="358"/>
      <c r="DD122" s="358"/>
      <c r="DE122" s="358"/>
      <c r="DF122" s="358"/>
      <c r="DG122" s="358"/>
      <c r="DH122" s="358"/>
      <c r="DI122" s="358"/>
      <c r="DJ122" s="358"/>
      <c r="DK122" s="358"/>
    </row>
    <row r="123" spans="1:115" s="420" customFormat="1" ht="15" hidden="1" x14ac:dyDescent="0.25">
      <c r="A123" s="519">
        <v>111</v>
      </c>
      <c r="B123" s="190">
        <v>1304176</v>
      </c>
      <c r="C123" s="187" t="s">
        <v>1189</v>
      </c>
      <c r="D123" s="187" t="s">
        <v>1190</v>
      </c>
      <c r="E123" s="206" t="s">
        <v>592</v>
      </c>
      <c r="F123" s="206">
        <v>6</v>
      </c>
      <c r="G123" s="206"/>
      <c r="H123" s="595">
        <v>9</v>
      </c>
      <c r="I123" s="595" t="s">
        <v>1987</v>
      </c>
      <c r="J123" s="595">
        <v>9</v>
      </c>
      <c r="K123" s="595">
        <v>7</v>
      </c>
      <c r="L123" s="595">
        <v>9</v>
      </c>
      <c r="M123" s="595">
        <v>9</v>
      </c>
      <c r="N123" s="595">
        <v>9</v>
      </c>
      <c r="O123" s="595">
        <v>7</v>
      </c>
      <c r="P123" s="595">
        <v>8</v>
      </c>
      <c r="Q123" s="595" t="s">
        <v>1987</v>
      </c>
      <c r="R123" s="595">
        <v>8</v>
      </c>
      <c r="S123" s="595">
        <v>5</v>
      </c>
      <c r="T123" s="595">
        <v>5</v>
      </c>
      <c r="U123" s="595">
        <v>8</v>
      </c>
      <c r="V123" s="595" t="s">
        <v>1987</v>
      </c>
      <c r="W123" s="595">
        <v>5</v>
      </c>
      <c r="X123" s="595">
        <v>8</v>
      </c>
      <c r="Y123" s="595">
        <v>7</v>
      </c>
      <c r="Z123" s="595">
        <v>5</v>
      </c>
      <c r="AA123" s="595">
        <v>8</v>
      </c>
      <c r="AB123" s="595">
        <v>9</v>
      </c>
      <c r="AC123" s="595"/>
      <c r="AD123" s="595">
        <v>5</v>
      </c>
      <c r="AE123" s="595" t="s">
        <v>1987</v>
      </c>
      <c r="AF123" s="595">
        <v>7</v>
      </c>
      <c r="AG123" s="595" t="s">
        <v>1987</v>
      </c>
      <c r="AH123" s="595">
        <v>8</v>
      </c>
      <c r="AI123" s="595"/>
      <c r="AJ123" s="595">
        <v>7</v>
      </c>
      <c r="AK123" s="595"/>
      <c r="AL123" s="595">
        <v>7</v>
      </c>
      <c r="AM123" s="595">
        <v>5</v>
      </c>
      <c r="AN123" s="595">
        <v>5</v>
      </c>
      <c r="AO123" s="595"/>
      <c r="AP123" s="595"/>
      <c r="AQ123" s="595" t="s">
        <v>1987</v>
      </c>
      <c r="AR123" s="595">
        <v>9</v>
      </c>
      <c r="AS123" s="595">
        <v>9</v>
      </c>
      <c r="AT123" s="595">
        <v>7</v>
      </c>
      <c r="AU123" s="595">
        <v>9</v>
      </c>
      <c r="AV123" s="595"/>
      <c r="AW123" s="595">
        <v>9</v>
      </c>
      <c r="AX123" s="595">
        <v>7</v>
      </c>
      <c r="AY123" s="595"/>
      <c r="AZ123" s="595"/>
      <c r="BA123" s="595"/>
      <c r="BB123" s="595"/>
      <c r="BC123" s="595"/>
      <c r="BD123" s="595">
        <v>8</v>
      </c>
      <c r="BE123" s="595"/>
      <c r="BF123" s="595">
        <v>8</v>
      </c>
      <c r="BG123" s="595">
        <v>9</v>
      </c>
      <c r="BH123" s="595">
        <v>9</v>
      </c>
      <c r="BI123" s="595"/>
      <c r="BJ123" s="595">
        <v>9</v>
      </c>
      <c r="BK123" s="595"/>
      <c r="BL123" s="595">
        <v>7</v>
      </c>
      <c r="BM123" s="595">
        <v>9</v>
      </c>
      <c r="BN123" s="93">
        <f t="shared" si="29"/>
        <v>0</v>
      </c>
      <c r="BO123" s="56">
        <f t="shared" si="30"/>
        <v>31</v>
      </c>
      <c r="BP123" s="56">
        <f t="shared" si="31"/>
        <v>0</v>
      </c>
      <c r="BQ123" s="56">
        <f t="shared" si="32"/>
        <v>7</v>
      </c>
      <c r="BR123" s="56">
        <f t="shared" si="33"/>
        <v>0</v>
      </c>
      <c r="BS123" s="56">
        <f t="shared" si="28"/>
        <v>38</v>
      </c>
      <c r="BT123" s="673"/>
      <c r="BU123" s="425"/>
      <c r="BV123" s="425"/>
      <c r="BW123" s="425"/>
      <c r="BX123" s="425"/>
      <c r="BY123" s="425"/>
      <c r="BZ123" s="425"/>
      <c r="CA123" s="425"/>
      <c r="CB123" s="425"/>
      <c r="CC123" s="425"/>
      <c r="CD123" s="425"/>
      <c r="CE123" s="425"/>
      <c r="CF123" s="425"/>
      <c r="CG123" s="425"/>
      <c r="CH123" s="425"/>
      <c r="CI123" s="425"/>
      <c r="CJ123" s="425"/>
      <c r="CK123" s="425"/>
      <c r="CL123" s="425"/>
      <c r="CM123" s="425"/>
      <c r="CN123" s="425"/>
      <c r="CO123" s="425"/>
      <c r="CP123" s="425"/>
      <c r="CQ123" s="425"/>
      <c r="CR123" s="425"/>
      <c r="CS123" s="425"/>
      <c r="CT123" s="425"/>
      <c r="CU123" s="425"/>
      <c r="CV123" s="425"/>
      <c r="CW123" s="425"/>
      <c r="CX123" s="425"/>
      <c r="CY123" s="425"/>
      <c r="CZ123" s="425"/>
      <c r="DA123" s="425"/>
      <c r="DB123" s="425"/>
      <c r="DC123" s="425"/>
      <c r="DD123" s="425"/>
      <c r="DE123" s="425"/>
      <c r="DF123" s="425"/>
      <c r="DG123" s="425"/>
      <c r="DH123" s="425"/>
      <c r="DI123" s="425"/>
      <c r="DJ123" s="425"/>
      <c r="DK123" s="425"/>
    </row>
    <row r="124" spans="1:115" s="420" customFormat="1" ht="15" hidden="1" x14ac:dyDescent="0.25">
      <c r="A124" s="519">
        <v>112</v>
      </c>
      <c r="B124" s="190">
        <v>1304176</v>
      </c>
      <c r="C124" s="187" t="s">
        <v>1297</v>
      </c>
      <c r="D124" s="187" t="s">
        <v>1255</v>
      </c>
      <c r="E124" s="206" t="s">
        <v>592</v>
      </c>
      <c r="F124" s="206">
        <v>2</v>
      </c>
      <c r="G124" s="206"/>
      <c r="H124" s="595"/>
      <c r="I124" s="595"/>
      <c r="J124" s="595"/>
      <c r="K124" s="595" t="s">
        <v>1673</v>
      </c>
      <c r="L124" s="595">
        <v>8</v>
      </c>
      <c r="M124" s="595"/>
      <c r="N124" s="595">
        <v>8</v>
      </c>
      <c r="O124" s="595">
        <v>5</v>
      </c>
      <c r="P124" s="595"/>
      <c r="Q124" s="595"/>
      <c r="R124" s="595"/>
      <c r="S124" s="595" t="s">
        <v>1389</v>
      </c>
      <c r="T124" s="595" t="s">
        <v>1673</v>
      </c>
      <c r="U124" s="595"/>
      <c r="V124" s="595"/>
      <c r="W124" s="595" t="s">
        <v>1389</v>
      </c>
      <c r="X124" s="595">
        <v>6</v>
      </c>
      <c r="Y124" s="595"/>
      <c r="Z124" s="595" t="s">
        <v>1673</v>
      </c>
      <c r="AA124" s="595" t="s">
        <v>1389</v>
      </c>
      <c r="AB124" s="595">
        <v>9</v>
      </c>
      <c r="AC124" s="595"/>
      <c r="AD124" s="595" t="s">
        <v>1389</v>
      </c>
      <c r="AE124" s="595"/>
      <c r="AF124" s="595" t="s">
        <v>1389</v>
      </c>
      <c r="AG124" s="595" t="s">
        <v>1987</v>
      </c>
      <c r="AH124" s="595"/>
      <c r="AI124" s="595"/>
      <c r="AJ124" s="595"/>
      <c r="AK124" s="595"/>
      <c r="AL124" s="595"/>
      <c r="AM124" s="595"/>
      <c r="AN124" s="595"/>
      <c r="AO124" s="595"/>
      <c r="AP124" s="595"/>
      <c r="AQ124" s="595" t="s">
        <v>1987</v>
      </c>
      <c r="AR124" s="595"/>
      <c r="AS124" s="595" t="s">
        <v>1389</v>
      </c>
      <c r="AT124" s="595"/>
      <c r="AU124" s="595" t="s">
        <v>1673</v>
      </c>
      <c r="AV124" s="595"/>
      <c r="AW124" s="595">
        <v>6</v>
      </c>
      <c r="AX124" s="595" t="s">
        <v>1901</v>
      </c>
      <c r="AY124" s="595"/>
      <c r="AZ124" s="595"/>
      <c r="BA124" s="595"/>
      <c r="BB124" s="595"/>
      <c r="BC124" s="595"/>
      <c r="BD124" s="595" t="s">
        <v>1673</v>
      </c>
      <c r="BE124" s="595" t="s">
        <v>1987</v>
      </c>
      <c r="BF124" s="595"/>
      <c r="BG124" s="595" t="s">
        <v>1673</v>
      </c>
      <c r="BH124" s="595" t="s">
        <v>1389</v>
      </c>
      <c r="BI124" s="595"/>
      <c r="BJ124" s="595">
        <v>9</v>
      </c>
      <c r="BK124" s="595"/>
      <c r="BL124" s="595"/>
      <c r="BM124" s="595"/>
      <c r="BN124" s="93">
        <f t="shared" si="29"/>
        <v>0</v>
      </c>
      <c r="BO124" s="56">
        <f t="shared" si="30"/>
        <v>6</v>
      </c>
      <c r="BP124" s="56">
        <f t="shared" si="31"/>
        <v>0</v>
      </c>
      <c r="BQ124" s="56">
        <f t="shared" si="32"/>
        <v>1</v>
      </c>
      <c r="BR124" s="56">
        <f t="shared" si="33"/>
        <v>0</v>
      </c>
      <c r="BS124" s="56">
        <f t="shared" si="28"/>
        <v>7</v>
      </c>
      <c r="BT124" s="673"/>
      <c r="BU124" s="425"/>
      <c r="BV124" s="425"/>
      <c r="BW124" s="425"/>
      <c r="BX124" s="425"/>
      <c r="BY124" s="425"/>
      <c r="BZ124" s="425"/>
      <c r="CA124" s="425"/>
      <c r="CB124" s="425"/>
      <c r="CC124" s="425"/>
      <c r="CD124" s="425"/>
      <c r="CE124" s="425"/>
      <c r="CF124" s="425"/>
      <c r="CG124" s="425"/>
      <c r="CH124" s="425"/>
      <c r="CI124" s="425"/>
      <c r="CJ124" s="425"/>
      <c r="CK124" s="425"/>
      <c r="CL124" s="425"/>
      <c r="CM124" s="425"/>
      <c r="CN124" s="425"/>
      <c r="CO124" s="425"/>
      <c r="CP124" s="425"/>
      <c r="CQ124" s="425"/>
      <c r="CR124" s="425"/>
      <c r="CS124" s="425"/>
      <c r="CT124" s="425"/>
      <c r="CU124" s="425"/>
      <c r="CV124" s="425"/>
      <c r="CW124" s="425"/>
      <c r="CX124" s="425"/>
      <c r="CY124" s="425"/>
      <c r="CZ124" s="425"/>
      <c r="DA124" s="425"/>
      <c r="DB124" s="425"/>
      <c r="DC124" s="425"/>
      <c r="DD124" s="425"/>
      <c r="DE124" s="425"/>
      <c r="DF124" s="425"/>
      <c r="DG124" s="425"/>
      <c r="DH124" s="425"/>
      <c r="DI124" s="425"/>
      <c r="DJ124" s="425"/>
      <c r="DK124" s="425"/>
    </row>
    <row r="125" spans="1:115" s="420" customFormat="1" ht="15" hidden="1" x14ac:dyDescent="0.25">
      <c r="A125" s="519">
        <v>113</v>
      </c>
      <c r="B125" s="190">
        <v>1304176</v>
      </c>
      <c r="C125" s="187" t="s">
        <v>1192</v>
      </c>
      <c r="D125" s="187" t="s">
        <v>1191</v>
      </c>
      <c r="E125" s="206" t="s">
        <v>592</v>
      </c>
      <c r="F125" s="206">
        <v>4</v>
      </c>
      <c r="G125" s="206"/>
      <c r="H125" s="595"/>
      <c r="I125" s="595"/>
      <c r="J125" s="595"/>
      <c r="K125" s="595">
        <v>7</v>
      </c>
      <c r="L125" s="595">
        <v>8</v>
      </c>
      <c r="M125" s="595"/>
      <c r="N125" s="595">
        <v>9</v>
      </c>
      <c r="O125" s="595">
        <v>6</v>
      </c>
      <c r="P125" s="595"/>
      <c r="Q125" s="595"/>
      <c r="R125" s="595"/>
      <c r="S125" s="595">
        <v>7</v>
      </c>
      <c r="T125" s="595">
        <v>7</v>
      </c>
      <c r="U125" s="595"/>
      <c r="V125" s="595"/>
      <c r="W125" s="595">
        <v>5</v>
      </c>
      <c r="X125" s="595">
        <v>7</v>
      </c>
      <c r="Y125" s="595"/>
      <c r="Z125" s="595">
        <v>8</v>
      </c>
      <c r="AA125" s="595">
        <v>8</v>
      </c>
      <c r="AB125" s="595">
        <v>9</v>
      </c>
      <c r="AC125" s="595"/>
      <c r="AD125" s="595">
        <v>6</v>
      </c>
      <c r="AE125" s="595"/>
      <c r="AF125" s="595">
        <v>7</v>
      </c>
      <c r="AG125" s="595" t="s">
        <v>1987</v>
      </c>
      <c r="AH125" s="595"/>
      <c r="AI125" s="595"/>
      <c r="AJ125" s="595"/>
      <c r="AK125" s="595"/>
      <c r="AL125" s="595"/>
      <c r="AM125" s="595"/>
      <c r="AN125" s="595"/>
      <c r="AO125" s="595"/>
      <c r="AP125" s="595"/>
      <c r="AQ125" s="595" t="s">
        <v>1987</v>
      </c>
      <c r="AR125" s="595"/>
      <c r="AS125" s="595">
        <v>8</v>
      </c>
      <c r="AT125" s="595"/>
      <c r="AU125" s="595">
        <v>9</v>
      </c>
      <c r="AV125" s="595"/>
      <c r="AW125" s="595">
        <v>7</v>
      </c>
      <c r="AX125" s="595" t="s">
        <v>1901</v>
      </c>
      <c r="AY125" s="595"/>
      <c r="AZ125" s="595"/>
      <c r="BA125" s="595"/>
      <c r="BB125" s="595"/>
      <c r="BC125" s="595"/>
      <c r="BD125" s="595">
        <v>10</v>
      </c>
      <c r="BE125" s="595" t="s">
        <v>1987</v>
      </c>
      <c r="BF125" s="595"/>
      <c r="BG125" s="595">
        <v>8</v>
      </c>
      <c r="BH125" s="595">
        <v>9</v>
      </c>
      <c r="BI125" s="595"/>
      <c r="BJ125" s="595">
        <v>9</v>
      </c>
      <c r="BK125" s="595"/>
      <c r="BL125" s="595"/>
      <c r="BM125" s="595"/>
      <c r="BN125" s="93">
        <f t="shared" si="29"/>
        <v>0</v>
      </c>
      <c r="BO125" s="56">
        <f t="shared" si="30"/>
        <v>19</v>
      </c>
      <c r="BP125" s="56">
        <f t="shared" si="31"/>
        <v>0</v>
      </c>
      <c r="BQ125" s="56">
        <f t="shared" si="32"/>
        <v>1</v>
      </c>
      <c r="BR125" s="56">
        <f t="shared" si="33"/>
        <v>0</v>
      </c>
      <c r="BS125" s="56">
        <f t="shared" si="28"/>
        <v>20</v>
      </c>
      <c r="BT125" s="673"/>
      <c r="BU125" s="425"/>
      <c r="BV125" s="425"/>
      <c r="BW125" s="425"/>
      <c r="BX125" s="425"/>
      <c r="BY125" s="425"/>
      <c r="BZ125" s="425"/>
      <c r="CA125" s="425"/>
      <c r="CB125" s="425"/>
      <c r="CC125" s="425"/>
      <c r="CD125" s="425"/>
      <c r="CE125" s="425"/>
      <c r="CF125" s="425"/>
      <c r="CG125" s="425"/>
      <c r="CH125" s="425"/>
      <c r="CI125" s="425"/>
      <c r="CJ125" s="425"/>
      <c r="CK125" s="425"/>
      <c r="CL125" s="425"/>
      <c r="CM125" s="425"/>
      <c r="CN125" s="425"/>
      <c r="CO125" s="425"/>
      <c r="CP125" s="425"/>
      <c r="CQ125" s="425"/>
      <c r="CR125" s="425"/>
      <c r="CS125" s="425"/>
      <c r="CT125" s="425"/>
      <c r="CU125" s="425"/>
      <c r="CV125" s="425"/>
      <c r="CW125" s="425"/>
      <c r="CX125" s="425"/>
      <c r="CY125" s="425"/>
      <c r="CZ125" s="425"/>
      <c r="DA125" s="425"/>
      <c r="DB125" s="425"/>
      <c r="DC125" s="425"/>
      <c r="DD125" s="425"/>
      <c r="DE125" s="425"/>
      <c r="DF125" s="425"/>
      <c r="DG125" s="425"/>
      <c r="DH125" s="425"/>
      <c r="DI125" s="425"/>
      <c r="DJ125" s="425"/>
      <c r="DK125" s="425"/>
    </row>
    <row r="126" spans="1:115" s="420" customFormat="1" ht="15" hidden="1" x14ac:dyDescent="0.25">
      <c r="A126" s="519">
        <v>114</v>
      </c>
      <c r="B126" s="190">
        <v>1304176</v>
      </c>
      <c r="C126" s="187" t="s">
        <v>1031</v>
      </c>
      <c r="D126" s="187" t="s">
        <v>1034</v>
      </c>
      <c r="E126" s="206" t="s">
        <v>592</v>
      </c>
      <c r="F126" s="206">
        <v>8</v>
      </c>
      <c r="G126" s="206"/>
      <c r="H126" s="595">
        <v>10</v>
      </c>
      <c r="I126" s="595">
        <v>9</v>
      </c>
      <c r="J126" s="595">
        <v>10</v>
      </c>
      <c r="K126" s="595">
        <v>8</v>
      </c>
      <c r="L126" s="595">
        <v>8</v>
      </c>
      <c r="M126" s="595">
        <v>9</v>
      </c>
      <c r="N126" s="595">
        <v>9</v>
      </c>
      <c r="O126" s="595">
        <v>8</v>
      </c>
      <c r="P126" s="595">
        <v>10</v>
      </c>
      <c r="Q126" s="595">
        <v>10</v>
      </c>
      <c r="R126" s="595">
        <v>8</v>
      </c>
      <c r="S126" s="595">
        <v>7</v>
      </c>
      <c r="T126" s="595">
        <v>9</v>
      </c>
      <c r="U126" s="595">
        <v>9</v>
      </c>
      <c r="V126" s="595">
        <v>9</v>
      </c>
      <c r="W126" s="595">
        <v>7</v>
      </c>
      <c r="X126" s="595">
        <v>9</v>
      </c>
      <c r="Y126" s="595">
        <v>9</v>
      </c>
      <c r="Z126" s="595">
        <v>10</v>
      </c>
      <c r="AA126" s="595">
        <v>9</v>
      </c>
      <c r="AB126" s="595">
        <v>9</v>
      </c>
      <c r="AC126" s="595">
        <v>10</v>
      </c>
      <c r="AD126" s="595">
        <v>8</v>
      </c>
      <c r="AE126" s="595">
        <v>9</v>
      </c>
      <c r="AF126" s="595">
        <v>9</v>
      </c>
      <c r="AG126" s="595">
        <v>8</v>
      </c>
      <c r="AH126" s="595">
        <v>10</v>
      </c>
      <c r="AI126" s="595">
        <v>9</v>
      </c>
      <c r="AJ126" s="595">
        <v>8</v>
      </c>
      <c r="AK126" s="595">
        <v>9</v>
      </c>
      <c r="AL126" s="595">
        <v>10</v>
      </c>
      <c r="AM126" s="595">
        <v>9</v>
      </c>
      <c r="AN126" s="595">
        <v>9</v>
      </c>
      <c r="AO126" s="595">
        <v>10</v>
      </c>
      <c r="AP126" s="595">
        <v>9</v>
      </c>
      <c r="AQ126" s="595">
        <v>8</v>
      </c>
      <c r="AR126" s="595">
        <v>10</v>
      </c>
      <c r="AS126" s="595">
        <v>8</v>
      </c>
      <c r="AT126" s="595">
        <v>9</v>
      </c>
      <c r="AU126" s="595">
        <v>9</v>
      </c>
      <c r="AV126" s="595">
        <v>9</v>
      </c>
      <c r="AW126" s="595">
        <v>8</v>
      </c>
      <c r="AX126" s="595">
        <v>7</v>
      </c>
      <c r="AY126" s="595"/>
      <c r="AZ126" s="595"/>
      <c r="BA126" s="595">
        <v>9</v>
      </c>
      <c r="BB126" s="595"/>
      <c r="BC126" s="595"/>
      <c r="BD126" s="595"/>
      <c r="BE126" s="595">
        <v>9</v>
      </c>
      <c r="BF126" s="595">
        <v>10</v>
      </c>
      <c r="BG126" s="595"/>
      <c r="BH126" s="595">
        <v>9</v>
      </c>
      <c r="BI126" s="595">
        <v>7</v>
      </c>
      <c r="BJ126" s="595">
        <v>9</v>
      </c>
      <c r="BK126" s="595">
        <v>10</v>
      </c>
      <c r="BL126" s="595"/>
      <c r="BM126" s="595"/>
      <c r="BN126" s="93">
        <f t="shared" si="29"/>
        <v>0</v>
      </c>
      <c r="BO126" s="56">
        <f t="shared" si="30"/>
        <v>50</v>
      </c>
      <c r="BP126" s="56">
        <f t="shared" si="31"/>
        <v>0</v>
      </c>
      <c r="BQ126" s="56">
        <f t="shared" si="32"/>
        <v>0</v>
      </c>
      <c r="BR126" s="56">
        <f t="shared" si="33"/>
        <v>0</v>
      </c>
      <c r="BS126" s="56">
        <f t="shared" si="28"/>
        <v>50</v>
      </c>
      <c r="BT126" s="673"/>
      <c r="BU126" s="425"/>
      <c r="BV126" s="425"/>
      <c r="BW126" s="425"/>
      <c r="BX126" s="425"/>
      <c r="BY126" s="425"/>
      <c r="BZ126" s="425"/>
      <c r="CA126" s="425"/>
      <c r="CB126" s="425"/>
      <c r="CC126" s="425"/>
      <c r="CD126" s="425"/>
      <c r="CE126" s="425"/>
      <c r="CF126" s="425"/>
      <c r="CG126" s="425"/>
      <c r="CH126" s="425"/>
      <c r="CI126" s="425"/>
      <c r="CJ126" s="425"/>
      <c r="CK126" s="425"/>
      <c r="CL126" s="425"/>
      <c r="CM126" s="425"/>
      <c r="CN126" s="425"/>
      <c r="CO126" s="425"/>
      <c r="CP126" s="425"/>
      <c r="CQ126" s="425"/>
      <c r="CR126" s="425"/>
      <c r="CS126" s="425"/>
      <c r="CT126" s="425"/>
      <c r="CU126" s="425"/>
      <c r="CV126" s="425"/>
      <c r="CW126" s="425"/>
      <c r="CX126" s="425"/>
      <c r="CY126" s="425"/>
      <c r="CZ126" s="425"/>
      <c r="DA126" s="425"/>
      <c r="DB126" s="425"/>
      <c r="DC126" s="425"/>
      <c r="DD126" s="425"/>
      <c r="DE126" s="425"/>
      <c r="DF126" s="425"/>
      <c r="DG126" s="425"/>
      <c r="DH126" s="425"/>
      <c r="DI126" s="425"/>
      <c r="DJ126" s="425"/>
      <c r="DK126" s="425"/>
    </row>
    <row r="127" spans="1:115" s="420" customFormat="1" ht="15" hidden="1" x14ac:dyDescent="0.25">
      <c r="A127" s="519">
        <v>115</v>
      </c>
      <c r="B127" s="190">
        <v>1304176</v>
      </c>
      <c r="C127" s="187" t="s">
        <v>1032</v>
      </c>
      <c r="D127" s="187" t="s">
        <v>1035</v>
      </c>
      <c r="E127" s="206" t="s">
        <v>592</v>
      </c>
      <c r="F127" s="206">
        <v>8</v>
      </c>
      <c r="G127" s="206"/>
      <c r="H127" s="595">
        <v>10</v>
      </c>
      <c r="I127" s="595">
        <v>9</v>
      </c>
      <c r="J127" s="595">
        <v>9</v>
      </c>
      <c r="K127" s="595">
        <v>7</v>
      </c>
      <c r="L127" s="595">
        <v>8</v>
      </c>
      <c r="M127" s="595">
        <v>9</v>
      </c>
      <c r="N127" s="595">
        <v>9</v>
      </c>
      <c r="O127" s="595">
        <v>7</v>
      </c>
      <c r="P127" s="595">
        <v>9</v>
      </c>
      <c r="Q127" s="595">
        <v>10</v>
      </c>
      <c r="R127" s="595">
        <v>8</v>
      </c>
      <c r="S127" s="595">
        <v>5</v>
      </c>
      <c r="T127" s="595">
        <v>9</v>
      </c>
      <c r="U127" s="595">
        <v>8</v>
      </c>
      <c r="V127" s="595">
        <v>9</v>
      </c>
      <c r="W127" s="595">
        <v>7</v>
      </c>
      <c r="X127" s="595">
        <v>8</v>
      </c>
      <c r="Y127" s="595">
        <v>6</v>
      </c>
      <c r="Z127" s="595">
        <v>9</v>
      </c>
      <c r="AA127" s="595">
        <v>8</v>
      </c>
      <c r="AB127" s="595">
        <v>9</v>
      </c>
      <c r="AC127" s="595">
        <v>9</v>
      </c>
      <c r="AD127" s="595">
        <v>9</v>
      </c>
      <c r="AE127" s="595">
        <v>9</v>
      </c>
      <c r="AF127" s="595">
        <v>8</v>
      </c>
      <c r="AG127" s="595">
        <v>8</v>
      </c>
      <c r="AH127" s="595">
        <v>9</v>
      </c>
      <c r="AI127" s="595">
        <v>9</v>
      </c>
      <c r="AJ127" s="595">
        <v>9</v>
      </c>
      <c r="AK127" s="595">
        <v>8</v>
      </c>
      <c r="AL127" s="595">
        <v>9</v>
      </c>
      <c r="AM127" s="595">
        <v>9</v>
      </c>
      <c r="AN127" s="595">
        <v>9</v>
      </c>
      <c r="AO127" s="595">
        <v>9</v>
      </c>
      <c r="AP127" s="595">
        <v>9</v>
      </c>
      <c r="AQ127" s="595">
        <v>8</v>
      </c>
      <c r="AR127" s="595">
        <v>9</v>
      </c>
      <c r="AS127" s="595">
        <v>8</v>
      </c>
      <c r="AT127" s="595">
        <v>9</v>
      </c>
      <c r="AU127" s="595">
        <v>9</v>
      </c>
      <c r="AV127" s="595">
        <v>9</v>
      </c>
      <c r="AW127" s="595">
        <v>8</v>
      </c>
      <c r="AX127" s="595">
        <v>8</v>
      </c>
      <c r="AY127" s="595"/>
      <c r="AZ127" s="595"/>
      <c r="BA127" s="595">
        <v>9</v>
      </c>
      <c r="BB127" s="595"/>
      <c r="BC127" s="595"/>
      <c r="BD127" s="595"/>
      <c r="BE127" s="595">
        <v>9</v>
      </c>
      <c r="BF127" s="595">
        <v>9</v>
      </c>
      <c r="BG127" s="595"/>
      <c r="BH127" s="595">
        <v>9</v>
      </c>
      <c r="BI127" s="595">
        <v>8</v>
      </c>
      <c r="BJ127" s="595">
        <v>9</v>
      </c>
      <c r="BK127" s="595">
        <v>9</v>
      </c>
      <c r="BL127" s="595"/>
      <c r="BM127" s="595"/>
      <c r="BN127" s="93">
        <f t="shared" si="29"/>
        <v>0</v>
      </c>
      <c r="BO127" s="56">
        <f t="shared" si="30"/>
        <v>49</v>
      </c>
      <c r="BP127" s="56">
        <f t="shared" si="31"/>
        <v>0</v>
      </c>
      <c r="BQ127" s="56">
        <f t="shared" si="32"/>
        <v>1</v>
      </c>
      <c r="BR127" s="56">
        <f t="shared" si="33"/>
        <v>0</v>
      </c>
      <c r="BS127" s="56">
        <f t="shared" si="28"/>
        <v>50</v>
      </c>
      <c r="BT127" s="673"/>
      <c r="BU127" s="425"/>
      <c r="BV127" s="425"/>
      <c r="BW127" s="425"/>
      <c r="BX127" s="425"/>
      <c r="BY127" s="425"/>
      <c r="BZ127" s="425"/>
      <c r="CA127" s="425"/>
      <c r="CB127" s="425"/>
      <c r="CC127" s="425"/>
      <c r="CD127" s="425"/>
      <c r="CE127" s="425"/>
      <c r="CF127" s="425"/>
      <c r="CG127" s="425"/>
      <c r="CH127" s="425"/>
      <c r="CI127" s="425"/>
      <c r="CJ127" s="425"/>
      <c r="CK127" s="425"/>
      <c r="CL127" s="425"/>
      <c r="CM127" s="425"/>
      <c r="CN127" s="425"/>
      <c r="CO127" s="425"/>
      <c r="CP127" s="425"/>
      <c r="CQ127" s="425"/>
      <c r="CR127" s="425"/>
      <c r="CS127" s="425"/>
      <c r="CT127" s="425"/>
      <c r="CU127" s="425"/>
      <c r="CV127" s="425"/>
      <c r="CW127" s="425"/>
      <c r="CX127" s="425"/>
      <c r="CY127" s="425"/>
      <c r="CZ127" s="425"/>
      <c r="DA127" s="425"/>
      <c r="DB127" s="425"/>
      <c r="DC127" s="425"/>
      <c r="DD127" s="425"/>
      <c r="DE127" s="425"/>
      <c r="DF127" s="425"/>
      <c r="DG127" s="425"/>
      <c r="DH127" s="425"/>
      <c r="DI127" s="425"/>
      <c r="DJ127" s="425"/>
      <c r="DK127" s="425"/>
    </row>
    <row r="128" spans="1:115" s="420" customFormat="1" ht="15" hidden="1" x14ac:dyDescent="0.25">
      <c r="A128" s="519">
        <v>116</v>
      </c>
      <c r="B128" s="190">
        <v>1304176</v>
      </c>
      <c r="C128" s="187" t="s">
        <v>1033</v>
      </c>
      <c r="D128" s="187" t="s">
        <v>1036</v>
      </c>
      <c r="E128" s="206" t="s">
        <v>592</v>
      </c>
      <c r="F128" s="206">
        <v>1</v>
      </c>
      <c r="G128" s="206"/>
      <c r="H128" s="595">
        <v>9</v>
      </c>
      <c r="I128" s="595">
        <v>9</v>
      </c>
      <c r="J128" s="595">
        <v>9</v>
      </c>
      <c r="K128" s="595">
        <v>7</v>
      </c>
      <c r="L128" s="595">
        <v>8</v>
      </c>
      <c r="M128" s="595">
        <v>10</v>
      </c>
      <c r="N128" s="595" t="s">
        <v>1202</v>
      </c>
      <c r="O128" s="595"/>
      <c r="P128" s="595"/>
      <c r="Q128" s="595" t="s">
        <v>1202</v>
      </c>
      <c r="R128" s="595"/>
      <c r="S128" s="595" t="s">
        <v>1389</v>
      </c>
      <c r="T128" s="595"/>
      <c r="U128" s="595"/>
      <c r="V128" s="595"/>
      <c r="W128" s="595" t="s">
        <v>1389</v>
      </c>
      <c r="X128" s="595"/>
      <c r="Y128" s="595"/>
      <c r="Z128" s="595" t="s">
        <v>1673</v>
      </c>
      <c r="AA128" s="595" t="s">
        <v>1389</v>
      </c>
      <c r="AB128" s="595"/>
      <c r="AC128" s="595" t="s">
        <v>1391</v>
      </c>
      <c r="AD128" s="595" t="s">
        <v>1389</v>
      </c>
      <c r="AE128" s="595" t="s">
        <v>1673</v>
      </c>
      <c r="AF128" s="595" t="s">
        <v>1389</v>
      </c>
      <c r="AG128" s="595" t="s">
        <v>1987</v>
      </c>
      <c r="AH128" s="595"/>
      <c r="AI128" s="595"/>
      <c r="AJ128" s="595" t="s">
        <v>1791</v>
      </c>
      <c r="AK128" s="595" t="s">
        <v>1987</v>
      </c>
      <c r="AL128" s="595" t="s">
        <v>1791</v>
      </c>
      <c r="AM128" s="595"/>
      <c r="AN128" s="595"/>
      <c r="AO128" s="595"/>
      <c r="AP128" s="595"/>
      <c r="AQ128" s="595" t="s">
        <v>1987</v>
      </c>
      <c r="AR128" s="595" t="s">
        <v>1791</v>
      </c>
      <c r="AS128" s="595" t="s">
        <v>1987</v>
      </c>
      <c r="AT128" s="595" t="s">
        <v>1791</v>
      </c>
      <c r="AU128" s="595"/>
      <c r="AV128" s="595" t="s">
        <v>1791</v>
      </c>
      <c r="AW128" s="595" t="s">
        <v>1901</v>
      </c>
      <c r="AX128" s="595" t="s">
        <v>1901</v>
      </c>
      <c r="AY128" s="595"/>
      <c r="AZ128" s="595"/>
      <c r="BA128" s="595" t="s">
        <v>1987</v>
      </c>
      <c r="BB128" s="595"/>
      <c r="BC128" s="595"/>
      <c r="BD128" s="595"/>
      <c r="BE128" s="595" t="s">
        <v>1987</v>
      </c>
      <c r="BF128" s="595" t="s">
        <v>1391</v>
      </c>
      <c r="BG128" s="595"/>
      <c r="BH128" s="595" t="s">
        <v>1389</v>
      </c>
      <c r="BI128" s="595">
        <v>8</v>
      </c>
      <c r="BJ128" s="595"/>
      <c r="BK128" s="595"/>
      <c r="BL128" s="595"/>
      <c r="BM128" s="595"/>
      <c r="BN128" s="93">
        <f t="shared" si="29"/>
        <v>0</v>
      </c>
      <c r="BO128" s="56">
        <f t="shared" si="30"/>
        <v>7</v>
      </c>
      <c r="BP128" s="56">
        <f t="shared" si="31"/>
        <v>0</v>
      </c>
      <c r="BQ128" s="56">
        <f t="shared" si="32"/>
        <v>0</v>
      </c>
      <c r="BR128" s="56">
        <f t="shared" si="33"/>
        <v>0</v>
      </c>
      <c r="BS128" s="56">
        <f t="shared" si="28"/>
        <v>7</v>
      </c>
      <c r="BT128" s="673"/>
      <c r="BU128" s="425"/>
      <c r="BV128" s="425"/>
      <c r="BW128" s="425"/>
      <c r="BX128" s="425"/>
      <c r="BY128" s="425"/>
      <c r="BZ128" s="425"/>
      <c r="CA128" s="425"/>
      <c r="CB128" s="425"/>
      <c r="CC128" s="425"/>
      <c r="CD128" s="425"/>
      <c r="CE128" s="425"/>
      <c r="CF128" s="425"/>
      <c r="CG128" s="425"/>
      <c r="CH128" s="425"/>
      <c r="CI128" s="425"/>
      <c r="CJ128" s="425"/>
      <c r="CK128" s="425"/>
      <c r="CL128" s="425"/>
      <c r="CM128" s="425"/>
      <c r="CN128" s="425"/>
      <c r="CO128" s="425"/>
      <c r="CP128" s="425"/>
      <c r="CQ128" s="425"/>
      <c r="CR128" s="425"/>
      <c r="CS128" s="425"/>
      <c r="CT128" s="425"/>
      <c r="CU128" s="425"/>
      <c r="CV128" s="425"/>
      <c r="CW128" s="425"/>
      <c r="CX128" s="425"/>
      <c r="CY128" s="425"/>
      <c r="CZ128" s="425"/>
      <c r="DA128" s="425"/>
      <c r="DB128" s="425"/>
      <c r="DC128" s="425"/>
      <c r="DD128" s="425"/>
      <c r="DE128" s="425"/>
      <c r="DF128" s="425"/>
      <c r="DG128" s="425"/>
      <c r="DH128" s="425"/>
      <c r="DI128" s="425"/>
      <c r="DJ128" s="425"/>
      <c r="DK128" s="425"/>
    </row>
    <row r="129" spans="1:115" s="65" customFormat="1" ht="15" hidden="1" x14ac:dyDescent="0.25">
      <c r="A129" s="519">
        <v>117</v>
      </c>
      <c r="B129" s="190">
        <v>1304176</v>
      </c>
      <c r="C129" s="187" t="s">
        <v>1047</v>
      </c>
      <c r="D129" s="85" t="s">
        <v>1048</v>
      </c>
      <c r="E129" s="206" t="s">
        <v>592</v>
      </c>
      <c r="F129" s="172">
        <v>1</v>
      </c>
      <c r="G129" s="172"/>
      <c r="H129" s="595">
        <v>5</v>
      </c>
      <c r="I129" s="595">
        <v>5</v>
      </c>
      <c r="J129" s="595">
        <v>5</v>
      </c>
      <c r="K129" s="595">
        <v>5</v>
      </c>
      <c r="L129" s="595">
        <v>5</v>
      </c>
      <c r="M129" s="595">
        <v>5</v>
      </c>
      <c r="N129" s="595" t="s">
        <v>1202</v>
      </c>
      <c r="O129" s="595"/>
      <c r="P129" s="595"/>
      <c r="Q129" s="595" t="s">
        <v>1202</v>
      </c>
      <c r="R129" s="595"/>
      <c r="S129" s="595" t="s">
        <v>1389</v>
      </c>
      <c r="T129" s="595"/>
      <c r="U129" s="595"/>
      <c r="V129" s="595"/>
      <c r="W129" s="595" t="s">
        <v>1389</v>
      </c>
      <c r="X129" s="595"/>
      <c r="Y129" s="595"/>
      <c r="Z129" s="595" t="s">
        <v>1673</v>
      </c>
      <c r="AA129" s="595" t="s">
        <v>1389</v>
      </c>
      <c r="AB129" s="595"/>
      <c r="AC129" s="595" t="s">
        <v>1391</v>
      </c>
      <c r="AD129" s="595" t="s">
        <v>1389</v>
      </c>
      <c r="AE129" s="595" t="s">
        <v>1673</v>
      </c>
      <c r="AF129" s="595" t="s">
        <v>1389</v>
      </c>
      <c r="AG129" s="595" t="s">
        <v>1987</v>
      </c>
      <c r="AH129" s="595"/>
      <c r="AI129" s="595"/>
      <c r="AJ129" s="595" t="s">
        <v>1791</v>
      </c>
      <c r="AK129" s="595" t="s">
        <v>1987</v>
      </c>
      <c r="AL129" s="595" t="s">
        <v>1791</v>
      </c>
      <c r="AM129" s="595"/>
      <c r="AN129" s="595"/>
      <c r="AO129" s="595"/>
      <c r="AP129" s="595"/>
      <c r="AQ129" s="595" t="s">
        <v>1987</v>
      </c>
      <c r="AR129" s="595" t="s">
        <v>1791</v>
      </c>
      <c r="AS129" s="595" t="s">
        <v>1987</v>
      </c>
      <c r="AT129" s="595" t="s">
        <v>1791</v>
      </c>
      <c r="AU129" s="595"/>
      <c r="AV129" s="595" t="s">
        <v>1791</v>
      </c>
      <c r="AW129" s="595" t="s">
        <v>1901</v>
      </c>
      <c r="AX129" s="595" t="s">
        <v>1901</v>
      </c>
      <c r="AY129" s="595"/>
      <c r="AZ129" s="595"/>
      <c r="BA129" s="595" t="s">
        <v>1987</v>
      </c>
      <c r="BB129" s="595"/>
      <c r="BC129" s="595"/>
      <c r="BD129" s="595"/>
      <c r="BE129" s="595" t="s">
        <v>1987</v>
      </c>
      <c r="BF129" s="595" t="s">
        <v>1391</v>
      </c>
      <c r="BG129" s="595"/>
      <c r="BH129" s="595" t="s">
        <v>1389</v>
      </c>
      <c r="BI129" s="595">
        <v>5</v>
      </c>
      <c r="BJ129" s="595"/>
      <c r="BK129" s="595"/>
      <c r="BL129" s="595"/>
      <c r="BM129" s="595"/>
      <c r="BN129" s="93">
        <f t="shared" si="29"/>
        <v>0</v>
      </c>
      <c r="BO129" s="56">
        <f t="shared" si="30"/>
        <v>0</v>
      </c>
      <c r="BP129" s="56">
        <f t="shared" si="31"/>
        <v>0</v>
      </c>
      <c r="BQ129" s="56">
        <f t="shared" si="32"/>
        <v>7</v>
      </c>
      <c r="BR129" s="56">
        <f t="shared" si="33"/>
        <v>0</v>
      </c>
      <c r="BS129" s="56">
        <f t="shared" si="28"/>
        <v>7</v>
      </c>
      <c r="BT129" s="316"/>
      <c r="BU129" s="169"/>
      <c r="BV129" s="169"/>
      <c r="BW129" s="169"/>
      <c r="BX129" s="169"/>
      <c r="BY129" s="169"/>
      <c r="BZ129" s="169"/>
      <c r="CA129" s="169"/>
      <c r="CB129" s="197"/>
      <c r="CC129" s="197"/>
      <c r="CD129" s="196"/>
      <c r="CE129" s="169"/>
      <c r="CF129" s="169"/>
      <c r="CG129" s="169"/>
      <c r="CH129" s="198"/>
      <c r="CI129" s="196"/>
      <c r="CJ129" s="169"/>
      <c r="CK129" s="169"/>
      <c r="CL129" s="99"/>
      <c r="CM129" s="99"/>
      <c r="CN129" s="99"/>
      <c r="CO129" s="99"/>
      <c r="CP129" s="99"/>
      <c r="CQ129" s="99"/>
      <c r="CR129" s="318"/>
      <c r="CS129" s="502"/>
      <c r="CT129" s="99"/>
      <c r="CU129" s="99"/>
      <c r="CV129" s="99"/>
      <c r="CW129" s="99"/>
      <c r="CX129" s="99"/>
      <c r="CY129" s="99"/>
      <c r="CZ129" s="99"/>
      <c r="DA129" s="99"/>
      <c r="DB129" s="102"/>
      <c r="DC129" s="502"/>
      <c r="DD129" s="98"/>
      <c r="DE129" s="502"/>
      <c r="DF129" s="99"/>
      <c r="DG129" s="99"/>
      <c r="DH129" s="99"/>
      <c r="DI129" s="99"/>
      <c r="DJ129" s="99"/>
      <c r="DK129" s="98"/>
    </row>
    <row r="130" spans="1:115" s="65" customFormat="1" ht="15" hidden="1" x14ac:dyDescent="0.25">
      <c r="A130" s="519">
        <v>118</v>
      </c>
      <c r="B130" s="190">
        <v>1304176</v>
      </c>
      <c r="C130" s="187" t="s">
        <v>1061</v>
      </c>
      <c r="D130" s="85" t="s">
        <v>1062</v>
      </c>
      <c r="E130" s="206" t="s">
        <v>592</v>
      </c>
      <c r="F130" s="172">
        <v>1</v>
      </c>
      <c r="G130" s="172"/>
      <c r="H130" s="595" t="s">
        <v>1088</v>
      </c>
      <c r="I130" s="595" t="s">
        <v>1088</v>
      </c>
      <c r="J130" s="595" t="s">
        <v>1088</v>
      </c>
      <c r="K130" s="595" t="s">
        <v>1088</v>
      </c>
      <c r="L130" s="595" t="s">
        <v>1088</v>
      </c>
      <c r="M130" s="595" t="s">
        <v>1088</v>
      </c>
      <c r="N130" s="595" t="s">
        <v>1202</v>
      </c>
      <c r="O130" s="595"/>
      <c r="P130" s="595"/>
      <c r="Q130" s="595" t="s">
        <v>1202</v>
      </c>
      <c r="R130" s="595"/>
      <c r="S130" s="595" t="s">
        <v>1389</v>
      </c>
      <c r="T130" s="595"/>
      <c r="U130" s="595"/>
      <c r="V130" s="595"/>
      <c r="W130" s="595" t="s">
        <v>1389</v>
      </c>
      <c r="X130" s="595"/>
      <c r="Y130" s="595"/>
      <c r="Z130" s="595" t="s">
        <v>1673</v>
      </c>
      <c r="AA130" s="595" t="s">
        <v>1389</v>
      </c>
      <c r="AB130" s="595"/>
      <c r="AC130" s="595" t="s">
        <v>1391</v>
      </c>
      <c r="AD130" s="595" t="s">
        <v>1389</v>
      </c>
      <c r="AE130" s="595" t="s">
        <v>1673</v>
      </c>
      <c r="AF130" s="595" t="s">
        <v>1389</v>
      </c>
      <c r="AG130" s="595" t="s">
        <v>1987</v>
      </c>
      <c r="AH130" s="595"/>
      <c r="AI130" s="595"/>
      <c r="AJ130" s="595" t="s">
        <v>1791</v>
      </c>
      <c r="AK130" s="595" t="s">
        <v>1987</v>
      </c>
      <c r="AL130" s="595" t="s">
        <v>1791</v>
      </c>
      <c r="AM130" s="595"/>
      <c r="AN130" s="595"/>
      <c r="AO130" s="595"/>
      <c r="AP130" s="595"/>
      <c r="AQ130" s="595" t="s">
        <v>1987</v>
      </c>
      <c r="AR130" s="595" t="s">
        <v>1791</v>
      </c>
      <c r="AS130" s="595" t="s">
        <v>1987</v>
      </c>
      <c r="AT130" s="595" t="s">
        <v>1791</v>
      </c>
      <c r="AU130" s="595"/>
      <c r="AV130" s="595" t="s">
        <v>1791</v>
      </c>
      <c r="AW130" s="595" t="s">
        <v>1901</v>
      </c>
      <c r="AX130" s="595" t="s">
        <v>1901</v>
      </c>
      <c r="AY130" s="595"/>
      <c r="AZ130" s="595"/>
      <c r="BA130" s="595" t="s">
        <v>1987</v>
      </c>
      <c r="BB130" s="595"/>
      <c r="BC130" s="595"/>
      <c r="BD130" s="595"/>
      <c r="BE130" s="595" t="s">
        <v>1987</v>
      </c>
      <c r="BF130" s="595" t="s">
        <v>1391</v>
      </c>
      <c r="BG130" s="595"/>
      <c r="BH130" s="595" t="s">
        <v>1389</v>
      </c>
      <c r="BI130" s="595" t="s">
        <v>1088</v>
      </c>
      <c r="BJ130" s="595"/>
      <c r="BK130" s="595"/>
      <c r="BL130" s="595"/>
      <c r="BM130" s="595"/>
      <c r="BN130" s="93">
        <f t="shared" si="29"/>
        <v>0</v>
      </c>
      <c r="BO130" s="56">
        <f t="shared" si="30"/>
        <v>0</v>
      </c>
      <c r="BP130" s="56">
        <f t="shared" si="31"/>
        <v>0</v>
      </c>
      <c r="BQ130" s="56">
        <f t="shared" si="32"/>
        <v>0</v>
      </c>
      <c r="BR130" s="56">
        <f t="shared" si="33"/>
        <v>0</v>
      </c>
      <c r="BS130" s="56">
        <f t="shared" si="28"/>
        <v>0</v>
      </c>
      <c r="BT130" s="316"/>
      <c r="BU130" s="169"/>
      <c r="BV130" s="169"/>
      <c r="BW130" s="169"/>
      <c r="BX130" s="169"/>
      <c r="BY130" s="169"/>
      <c r="BZ130" s="169"/>
      <c r="CA130" s="169"/>
      <c r="CB130" s="197"/>
      <c r="CC130" s="197"/>
      <c r="CD130" s="196"/>
      <c r="CE130" s="169"/>
      <c r="CF130" s="169"/>
      <c r="CG130" s="169"/>
      <c r="CH130" s="198"/>
      <c r="CI130" s="196"/>
      <c r="CJ130" s="169"/>
      <c r="CK130" s="169"/>
      <c r="CL130" s="99"/>
      <c r="CM130" s="99"/>
      <c r="CN130" s="99"/>
      <c r="CO130" s="99"/>
      <c r="CP130" s="99"/>
      <c r="CQ130" s="99"/>
      <c r="CR130" s="318"/>
      <c r="CS130" s="502"/>
      <c r="CT130" s="99"/>
      <c r="CU130" s="99"/>
      <c r="CV130" s="99"/>
      <c r="CW130" s="99"/>
      <c r="CX130" s="99"/>
      <c r="CY130" s="99"/>
      <c r="CZ130" s="99"/>
      <c r="DA130" s="99"/>
      <c r="DB130" s="102"/>
      <c r="DC130" s="502"/>
      <c r="DD130" s="98"/>
      <c r="DE130" s="502"/>
      <c r="DF130" s="99"/>
      <c r="DG130" s="99"/>
      <c r="DH130" s="99"/>
      <c r="DI130" s="99"/>
      <c r="DJ130" s="99"/>
      <c r="DK130" s="98"/>
    </row>
    <row r="131" spans="1:115" s="65" customFormat="1" ht="15" hidden="1" x14ac:dyDescent="0.25">
      <c r="A131" s="519">
        <v>119</v>
      </c>
      <c r="B131" s="190">
        <v>1304176</v>
      </c>
      <c r="C131" s="187" t="s">
        <v>1097</v>
      </c>
      <c r="D131" s="85" t="s">
        <v>1098</v>
      </c>
      <c r="E131" s="206" t="s">
        <v>592</v>
      </c>
      <c r="F131" s="172">
        <v>8</v>
      </c>
      <c r="G131" s="172"/>
      <c r="H131" s="595">
        <v>9</v>
      </c>
      <c r="I131" s="595">
        <v>9</v>
      </c>
      <c r="J131" s="595">
        <v>9</v>
      </c>
      <c r="K131" s="595">
        <v>7</v>
      </c>
      <c r="L131" s="595">
        <v>9</v>
      </c>
      <c r="M131" s="595">
        <v>9</v>
      </c>
      <c r="N131" s="595">
        <v>9</v>
      </c>
      <c r="O131" s="595">
        <v>6</v>
      </c>
      <c r="P131" s="595">
        <v>9</v>
      </c>
      <c r="Q131" s="595">
        <v>9</v>
      </c>
      <c r="R131" s="595">
        <v>9</v>
      </c>
      <c r="S131" s="595" t="s">
        <v>303</v>
      </c>
      <c r="T131" s="595">
        <v>9</v>
      </c>
      <c r="U131" s="595">
        <v>9</v>
      </c>
      <c r="V131" s="595">
        <v>9</v>
      </c>
      <c r="W131" s="595">
        <v>5</v>
      </c>
      <c r="X131" s="595">
        <v>9</v>
      </c>
      <c r="Y131" s="595">
        <v>7</v>
      </c>
      <c r="Z131" s="595">
        <v>9</v>
      </c>
      <c r="AA131" s="595">
        <v>8</v>
      </c>
      <c r="AB131" s="595">
        <v>10</v>
      </c>
      <c r="AC131" s="595">
        <v>10</v>
      </c>
      <c r="AD131" s="595" t="s">
        <v>783</v>
      </c>
      <c r="AE131" s="595">
        <v>9</v>
      </c>
      <c r="AF131" s="595">
        <v>7</v>
      </c>
      <c r="AG131" s="595">
        <v>8</v>
      </c>
      <c r="AH131" s="595">
        <v>9</v>
      </c>
      <c r="AI131" s="595">
        <v>9</v>
      </c>
      <c r="AJ131" s="595">
        <v>10</v>
      </c>
      <c r="AK131" s="595">
        <v>9</v>
      </c>
      <c r="AL131" s="595">
        <v>9</v>
      </c>
      <c r="AM131" s="595">
        <v>9</v>
      </c>
      <c r="AN131" s="595">
        <v>9</v>
      </c>
      <c r="AO131" s="595">
        <v>9</v>
      </c>
      <c r="AP131" s="595">
        <v>9</v>
      </c>
      <c r="AQ131" s="595">
        <v>9</v>
      </c>
      <c r="AR131" s="595">
        <v>9</v>
      </c>
      <c r="AS131" s="595">
        <v>8</v>
      </c>
      <c r="AT131" s="595">
        <v>9</v>
      </c>
      <c r="AU131" s="595">
        <v>9</v>
      </c>
      <c r="AV131" s="595">
        <v>9</v>
      </c>
      <c r="AW131" s="595">
        <v>6</v>
      </c>
      <c r="AX131" s="595">
        <v>7</v>
      </c>
      <c r="AY131" s="595"/>
      <c r="AZ131" s="595"/>
      <c r="BA131" s="595">
        <v>9</v>
      </c>
      <c r="BB131" s="595"/>
      <c r="BC131" s="595"/>
      <c r="BD131" s="595"/>
      <c r="BE131" s="595">
        <v>9</v>
      </c>
      <c r="BF131" s="595">
        <v>10</v>
      </c>
      <c r="BG131" s="595"/>
      <c r="BH131" s="595">
        <v>10</v>
      </c>
      <c r="BI131" s="595">
        <v>8</v>
      </c>
      <c r="BJ131" s="595">
        <v>9</v>
      </c>
      <c r="BK131" s="595">
        <v>10</v>
      </c>
      <c r="BL131" s="595"/>
      <c r="BM131" s="595"/>
      <c r="BN131" s="93">
        <f t="shared" si="29"/>
        <v>0</v>
      </c>
      <c r="BO131" s="56">
        <f t="shared" si="30"/>
        <v>47</v>
      </c>
      <c r="BP131" s="56">
        <f t="shared" si="31"/>
        <v>2</v>
      </c>
      <c r="BQ131" s="56">
        <f t="shared" si="32"/>
        <v>1</v>
      </c>
      <c r="BR131" s="56">
        <f t="shared" si="33"/>
        <v>0</v>
      </c>
      <c r="BS131" s="56">
        <f t="shared" si="28"/>
        <v>50</v>
      </c>
      <c r="BT131" s="316"/>
      <c r="BU131" s="169"/>
      <c r="BV131" s="169"/>
      <c r="BW131" s="169"/>
      <c r="BX131" s="169"/>
      <c r="BY131" s="169"/>
      <c r="BZ131" s="169"/>
      <c r="CA131" s="169"/>
      <c r="CB131" s="197"/>
      <c r="CC131" s="197"/>
      <c r="CD131" s="196"/>
      <c r="CE131" s="169"/>
      <c r="CF131" s="169"/>
      <c r="CG131" s="169"/>
      <c r="CH131" s="198"/>
      <c r="CI131" s="196"/>
      <c r="CJ131" s="169"/>
      <c r="CK131" s="169"/>
      <c r="CL131" s="99"/>
      <c r="CM131" s="99"/>
      <c r="CN131" s="99"/>
      <c r="CO131" s="99"/>
      <c r="CP131" s="99"/>
      <c r="CQ131" s="99"/>
      <c r="CR131" s="318"/>
      <c r="CS131" s="502"/>
      <c r="CT131" s="99"/>
      <c r="CU131" s="99"/>
      <c r="CV131" s="99"/>
      <c r="CW131" s="99"/>
      <c r="CX131" s="99"/>
      <c r="CY131" s="99"/>
      <c r="CZ131" s="99"/>
      <c r="DA131" s="99"/>
      <c r="DB131" s="102"/>
      <c r="DC131" s="502"/>
      <c r="DD131" s="98"/>
      <c r="DE131" s="502"/>
      <c r="DF131" s="99"/>
      <c r="DG131" s="99"/>
      <c r="DH131" s="99"/>
      <c r="DI131" s="99"/>
      <c r="DJ131" s="99"/>
      <c r="DK131" s="98"/>
    </row>
    <row r="132" spans="1:115" s="65" customFormat="1" ht="15" hidden="1" x14ac:dyDescent="0.25">
      <c r="A132" s="519">
        <v>120</v>
      </c>
      <c r="B132" s="190">
        <v>1304176</v>
      </c>
      <c r="C132" s="187" t="s">
        <v>1132</v>
      </c>
      <c r="D132" s="85" t="s">
        <v>1133</v>
      </c>
      <c r="E132" s="206" t="s">
        <v>592</v>
      </c>
      <c r="F132" s="172">
        <v>8</v>
      </c>
      <c r="G132" s="172"/>
      <c r="H132" s="595">
        <v>10</v>
      </c>
      <c r="I132" s="595">
        <v>10</v>
      </c>
      <c r="J132" s="595">
        <v>10</v>
      </c>
      <c r="K132" s="595">
        <v>10</v>
      </c>
      <c r="L132" s="595">
        <v>10</v>
      </c>
      <c r="M132" s="595">
        <v>10</v>
      </c>
      <c r="N132" s="595">
        <v>10</v>
      </c>
      <c r="O132" s="595">
        <v>10</v>
      </c>
      <c r="P132" s="595">
        <v>10</v>
      </c>
      <c r="Q132" s="595">
        <v>10</v>
      </c>
      <c r="R132" s="595">
        <v>10</v>
      </c>
      <c r="S132" s="595">
        <v>9</v>
      </c>
      <c r="T132" s="595">
        <v>10</v>
      </c>
      <c r="U132" s="595">
        <v>10</v>
      </c>
      <c r="V132" s="595">
        <v>10</v>
      </c>
      <c r="W132" s="595">
        <v>9</v>
      </c>
      <c r="X132" s="595">
        <v>10</v>
      </c>
      <c r="Y132" s="595">
        <v>10</v>
      </c>
      <c r="Z132" s="595">
        <v>10</v>
      </c>
      <c r="AA132" s="595">
        <v>10</v>
      </c>
      <c r="AB132" s="595">
        <v>10</v>
      </c>
      <c r="AC132" s="595">
        <v>10</v>
      </c>
      <c r="AD132" s="595">
        <v>10</v>
      </c>
      <c r="AE132" s="595">
        <v>10</v>
      </c>
      <c r="AF132" s="595">
        <v>10</v>
      </c>
      <c r="AG132" s="595">
        <v>10</v>
      </c>
      <c r="AH132" s="595">
        <v>10</v>
      </c>
      <c r="AI132" s="595">
        <v>10</v>
      </c>
      <c r="AJ132" s="595">
        <v>10</v>
      </c>
      <c r="AK132" s="595">
        <v>10</v>
      </c>
      <c r="AL132" s="595">
        <v>10</v>
      </c>
      <c r="AM132" s="595">
        <v>10</v>
      </c>
      <c r="AN132" s="595">
        <v>10</v>
      </c>
      <c r="AO132" s="595">
        <v>10</v>
      </c>
      <c r="AP132" s="595">
        <v>10</v>
      </c>
      <c r="AQ132" s="595">
        <v>9</v>
      </c>
      <c r="AR132" s="595">
        <v>10</v>
      </c>
      <c r="AS132" s="595">
        <v>10</v>
      </c>
      <c r="AT132" s="595">
        <v>10</v>
      </c>
      <c r="AU132" s="595">
        <v>10</v>
      </c>
      <c r="AV132" s="595">
        <v>10</v>
      </c>
      <c r="AW132" s="595">
        <v>10</v>
      </c>
      <c r="AX132" s="595">
        <v>10</v>
      </c>
      <c r="AY132" s="595"/>
      <c r="AZ132" s="595"/>
      <c r="BA132" s="595">
        <v>10</v>
      </c>
      <c r="BB132" s="595"/>
      <c r="BC132" s="595"/>
      <c r="BD132" s="595"/>
      <c r="BE132" s="595">
        <v>10</v>
      </c>
      <c r="BF132" s="595">
        <v>10</v>
      </c>
      <c r="BG132" s="595"/>
      <c r="BH132" s="595">
        <v>10</v>
      </c>
      <c r="BI132" s="595">
        <v>9</v>
      </c>
      <c r="BJ132" s="595">
        <v>9</v>
      </c>
      <c r="BK132" s="595">
        <v>10</v>
      </c>
      <c r="BL132" s="595"/>
      <c r="BM132" s="595"/>
      <c r="BN132" s="93">
        <f t="shared" si="29"/>
        <v>0</v>
      </c>
      <c r="BO132" s="56">
        <f t="shared" si="30"/>
        <v>50</v>
      </c>
      <c r="BP132" s="56">
        <f t="shared" si="31"/>
        <v>0</v>
      </c>
      <c r="BQ132" s="56">
        <f t="shared" si="32"/>
        <v>0</v>
      </c>
      <c r="BR132" s="56">
        <f t="shared" si="33"/>
        <v>0</v>
      </c>
      <c r="BS132" s="56">
        <f t="shared" si="28"/>
        <v>50</v>
      </c>
      <c r="BT132" s="316"/>
      <c r="BU132" s="169"/>
      <c r="BV132" s="169"/>
      <c r="BW132" s="169"/>
      <c r="BX132" s="169"/>
      <c r="BY132" s="169"/>
      <c r="BZ132" s="169"/>
      <c r="CA132" s="169"/>
      <c r="CB132" s="197"/>
      <c r="CC132" s="197"/>
      <c r="CD132" s="196"/>
      <c r="CE132" s="169"/>
      <c r="CF132" s="169"/>
      <c r="CG132" s="169"/>
      <c r="CH132" s="198"/>
      <c r="CI132" s="196"/>
      <c r="CJ132" s="169"/>
      <c r="CK132" s="169"/>
      <c r="CL132" s="99"/>
      <c r="CM132" s="99"/>
      <c r="CN132" s="99"/>
      <c r="CO132" s="99"/>
      <c r="CP132" s="99"/>
      <c r="CQ132" s="99"/>
      <c r="CR132" s="318"/>
      <c r="CS132" s="502"/>
      <c r="CT132" s="99"/>
      <c r="CU132" s="99"/>
      <c r="CV132" s="99"/>
      <c r="CW132" s="99"/>
      <c r="CX132" s="99"/>
      <c r="CY132" s="99"/>
      <c r="CZ132" s="99"/>
      <c r="DA132" s="99"/>
      <c r="DB132" s="102"/>
      <c r="DC132" s="502"/>
      <c r="DD132" s="98"/>
      <c r="DE132" s="502"/>
      <c r="DF132" s="99"/>
      <c r="DG132" s="99"/>
      <c r="DH132" s="99"/>
      <c r="DI132" s="99"/>
      <c r="DJ132" s="99"/>
      <c r="DK132" s="98"/>
    </row>
    <row r="133" spans="1:115" s="380" customFormat="1" ht="15" hidden="1" x14ac:dyDescent="0.25">
      <c r="A133" s="519">
        <v>121</v>
      </c>
      <c r="B133" s="190">
        <v>1304176</v>
      </c>
      <c r="C133" s="187" t="s">
        <v>904</v>
      </c>
      <c r="D133" s="85" t="s">
        <v>905</v>
      </c>
      <c r="E133" s="91" t="s">
        <v>592</v>
      </c>
      <c r="F133" s="91">
        <v>2</v>
      </c>
      <c r="G133" s="91"/>
      <c r="H133" s="595"/>
      <c r="I133" s="595"/>
      <c r="J133" s="595"/>
      <c r="K133" s="595"/>
      <c r="L133" s="595"/>
      <c r="M133" s="595"/>
      <c r="N133" s="595" t="s">
        <v>1202</v>
      </c>
      <c r="O133" s="595"/>
      <c r="P133" s="595"/>
      <c r="Q133" s="595" t="s">
        <v>1202</v>
      </c>
      <c r="R133" s="595"/>
      <c r="S133" s="595" t="s">
        <v>1389</v>
      </c>
      <c r="T133" s="595"/>
      <c r="U133" s="595"/>
      <c r="V133" s="595"/>
      <c r="W133" s="595"/>
      <c r="X133" s="595"/>
      <c r="Y133" s="595"/>
      <c r="Z133" s="595"/>
      <c r="AA133" s="595" t="s">
        <v>1389</v>
      </c>
      <c r="AB133" s="595"/>
      <c r="AC133" s="595"/>
      <c r="AD133" s="595" t="s">
        <v>1389</v>
      </c>
      <c r="AE133" s="595"/>
      <c r="AF133" s="595" t="s">
        <v>1389</v>
      </c>
      <c r="AG133" s="595"/>
      <c r="AH133" s="595"/>
      <c r="AI133" s="595"/>
      <c r="AJ133" s="595"/>
      <c r="AK133" s="595"/>
      <c r="AL133" s="595"/>
      <c r="AM133" s="595"/>
      <c r="AN133" s="595"/>
      <c r="AO133" s="595"/>
      <c r="AP133" s="595"/>
      <c r="AQ133" s="595"/>
      <c r="AR133" s="595"/>
      <c r="AS133" s="595"/>
      <c r="AT133" s="595"/>
      <c r="AU133" s="595"/>
      <c r="AV133" s="595"/>
      <c r="AW133" s="595"/>
      <c r="AX133" s="595"/>
      <c r="AY133" s="595"/>
      <c r="AZ133" s="595"/>
      <c r="BA133" s="595"/>
      <c r="BB133" s="595"/>
      <c r="BC133" s="595"/>
      <c r="BD133" s="595"/>
      <c r="BE133" s="595"/>
      <c r="BF133" s="595"/>
      <c r="BG133" s="595"/>
      <c r="BH133" s="595"/>
      <c r="BI133" s="595"/>
      <c r="BJ133" s="595"/>
      <c r="BK133" s="595"/>
      <c r="BL133" s="595"/>
      <c r="BM133" s="595"/>
      <c r="BN133" s="93">
        <f t="shared" si="29"/>
        <v>0</v>
      </c>
      <c r="BO133" s="56">
        <f t="shared" si="30"/>
        <v>0</v>
      </c>
      <c r="BP133" s="56">
        <f t="shared" si="31"/>
        <v>0</v>
      </c>
      <c r="BQ133" s="56">
        <f t="shared" si="32"/>
        <v>0</v>
      </c>
      <c r="BR133" s="56">
        <f t="shared" si="33"/>
        <v>0</v>
      </c>
      <c r="BS133" s="56">
        <f t="shared" si="28"/>
        <v>0</v>
      </c>
      <c r="BT133" s="373"/>
      <c r="BU133" s="365"/>
      <c r="BV133" s="365"/>
      <c r="BW133" s="365"/>
      <c r="BX133" s="365"/>
      <c r="BY133" s="365"/>
      <c r="BZ133" s="365"/>
      <c r="CA133" s="365"/>
      <c r="CB133" s="365"/>
      <c r="CC133" s="365"/>
      <c r="CD133" s="365"/>
      <c r="CE133" s="365"/>
      <c r="CF133" s="365"/>
      <c r="CG133" s="365"/>
      <c r="CH133" s="365"/>
      <c r="CI133" s="365"/>
      <c r="CJ133" s="365"/>
      <c r="CK133" s="365"/>
      <c r="CL133" s="365"/>
      <c r="CM133" s="365"/>
      <c r="CN133" s="365"/>
      <c r="CO133" s="365"/>
      <c r="CP133" s="365"/>
      <c r="CQ133" s="365"/>
      <c r="CR133" s="365"/>
      <c r="CS133" s="365"/>
      <c r="CT133" s="365"/>
      <c r="CU133" s="365"/>
      <c r="CV133" s="365"/>
      <c r="CW133" s="365"/>
      <c r="CX133" s="365"/>
      <c r="CY133" s="365"/>
      <c r="CZ133" s="365"/>
      <c r="DA133" s="365"/>
      <c r="DB133" s="365"/>
      <c r="DC133" s="365"/>
      <c r="DD133" s="365"/>
      <c r="DE133" s="365"/>
      <c r="DF133" s="365"/>
      <c r="DG133" s="365"/>
      <c r="DH133" s="365"/>
      <c r="DI133" s="365"/>
      <c r="DJ133" s="365"/>
      <c r="DK133" s="365"/>
    </row>
    <row r="134" spans="1:115" s="420" customFormat="1" ht="15" hidden="1" x14ac:dyDescent="0.25">
      <c r="A134" s="519">
        <v>122</v>
      </c>
      <c r="B134" s="190">
        <v>1304176</v>
      </c>
      <c r="C134" s="187" t="s">
        <v>961</v>
      </c>
      <c r="D134" s="187" t="s">
        <v>962</v>
      </c>
      <c r="E134" s="206" t="s">
        <v>592</v>
      </c>
      <c r="F134" s="206">
        <v>2</v>
      </c>
      <c r="G134" s="206"/>
      <c r="H134" s="595">
        <v>5</v>
      </c>
      <c r="I134" s="595">
        <v>8</v>
      </c>
      <c r="J134" s="595">
        <v>5</v>
      </c>
      <c r="K134" s="595">
        <v>5</v>
      </c>
      <c r="L134" s="595">
        <v>5</v>
      </c>
      <c r="M134" s="595">
        <v>5</v>
      </c>
      <c r="N134" s="595" t="s">
        <v>1202</v>
      </c>
      <c r="O134" s="595"/>
      <c r="P134" s="595"/>
      <c r="Q134" s="595" t="s">
        <v>1202</v>
      </c>
      <c r="R134" s="595"/>
      <c r="S134" s="595" t="s">
        <v>1389</v>
      </c>
      <c r="T134" s="595"/>
      <c r="U134" s="595"/>
      <c r="V134" s="595"/>
      <c r="W134" s="595">
        <v>5</v>
      </c>
      <c r="X134" s="595"/>
      <c r="Y134" s="595"/>
      <c r="Z134" s="595"/>
      <c r="AA134" s="595" t="s">
        <v>1389</v>
      </c>
      <c r="AB134" s="595">
        <v>7</v>
      </c>
      <c r="AC134" s="595"/>
      <c r="AD134" s="595" t="s">
        <v>1389</v>
      </c>
      <c r="AE134" s="595"/>
      <c r="AF134" s="595" t="s">
        <v>1389</v>
      </c>
      <c r="AG134" s="595"/>
      <c r="AH134" s="595"/>
      <c r="AI134" s="595"/>
      <c r="AJ134" s="595"/>
      <c r="AK134" s="595"/>
      <c r="AL134" s="595"/>
      <c r="AM134" s="595"/>
      <c r="AN134" s="595"/>
      <c r="AO134" s="595"/>
      <c r="AP134" s="595"/>
      <c r="AQ134" s="595"/>
      <c r="AR134" s="595"/>
      <c r="AS134" s="595">
        <v>8</v>
      </c>
      <c r="AT134" s="595"/>
      <c r="AU134" s="595"/>
      <c r="AV134" s="595"/>
      <c r="AW134" s="595"/>
      <c r="AX134" s="595"/>
      <c r="AY134" s="595"/>
      <c r="AZ134" s="595"/>
      <c r="BA134" s="595"/>
      <c r="BB134" s="595"/>
      <c r="BC134" s="595"/>
      <c r="BD134" s="595"/>
      <c r="BE134" s="595">
        <v>9</v>
      </c>
      <c r="BF134" s="595">
        <v>9</v>
      </c>
      <c r="BG134" s="595"/>
      <c r="BH134" s="595"/>
      <c r="BI134" s="595">
        <v>5</v>
      </c>
      <c r="BJ134" s="595"/>
      <c r="BK134" s="595"/>
      <c r="BL134" s="595">
        <v>6</v>
      </c>
      <c r="BM134" s="595"/>
      <c r="BN134" s="93">
        <f t="shared" si="29"/>
        <v>0</v>
      </c>
      <c r="BO134" s="56">
        <f t="shared" si="30"/>
        <v>6</v>
      </c>
      <c r="BP134" s="56">
        <f t="shared" si="31"/>
        <v>0</v>
      </c>
      <c r="BQ134" s="56">
        <f t="shared" si="32"/>
        <v>7</v>
      </c>
      <c r="BR134" s="56">
        <f t="shared" si="33"/>
        <v>0</v>
      </c>
      <c r="BS134" s="56">
        <f t="shared" si="28"/>
        <v>13</v>
      </c>
      <c r="BT134" s="673"/>
      <c r="BU134" s="425"/>
      <c r="BV134" s="425"/>
      <c r="BW134" s="425"/>
      <c r="BX134" s="425"/>
      <c r="BY134" s="425"/>
      <c r="BZ134" s="425"/>
      <c r="CA134" s="425"/>
      <c r="CB134" s="425"/>
      <c r="CC134" s="425"/>
      <c r="CD134" s="425"/>
      <c r="CE134" s="425"/>
      <c r="CF134" s="425"/>
      <c r="CG134" s="425"/>
      <c r="CH134" s="425"/>
      <c r="CI134" s="425"/>
      <c r="CJ134" s="425"/>
      <c r="CK134" s="425"/>
      <c r="CL134" s="425"/>
      <c r="CM134" s="425"/>
      <c r="CN134" s="425"/>
      <c r="CO134" s="425"/>
      <c r="CP134" s="425"/>
      <c r="CQ134" s="425"/>
      <c r="CR134" s="425"/>
      <c r="CS134" s="425"/>
      <c r="CT134" s="425"/>
      <c r="CU134" s="425"/>
      <c r="CV134" s="425"/>
      <c r="CW134" s="425"/>
      <c r="CX134" s="425"/>
      <c r="CY134" s="425"/>
      <c r="CZ134" s="425"/>
      <c r="DA134" s="425"/>
      <c r="DB134" s="425"/>
      <c r="DC134" s="425"/>
      <c r="DD134" s="425"/>
      <c r="DE134" s="425"/>
      <c r="DF134" s="425"/>
      <c r="DG134" s="425"/>
      <c r="DH134" s="425"/>
      <c r="DI134" s="425"/>
      <c r="DJ134" s="425"/>
      <c r="DK134" s="425"/>
    </row>
    <row r="135" spans="1:115" s="420" customFormat="1" ht="15" hidden="1" x14ac:dyDescent="0.25">
      <c r="A135" s="519">
        <v>123</v>
      </c>
      <c r="B135" s="190">
        <v>1304176</v>
      </c>
      <c r="C135" s="187" t="s">
        <v>1008</v>
      </c>
      <c r="D135" s="187" t="s">
        <v>1009</v>
      </c>
      <c r="E135" s="206" t="s">
        <v>592</v>
      </c>
      <c r="F135" s="206">
        <v>2</v>
      </c>
      <c r="G135" s="206"/>
      <c r="H135" s="595"/>
      <c r="I135" s="595"/>
      <c r="J135" s="595"/>
      <c r="K135" s="595"/>
      <c r="L135" s="595"/>
      <c r="M135" s="595"/>
      <c r="N135" s="595" t="s">
        <v>1202</v>
      </c>
      <c r="O135" s="595"/>
      <c r="P135" s="595"/>
      <c r="Q135" s="595" t="s">
        <v>1202</v>
      </c>
      <c r="R135" s="595"/>
      <c r="S135" s="595" t="s">
        <v>1389</v>
      </c>
      <c r="T135" s="595"/>
      <c r="U135" s="595"/>
      <c r="V135" s="595"/>
      <c r="W135" s="595"/>
      <c r="X135" s="595"/>
      <c r="Y135" s="595"/>
      <c r="Z135" s="595"/>
      <c r="AA135" s="595" t="s">
        <v>1389</v>
      </c>
      <c r="AB135" s="595"/>
      <c r="AC135" s="595"/>
      <c r="AD135" s="595" t="s">
        <v>1389</v>
      </c>
      <c r="AE135" s="595"/>
      <c r="AF135" s="595" t="s">
        <v>1389</v>
      </c>
      <c r="AG135" s="595"/>
      <c r="AH135" s="595"/>
      <c r="AI135" s="595"/>
      <c r="AJ135" s="595"/>
      <c r="AK135" s="595"/>
      <c r="AL135" s="595"/>
      <c r="AM135" s="595"/>
      <c r="AN135" s="595"/>
      <c r="AO135" s="595"/>
      <c r="AP135" s="595"/>
      <c r="AQ135" s="595"/>
      <c r="AR135" s="595"/>
      <c r="AS135" s="595"/>
      <c r="AT135" s="595"/>
      <c r="AU135" s="595"/>
      <c r="AV135" s="595"/>
      <c r="AW135" s="595"/>
      <c r="AX135" s="595"/>
      <c r="AY135" s="595"/>
      <c r="AZ135" s="595"/>
      <c r="BA135" s="595"/>
      <c r="BB135" s="595"/>
      <c r="BC135" s="595"/>
      <c r="BD135" s="595"/>
      <c r="BE135" s="595"/>
      <c r="BF135" s="595"/>
      <c r="BG135" s="595"/>
      <c r="BH135" s="595"/>
      <c r="BI135" s="595"/>
      <c r="BJ135" s="595"/>
      <c r="BK135" s="595"/>
      <c r="BL135" s="595"/>
      <c r="BM135" s="595"/>
      <c r="BN135" s="93">
        <f t="shared" si="29"/>
        <v>0</v>
      </c>
      <c r="BO135" s="56">
        <f t="shared" si="30"/>
        <v>0</v>
      </c>
      <c r="BP135" s="56">
        <f t="shared" si="31"/>
        <v>0</v>
      </c>
      <c r="BQ135" s="56">
        <f t="shared" si="32"/>
        <v>0</v>
      </c>
      <c r="BR135" s="56">
        <f t="shared" si="33"/>
        <v>0</v>
      </c>
      <c r="BS135" s="56">
        <f t="shared" si="28"/>
        <v>0</v>
      </c>
      <c r="BT135" s="673"/>
      <c r="BU135" s="425"/>
      <c r="BV135" s="425"/>
      <c r="BW135" s="425"/>
      <c r="BX135" s="425"/>
      <c r="BY135" s="425"/>
      <c r="BZ135" s="425"/>
      <c r="CA135" s="425"/>
      <c r="CB135" s="425"/>
      <c r="CC135" s="425"/>
      <c r="CD135" s="425"/>
      <c r="CE135" s="425"/>
      <c r="CF135" s="425"/>
      <c r="CG135" s="425"/>
      <c r="CH135" s="425"/>
      <c r="CI135" s="425"/>
      <c r="CJ135" s="425"/>
      <c r="CK135" s="425"/>
      <c r="CL135" s="425"/>
      <c r="CM135" s="425"/>
      <c r="CN135" s="425"/>
      <c r="CO135" s="425"/>
      <c r="CP135" s="425"/>
      <c r="CQ135" s="425"/>
      <c r="CR135" s="425"/>
      <c r="CS135" s="425"/>
      <c r="CT135" s="425"/>
      <c r="CU135" s="425"/>
      <c r="CV135" s="425"/>
      <c r="CW135" s="425"/>
      <c r="CX135" s="425"/>
      <c r="CY135" s="425"/>
      <c r="CZ135" s="425"/>
      <c r="DA135" s="425"/>
      <c r="DB135" s="425"/>
      <c r="DC135" s="425"/>
      <c r="DD135" s="425"/>
      <c r="DE135" s="425"/>
      <c r="DF135" s="425"/>
      <c r="DG135" s="425"/>
      <c r="DH135" s="425"/>
      <c r="DI135" s="425"/>
      <c r="DJ135" s="425"/>
      <c r="DK135" s="425"/>
    </row>
    <row r="136" spans="1:115" s="420" customFormat="1" ht="15" hidden="1" x14ac:dyDescent="0.25">
      <c r="A136" s="519">
        <v>124</v>
      </c>
      <c r="B136" s="190">
        <v>1304176</v>
      </c>
      <c r="C136" s="187" t="s">
        <v>800</v>
      </c>
      <c r="D136" s="187" t="s">
        <v>801</v>
      </c>
      <c r="E136" s="206" t="s">
        <v>592</v>
      </c>
      <c r="F136" s="56">
        <v>3</v>
      </c>
      <c r="G136" s="56"/>
      <c r="H136" s="595"/>
      <c r="I136" s="595">
        <v>5</v>
      </c>
      <c r="J136" s="595"/>
      <c r="K136" s="595"/>
      <c r="L136" s="595">
        <v>7</v>
      </c>
      <c r="M136" s="595"/>
      <c r="N136" s="595" t="s">
        <v>1202</v>
      </c>
      <c r="O136" s="595"/>
      <c r="P136" s="595">
        <v>8</v>
      </c>
      <c r="Q136" s="595" t="s">
        <v>1202</v>
      </c>
      <c r="R136" s="595"/>
      <c r="S136" s="595" t="s">
        <v>1389</v>
      </c>
      <c r="T136" s="595"/>
      <c r="U136" s="595"/>
      <c r="V136" s="595"/>
      <c r="W136" s="595">
        <v>5</v>
      </c>
      <c r="X136" s="595"/>
      <c r="Y136" s="595"/>
      <c r="Z136" s="595"/>
      <c r="AA136" s="595" t="s">
        <v>1389</v>
      </c>
      <c r="AB136" s="595"/>
      <c r="AC136" s="595"/>
      <c r="AD136" s="595" t="s">
        <v>1389</v>
      </c>
      <c r="AE136" s="595"/>
      <c r="AF136" s="595" t="s">
        <v>1389</v>
      </c>
      <c r="AG136" s="595">
        <v>8</v>
      </c>
      <c r="AH136" s="595"/>
      <c r="AI136" s="595"/>
      <c r="AJ136" s="595"/>
      <c r="AK136" s="595"/>
      <c r="AL136" s="595"/>
      <c r="AM136" s="595"/>
      <c r="AN136" s="595"/>
      <c r="AO136" s="595"/>
      <c r="AP136" s="595"/>
      <c r="AQ136" s="595"/>
      <c r="AR136" s="595"/>
      <c r="AS136" s="595">
        <v>8</v>
      </c>
      <c r="AT136" s="595"/>
      <c r="AU136" s="595"/>
      <c r="AV136" s="595"/>
      <c r="AW136" s="595"/>
      <c r="AX136" s="595">
        <v>7</v>
      </c>
      <c r="AY136" s="595">
        <v>8</v>
      </c>
      <c r="AZ136" s="595"/>
      <c r="BA136" s="595"/>
      <c r="BB136" s="595"/>
      <c r="BC136" s="595"/>
      <c r="BD136" s="595"/>
      <c r="BE136" s="595"/>
      <c r="BF136" s="595">
        <v>8</v>
      </c>
      <c r="BG136" s="595"/>
      <c r="BH136" s="595">
        <v>8</v>
      </c>
      <c r="BI136" s="595">
        <v>7</v>
      </c>
      <c r="BJ136" s="595"/>
      <c r="BK136" s="595"/>
      <c r="BL136" s="595">
        <v>7</v>
      </c>
      <c r="BM136" s="595">
        <v>5</v>
      </c>
      <c r="BN136" s="93">
        <f t="shared" si="29"/>
        <v>0</v>
      </c>
      <c r="BO136" s="56">
        <f t="shared" si="30"/>
        <v>10</v>
      </c>
      <c r="BP136" s="56">
        <f t="shared" si="31"/>
        <v>0</v>
      </c>
      <c r="BQ136" s="56">
        <f t="shared" si="32"/>
        <v>3</v>
      </c>
      <c r="BR136" s="56">
        <f t="shared" si="33"/>
        <v>0</v>
      </c>
      <c r="BS136" s="56">
        <f t="shared" si="28"/>
        <v>13</v>
      </c>
      <c r="BT136" s="673"/>
      <c r="BU136" s="425"/>
      <c r="BV136" s="425"/>
      <c r="BW136" s="425"/>
      <c r="BX136" s="425"/>
      <c r="BY136" s="425"/>
      <c r="BZ136" s="425"/>
      <c r="CA136" s="425"/>
      <c r="CB136" s="425"/>
      <c r="CC136" s="425"/>
      <c r="CD136" s="425"/>
      <c r="CE136" s="425"/>
      <c r="CF136" s="425"/>
      <c r="CG136" s="425"/>
      <c r="CH136" s="425"/>
      <c r="CI136" s="425"/>
      <c r="CJ136" s="425"/>
      <c r="CK136" s="425"/>
      <c r="CL136" s="425"/>
      <c r="CM136" s="425"/>
      <c r="CN136" s="425"/>
      <c r="CO136" s="425"/>
      <c r="CP136" s="425"/>
      <c r="CQ136" s="425"/>
      <c r="CR136" s="425"/>
      <c r="CS136" s="425"/>
      <c r="CT136" s="425"/>
      <c r="CU136" s="425"/>
      <c r="CV136" s="425"/>
      <c r="CW136" s="425"/>
      <c r="CX136" s="425"/>
      <c r="CY136" s="425"/>
      <c r="CZ136" s="425"/>
      <c r="DA136" s="425"/>
      <c r="DB136" s="425"/>
      <c r="DC136" s="425"/>
      <c r="DD136" s="425"/>
      <c r="DE136" s="425"/>
      <c r="DF136" s="425"/>
      <c r="DG136" s="425"/>
      <c r="DH136" s="425"/>
      <c r="DI136" s="425"/>
      <c r="DJ136" s="425"/>
      <c r="DK136" s="425"/>
    </row>
    <row r="137" spans="1:115" s="54" customFormat="1" ht="15" hidden="1" x14ac:dyDescent="0.25">
      <c r="A137" s="519">
        <v>125</v>
      </c>
      <c r="B137" s="190">
        <v>1304176</v>
      </c>
      <c r="C137" s="187" t="s">
        <v>815</v>
      </c>
      <c r="D137" s="187" t="s">
        <v>816</v>
      </c>
      <c r="E137" s="206" t="s">
        <v>592</v>
      </c>
      <c r="F137" s="56">
        <v>3</v>
      </c>
      <c r="G137" s="95"/>
      <c r="H137" s="595"/>
      <c r="I137" s="595">
        <v>5</v>
      </c>
      <c r="J137" s="595"/>
      <c r="K137" s="595"/>
      <c r="L137" s="595">
        <v>7</v>
      </c>
      <c r="M137" s="595"/>
      <c r="N137" s="595" t="s">
        <v>1202</v>
      </c>
      <c r="O137" s="595"/>
      <c r="P137" s="595">
        <v>9</v>
      </c>
      <c r="Q137" s="595" t="s">
        <v>1202</v>
      </c>
      <c r="R137" s="595"/>
      <c r="S137" s="595" t="s">
        <v>1389</v>
      </c>
      <c r="T137" s="595"/>
      <c r="U137" s="595"/>
      <c r="V137" s="595"/>
      <c r="W137" s="595">
        <v>5</v>
      </c>
      <c r="X137" s="595"/>
      <c r="Y137" s="595"/>
      <c r="Z137" s="595"/>
      <c r="AA137" s="595" t="s">
        <v>1389</v>
      </c>
      <c r="AB137" s="595"/>
      <c r="AC137" s="595"/>
      <c r="AD137" s="595" t="s">
        <v>1389</v>
      </c>
      <c r="AE137" s="595"/>
      <c r="AF137" s="595" t="s">
        <v>1389</v>
      </c>
      <c r="AG137" s="595">
        <v>8</v>
      </c>
      <c r="AH137" s="595"/>
      <c r="AI137" s="595"/>
      <c r="AJ137" s="595"/>
      <c r="AK137" s="595"/>
      <c r="AL137" s="595"/>
      <c r="AM137" s="595"/>
      <c r="AN137" s="595"/>
      <c r="AO137" s="595"/>
      <c r="AP137" s="595"/>
      <c r="AQ137" s="595"/>
      <c r="AR137" s="595"/>
      <c r="AS137" s="595">
        <v>5</v>
      </c>
      <c r="AT137" s="595"/>
      <c r="AU137" s="595"/>
      <c r="AV137" s="595"/>
      <c r="AW137" s="595"/>
      <c r="AX137" s="595">
        <v>8</v>
      </c>
      <c r="AY137" s="595">
        <v>5</v>
      </c>
      <c r="AZ137" s="595"/>
      <c r="BA137" s="595"/>
      <c r="BB137" s="595"/>
      <c r="BC137" s="595"/>
      <c r="BD137" s="595"/>
      <c r="BE137" s="595"/>
      <c r="BF137" s="595">
        <v>5</v>
      </c>
      <c r="BG137" s="595"/>
      <c r="BH137" s="595">
        <v>8</v>
      </c>
      <c r="BI137" s="595">
        <v>8</v>
      </c>
      <c r="BJ137" s="595"/>
      <c r="BK137" s="595"/>
      <c r="BL137" s="595">
        <v>5</v>
      </c>
      <c r="BM137" s="595">
        <v>5</v>
      </c>
      <c r="BN137" s="93">
        <f t="shared" si="29"/>
        <v>0</v>
      </c>
      <c r="BO137" s="56">
        <f t="shared" si="30"/>
        <v>6</v>
      </c>
      <c r="BP137" s="56">
        <f t="shared" si="31"/>
        <v>0</v>
      </c>
      <c r="BQ137" s="56">
        <f t="shared" si="32"/>
        <v>7</v>
      </c>
      <c r="BR137" s="56">
        <f t="shared" si="33"/>
        <v>0</v>
      </c>
      <c r="BS137" s="56">
        <f t="shared" si="28"/>
        <v>13</v>
      </c>
      <c r="BT137" s="673"/>
      <c r="BU137" s="425"/>
      <c r="BV137" s="425"/>
      <c r="BW137" s="425"/>
      <c r="BX137" s="425"/>
      <c r="BY137" s="425"/>
      <c r="BZ137" s="425"/>
      <c r="CA137" s="425"/>
      <c r="CB137" s="426"/>
      <c r="CC137" s="426"/>
      <c r="CD137" s="424"/>
      <c r="CE137" s="425"/>
      <c r="CF137" s="425"/>
      <c r="CG137" s="425"/>
      <c r="CH137" s="427"/>
      <c r="CI137" s="424"/>
      <c r="CJ137" s="425"/>
      <c r="CK137" s="425"/>
      <c r="CL137" s="425"/>
      <c r="CM137" s="425"/>
      <c r="CN137" s="425"/>
      <c r="CO137" s="425"/>
      <c r="CP137" s="425"/>
      <c r="CQ137" s="425"/>
      <c r="CR137" s="427"/>
      <c r="CS137" s="424"/>
      <c r="CT137" s="425"/>
      <c r="CU137" s="425"/>
      <c r="CV137" s="425"/>
      <c r="CW137" s="425"/>
      <c r="CX137" s="425"/>
      <c r="CY137" s="425"/>
      <c r="CZ137" s="425"/>
      <c r="DA137" s="425"/>
      <c r="DB137" s="374"/>
      <c r="DC137" s="424"/>
      <c r="DD137" s="426"/>
      <c r="DE137" s="424"/>
      <c r="DF137" s="425"/>
      <c r="DG137" s="425"/>
      <c r="DH137" s="425"/>
      <c r="DI137" s="425"/>
      <c r="DJ137" s="425"/>
      <c r="DK137" s="426"/>
    </row>
    <row r="138" spans="1:115" s="54" customFormat="1" ht="15" hidden="1" x14ac:dyDescent="0.25">
      <c r="A138" s="519">
        <v>126</v>
      </c>
      <c r="B138" s="190">
        <v>1304176</v>
      </c>
      <c r="C138" s="187" t="s">
        <v>869</v>
      </c>
      <c r="D138" s="187" t="s">
        <v>870</v>
      </c>
      <c r="E138" s="206" t="s">
        <v>592</v>
      </c>
      <c r="F138" s="56">
        <v>8</v>
      </c>
      <c r="G138" s="95"/>
      <c r="H138" s="595">
        <v>9</v>
      </c>
      <c r="I138" s="595">
        <v>8</v>
      </c>
      <c r="J138" s="595">
        <v>9</v>
      </c>
      <c r="K138" s="595">
        <v>7</v>
      </c>
      <c r="L138" s="595">
        <v>7</v>
      </c>
      <c r="M138" s="595">
        <v>9</v>
      </c>
      <c r="N138" s="595">
        <v>8</v>
      </c>
      <c r="O138" s="595">
        <v>6</v>
      </c>
      <c r="P138" s="595">
        <v>8</v>
      </c>
      <c r="Q138" s="595">
        <v>9</v>
      </c>
      <c r="R138" s="595">
        <v>8</v>
      </c>
      <c r="S138" s="595" t="s">
        <v>1407</v>
      </c>
      <c r="T138" s="595">
        <v>8</v>
      </c>
      <c r="U138" s="595">
        <v>8</v>
      </c>
      <c r="V138" s="595">
        <v>8</v>
      </c>
      <c r="W138" s="595">
        <v>7</v>
      </c>
      <c r="X138" s="595">
        <v>7</v>
      </c>
      <c r="Y138" s="595">
        <v>7</v>
      </c>
      <c r="Z138" s="595">
        <v>7</v>
      </c>
      <c r="AA138" s="595">
        <v>8</v>
      </c>
      <c r="AB138" s="595">
        <v>9</v>
      </c>
      <c r="AC138" s="595">
        <v>8</v>
      </c>
      <c r="AD138" s="595">
        <v>8</v>
      </c>
      <c r="AE138" s="595">
        <v>8</v>
      </c>
      <c r="AF138" s="595">
        <v>7</v>
      </c>
      <c r="AG138" s="595">
        <v>8</v>
      </c>
      <c r="AH138" s="595">
        <v>8</v>
      </c>
      <c r="AI138" s="595">
        <v>9</v>
      </c>
      <c r="AJ138" s="595" t="s">
        <v>293</v>
      </c>
      <c r="AK138" s="595">
        <v>7</v>
      </c>
      <c r="AL138" s="595">
        <v>7</v>
      </c>
      <c r="AM138" s="595">
        <v>8</v>
      </c>
      <c r="AN138" s="595">
        <v>9</v>
      </c>
      <c r="AO138" s="595">
        <v>10</v>
      </c>
      <c r="AP138" s="595">
        <v>7</v>
      </c>
      <c r="AQ138" s="595">
        <v>9</v>
      </c>
      <c r="AR138" s="595">
        <v>7</v>
      </c>
      <c r="AS138" s="595">
        <v>7</v>
      </c>
      <c r="AT138" s="595">
        <v>7</v>
      </c>
      <c r="AU138" s="595">
        <v>7</v>
      </c>
      <c r="AV138" s="595">
        <v>8</v>
      </c>
      <c r="AW138" s="595">
        <v>8</v>
      </c>
      <c r="AX138" s="595">
        <v>8</v>
      </c>
      <c r="AY138" s="595">
        <v>8</v>
      </c>
      <c r="AZ138" s="595">
        <v>8</v>
      </c>
      <c r="BA138" s="595"/>
      <c r="BB138" s="595"/>
      <c r="BC138" s="595"/>
      <c r="BD138" s="595"/>
      <c r="BE138" s="595"/>
      <c r="BF138" s="595">
        <v>7</v>
      </c>
      <c r="BG138" s="595"/>
      <c r="BH138" s="595">
        <v>7</v>
      </c>
      <c r="BI138" s="595">
        <v>7</v>
      </c>
      <c r="BJ138" s="595"/>
      <c r="BK138" s="595"/>
      <c r="BL138" s="595">
        <v>7</v>
      </c>
      <c r="BM138" s="595" t="s">
        <v>293</v>
      </c>
      <c r="BN138" s="93">
        <f t="shared" si="29"/>
        <v>0</v>
      </c>
      <c r="BO138" s="56">
        <f t="shared" si="30"/>
        <v>47</v>
      </c>
      <c r="BP138" s="56">
        <f t="shared" si="31"/>
        <v>3</v>
      </c>
      <c r="BQ138" s="56">
        <f t="shared" si="32"/>
        <v>0</v>
      </c>
      <c r="BR138" s="56">
        <f t="shared" si="33"/>
        <v>0</v>
      </c>
      <c r="BS138" s="56">
        <f t="shared" si="28"/>
        <v>50</v>
      </c>
      <c r="BT138" s="673"/>
      <c r="BU138" s="425"/>
      <c r="BV138" s="425"/>
      <c r="BW138" s="425"/>
      <c r="BX138" s="425"/>
      <c r="BY138" s="425"/>
      <c r="BZ138" s="425"/>
      <c r="CA138" s="425"/>
      <c r="CB138" s="426"/>
      <c r="CC138" s="426"/>
      <c r="CD138" s="424"/>
      <c r="CE138" s="425"/>
      <c r="CF138" s="425"/>
      <c r="CG138" s="425"/>
      <c r="CH138" s="427"/>
      <c r="CI138" s="424"/>
      <c r="CJ138" s="425"/>
      <c r="CK138" s="425"/>
      <c r="CL138" s="425"/>
      <c r="CM138" s="425"/>
      <c r="CN138" s="425"/>
      <c r="CO138" s="425"/>
      <c r="CP138" s="425"/>
      <c r="CQ138" s="425"/>
      <c r="CR138" s="427"/>
      <c r="CS138" s="424"/>
      <c r="CT138" s="425"/>
      <c r="CU138" s="425"/>
      <c r="CV138" s="425"/>
      <c r="CW138" s="425"/>
      <c r="CX138" s="425"/>
      <c r="CY138" s="425"/>
      <c r="CZ138" s="425"/>
      <c r="DA138" s="425"/>
      <c r="DB138" s="374"/>
      <c r="DC138" s="424"/>
      <c r="DD138" s="426"/>
      <c r="DE138" s="424"/>
      <c r="DF138" s="425"/>
      <c r="DG138" s="425"/>
      <c r="DH138" s="425"/>
      <c r="DI138" s="425"/>
      <c r="DJ138" s="425"/>
      <c r="DK138" s="426"/>
    </row>
    <row r="139" spans="1:115" s="54" customFormat="1" ht="15" hidden="1" x14ac:dyDescent="0.25">
      <c r="A139" s="519">
        <v>127</v>
      </c>
      <c r="B139" s="190">
        <v>1304176</v>
      </c>
      <c r="C139" s="187" t="s">
        <v>770</v>
      </c>
      <c r="D139" s="85" t="s">
        <v>771</v>
      </c>
      <c r="E139" s="190" t="s">
        <v>592</v>
      </c>
      <c r="F139" s="190">
        <v>2</v>
      </c>
      <c r="G139" s="192"/>
      <c r="H139" s="595">
        <v>9</v>
      </c>
      <c r="I139" s="595">
        <v>6</v>
      </c>
      <c r="J139" s="595">
        <v>7</v>
      </c>
      <c r="K139" s="595">
        <v>8</v>
      </c>
      <c r="L139" s="595">
        <v>6</v>
      </c>
      <c r="M139" s="595"/>
      <c r="N139" s="595" t="s">
        <v>1202</v>
      </c>
      <c r="O139" s="595"/>
      <c r="P139" s="595">
        <v>5</v>
      </c>
      <c r="Q139" s="595" t="s">
        <v>1202</v>
      </c>
      <c r="R139" s="595"/>
      <c r="S139" s="595">
        <v>9</v>
      </c>
      <c r="T139" s="595"/>
      <c r="U139" s="595"/>
      <c r="V139" s="595"/>
      <c r="W139" s="595"/>
      <c r="X139" s="595"/>
      <c r="Y139" s="595"/>
      <c r="Z139" s="595"/>
      <c r="AA139" s="595" t="s">
        <v>1389</v>
      </c>
      <c r="AB139" s="595"/>
      <c r="AC139" s="595"/>
      <c r="AD139" s="595"/>
      <c r="AE139" s="595"/>
      <c r="AF139" s="595"/>
      <c r="AG139" s="595">
        <v>7</v>
      </c>
      <c r="AH139" s="595"/>
      <c r="AI139" s="595"/>
      <c r="AJ139" s="595"/>
      <c r="AK139" s="595"/>
      <c r="AL139" s="595"/>
      <c r="AM139" s="595"/>
      <c r="AN139" s="595"/>
      <c r="AO139" s="595"/>
      <c r="AP139" s="595"/>
      <c r="AQ139" s="595"/>
      <c r="AR139" s="595"/>
      <c r="AS139" s="595"/>
      <c r="AT139" s="595"/>
      <c r="AU139" s="595"/>
      <c r="AV139" s="595"/>
      <c r="AW139" s="595"/>
      <c r="AX139" s="595">
        <v>5</v>
      </c>
      <c r="AY139" s="595"/>
      <c r="AZ139" s="595"/>
      <c r="BA139" s="595"/>
      <c r="BB139" s="595"/>
      <c r="BC139" s="595"/>
      <c r="BD139" s="595"/>
      <c r="BE139" s="595"/>
      <c r="BF139" s="595"/>
      <c r="BG139" s="595"/>
      <c r="BH139" s="595">
        <v>5</v>
      </c>
      <c r="BI139" s="595">
        <v>5</v>
      </c>
      <c r="BJ139" s="595"/>
      <c r="BK139" s="595"/>
      <c r="BL139" s="595"/>
      <c r="BM139" s="595">
        <v>5</v>
      </c>
      <c r="BN139" s="93">
        <f t="shared" si="29"/>
        <v>0</v>
      </c>
      <c r="BO139" s="56">
        <f t="shared" si="30"/>
        <v>7</v>
      </c>
      <c r="BP139" s="56">
        <f t="shared" si="31"/>
        <v>0</v>
      </c>
      <c r="BQ139" s="56">
        <f t="shared" si="32"/>
        <v>5</v>
      </c>
      <c r="BR139" s="56">
        <f t="shared" si="33"/>
        <v>0</v>
      </c>
      <c r="BS139" s="56">
        <f t="shared" si="28"/>
        <v>12</v>
      </c>
      <c r="BT139" s="316"/>
      <c r="BU139" s="169"/>
      <c r="BV139" s="169"/>
      <c r="BW139" s="169"/>
      <c r="BX139" s="169"/>
      <c r="BY139" s="169"/>
      <c r="BZ139" s="169"/>
      <c r="CA139" s="169"/>
      <c r="CB139" s="197"/>
      <c r="CC139" s="197"/>
      <c r="CD139" s="196"/>
      <c r="CE139" s="169"/>
      <c r="CF139" s="169"/>
      <c r="CG139" s="169"/>
      <c r="CH139" s="198"/>
      <c r="CI139" s="196"/>
      <c r="CJ139" s="169"/>
      <c r="CK139" s="169"/>
      <c r="CL139" s="99"/>
      <c r="CM139" s="99"/>
      <c r="CN139" s="99"/>
      <c r="CO139" s="99"/>
      <c r="CP139" s="99"/>
      <c r="CQ139" s="99"/>
      <c r="CR139" s="101"/>
      <c r="CS139" s="96"/>
      <c r="CT139" s="99"/>
      <c r="CU139" s="99"/>
      <c r="CV139" s="99"/>
      <c r="CW139" s="99"/>
      <c r="CX139" s="99"/>
      <c r="CY139" s="99"/>
      <c r="CZ139" s="99"/>
      <c r="DA139" s="99"/>
      <c r="DB139" s="102"/>
      <c r="DC139" s="96"/>
      <c r="DD139" s="98"/>
      <c r="DE139" s="96"/>
      <c r="DF139" s="99"/>
      <c r="DG139" s="99"/>
      <c r="DH139" s="99"/>
      <c r="DI139" s="99"/>
      <c r="DJ139" s="99"/>
      <c r="DK139" s="100"/>
    </row>
    <row r="140" spans="1:115" s="54" customFormat="1" ht="15" hidden="1" x14ac:dyDescent="0.25">
      <c r="A140" s="519">
        <v>128</v>
      </c>
      <c r="B140" s="190">
        <v>1304176</v>
      </c>
      <c r="C140" s="187" t="s">
        <v>663</v>
      </c>
      <c r="D140" s="187" t="s">
        <v>664</v>
      </c>
      <c r="E140" s="206" t="s">
        <v>592</v>
      </c>
      <c r="F140" s="181">
        <v>7</v>
      </c>
      <c r="G140" s="341"/>
      <c r="H140" s="595">
        <v>8</v>
      </c>
      <c r="I140" s="595">
        <v>8</v>
      </c>
      <c r="J140" s="595">
        <v>8</v>
      </c>
      <c r="K140" s="595">
        <v>8</v>
      </c>
      <c r="L140" s="595">
        <v>7</v>
      </c>
      <c r="M140" s="595">
        <v>10</v>
      </c>
      <c r="N140" s="595">
        <v>10</v>
      </c>
      <c r="O140" s="595">
        <v>8</v>
      </c>
      <c r="P140" s="595">
        <v>9</v>
      </c>
      <c r="Q140" s="595">
        <v>9</v>
      </c>
      <c r="R140" s="595">
        <v>9</v>
      </c>
      <c r="S140" s="595">
        <v>8</v>
      </c>
      <c r="T140" s="595">
        <v>9</v>
      </c>
      <c r="U140" s="595">
        <v>8</v>
      </c>
      <c r="V140" s="595">
        <v>9</v>
      </c>
      <c r="W140" s="595">
        <v>8</v>
      </c>
      <c r="X140" s="595">
        <v>7</v>
      </c>
      <c r="Y140" s="595">
        <v>8</v>
      </c>
      <c r="Z140" s="595">
        <v>8</v>
      </c>
      <c r="AA140" s="595">
        <v>9</v>
      </c>
      <c r="AB140" s="595">
        <v>8</v>
      </c>
      <c r="AC140" s="595">
        <v>10</v>
      </c>
      <c r="AD140" s="595">
        <v>7</v>
      </c>
      <c r="AE140" s="595">
        <v>7</v>
      </c>
      <c r="AF140" s="595">
        <v>9</v>
      </c>
      <c r="AG140" s="595">
        <v>8</v>
      </c>
      <c r="AH140" s="595">
        <v>9</v>
      </c>
      <c r="AI140" s="595">
        <v>7</v>
      </c>
      <c r="AJ140" s="595">
        <v>8</v>
      </c>
      <c r="AK140" s="595">
        <v>10</v>
      </c>
      <c r="AL140" s="595">
        <v>10</v>
      </c>
      <c r="AM140" s="595">
        <v>8</v>
      </c>
      <c r="AN140" s="595">
        <v>9</v>
      </c>
      <c r="AO140" s="595">
        <v>10</v>
      </c>
      <c r="AP140" s="595">
        <v>10</v>
      </c>
      <c r="AQ140" s="595">
        <v>9</v>
      </c>
      <c r="AR140" s="595">
        <v>10</v>
      </c>
      <c r="AS140" s="595">
        <v>9</v>
      </c>
      <c r="AT140" s="595">
        <v>9</v>
      </c>
      <c r="AU140" s="595">
        <v>8</v>
      </c>
      <c r="AV140" s="595">
        <v>7</v>
      </c>
      <c r="AW140" s="595">
        <v>7</v>
      </c>
      <c r="AX140" s="595">
        <v>9</v>
      </c>
      <c r="AY140" s="595">
        <v>9</v>
      </c>
      <c r="AZ140" s="595">
        <v>10</v>
      </c>
      <c r="BA140" s="595"/>
      <c r="BB140" s="595"/>
      <c r="BC140" s="595"/>
      <c r="BD140" s="595"/>
      <c r="BE140" s="595">
        <v>8</v>
      </c>
      <c r="BF140" s="595"/>
      <c r="BG140" s="595"/>
      <c r="BH140" s="595">
        <v>8</v>
      </c>
      <c r="BI140" s="595">
        <v>8</v>
      </c>
      <c r="BJ140" s="595"/>
      <c r="BK140" s="595">
        <v>6</v>
      </c>
      <c r="BL140" s="595"/>
      <c r="BM140" s="595" t="s">
        <v>1407</v>
      </c>
      <c r="BN140" s="93">
        <f t="shared" si="29"/>
        <v>0</v>
      </c>
      <c r="BO140" s="56">
        <f t="shared" si="30"/>
        <v>49</v>
      </c>
      <c r="BP140" s="56">
        <f t="shared" si="31"/>
        <v>1</v>
      </c>
      <c r="BQ140" s="56">
        <f t="shared" si="32"/>
        <v>0</v>
      </c>
      <c r="BR140" s="56">
        <f t="shared" si="33"/>
        <v>0</v>
      </c>
      <c r="BS140" s="56">
        <f t="shared" si="28"/>
        <v>50</v>
      </c>
      <c r="BT140" s="93"/>
      <c r="BU140" s="56"/>
      <c r="BV140" s="56"/>
      <c r="BW140" s="56"/>
      <c r="BX140" s="56"/>
      <c r="BY140" s="56"/>
      <c r="BZ140" s="56"/>
      <c r="CA140" s="56"/>
      <c r="CB140" s="95"/>
      <c r="CC140" s="95"/>
      <c r="CD140" s="180"/>
      <c r="CE140" s="56"/>
      <c r="CF140" s="56"/>
      <c r="CG140" s="56"/>
      <c r="CH140" s="235"/>
      <c r="CI140" s="180"/>
      <c r="CJ140" s="56"/>
      <c r="CK140" s="56"/>
      <c r="CL140" s="56"/>
      <c r="CM140" s="56"/>
      <c r="CN140" s="56"/>
      <c r="CO140" s="56"/>
      <c r="CP140" s="56"/>
      <c r="CQ140" s="56"/>
      <c r="CR140" s="379"/>
      <c r="CS140" s="93"/>
      <c r="CT140" s="56"/>
      <c r="CU140" s="56"/>
      <c r="CV140" s="56"/>
      <c r="CW140" s="56"/>
      <c r="CX140" s="56"/>
      <c r="CY140" s="56"/>
      <c r="CZ140" s="56"/>
      <c r="DA140" s="56"/>
      <c r="DB140" s="65"/>
      <c r="DC140" s="93"/>
      <c r="DD140" s="95"/>
      <c r="DE140" s="93"/>
      <c r="DF140" s="56"/>
      <c r="DG140" s="56"/>
      <c r="DH140" s="56"/>
      <c r="DI140" s="56"/>
      <c r="DJ140" s="56"/>
      <c r="DK140" s="94"/>
    </row>
    <row r="141" spans="1:115" s="54" customFormat="1" ht="15" hidden="1" x14ac:dyDescent="0.25">
      <c r="A141" s="519">
        <v>129</v>
      </c>
      <c r="B141" s="190">
        <v>1304176</v>
      </c>
      <c r="C141" s="187" t="s">
        <v>659</v>
      </c>
      <c r="D141" s="85" t="s">
        <v>660</v>
      </c>
      <c r="E141" s="206" t="s">
        <v>592</v>
      </c>
      <c r="F141" s="181">
        <v>7</v>
      </c>
      <c r="G141" s="341"/>
      <c r="H141" s="595">
        <v>9</v>
      </c>
      <c r="I141" s="595">
        <v>8</v>
      </c>
      <c r="J141" s="595">
        <v>8</v>
      </c>
      <c r="K141" s="595">
        <v>8</v>
      </c>
      <c r="L141" s="595">
        <v>8</v>
      </c>
      <c r="M141" s="595">
        <v>9</v>
      </c>
      <c r="N141" s="595">
        <v>9</v>
      </c>
      <c r="O141" s="595">
        <v>8</v>
      </c>
      <c r="P141" s="595">
        <v>9</v>
      </c>
      <c r="Q141" s="595">
        <v>10</v>
      </c>
      <c r="R141" s="595">
        <v>8</v>
      </c>
      <c r="S141" s="595">
        <v>10</v>
      </c>
      <c r="T141" s="595">
        <v>9</v>
      </c>
      <c r="U141" s="595">
        <v>9</v>
      </c>
      <c r="V141" s="595">
        <v>9</v>
      </c>
      <c r="W141" s="595">
        <v>9</v>
      </c>
      <c r="X141" s="595">
        <v>9</v>
      </c>
      <c r="Y141" s="595">
        <v>8</v>
      </c>
      <c r="Z141" s="595">
        <v>9</v>
      </c>
      <c r="AA141" s="595">
        <v>9</v>
      </c>
      <c r="AB141" s="595">
        <v>9</v>
      </c>
      <c r="AC141" s="595">
        <v>10</v>
      </c>
      <c r="AD141" s="595">
        <v>9</v>
      </c>
      <c r="AE141" s="595">
        <v>7</v>
      </c>
      <c r="AF141" s="595">
        <v>9</v>
      </c>
      <c r="AG141" s="595">
        <v>9</v>
      </c>
      <c r="AH141" s="595">
        <v>9</v>
      </c>
      <c r="AI141" s="595">
        <v>9</v>
      </c>
      <c r="AJ141" s="595">
        <v>8</v>
      </c>
      <c r="AK141" s="595">
        <v>9</v>
      </c>
      <c r="AL141" s="595">
        <v>10</v>
      </c>
      <c r="AM141" s="595">
        <v>9</v>
      </c>
      <c r="AN141" s="595">
        <v>10</v>
      </c>
      <c r="AO141" s="595">
        <v>10</v>
      </c>
      <c r="AP141" s="595">
        <v>10</v>
      </c>
      <c r="AQ141" s="595">
        <v>10</v>
      </c>
      <c r="AR141" s="595">
        <v>10</v>
      </c>
      <c r="AS141" s="595">
        <v>9</v>
      </c>
      <c r="AT141" s="595">
        <v>9</v>
      </c>
      <c r="AU141" s="595">
        <v>9</v>
      </c>
      <c r="AV141" s="595">
        <v>9</v>
      </c>
      <c r="AW141" s="595">
        <v>8</v>
      </c>
      <c r="AX141" s="595">
        <v>9</v>
      </c>
      <c r="AY141" s="595">
        <v>9</v>
      </c>
      <c r="AZ141" s="595">
        <v>9</v>
      </c>
      <c r="BA141" s="595"/>
      <c r="BB141" s="595"/>
      <c r="BC141" s="595"/>
      <c r="BD141" s="595"/>
      <c r="BE141" s="595">
        <v>9</v>
      </c>
      <c r="BF141" s="595"/>
      <c r="BG141" s="595"/>
      <c r="BH141" s="595">
        <v>8</v>
      </c>
      <c r="BI141" s="595">
        <v>7</v>
      </c>
      <c r="BJ141" s="595"/>
      <c r="BK141" s="595">
        <v>7</v>
      </c>
      <c r="BL141" s="595"/>
      <c r="BM141" s="595">
        <v>6</v>
      </c>
      <c r="BN141" s="93">
        <f t="shared" si="29"/>
        <v>0</v>
      </c>
      <c r="BO141" s="56">
        <f t="shared" si="30"/>
        <v>50</v>
      </c>
      <c r="BP141" s="56">
        <f t="shared" si="31"/>
        <v>0</v>
      </c>
      <c r="BQ141" s="56">
        <f t="shared" si="32"/>
        <v>0</v>
      </c>
      <c r="BR141" s="56">
        <f t="shared" si="33"/>
        <v>0</v>
      </c>
      <c r="BS141" s="56">
        <f t="shared" si="28"/>
        <v>50</v>
      </c>
      <c r="BT141" s="59"/>
      <c r="BU141" s="55"/>
      <c r="BV141" s="55"/>
      <c r="BW141" s="55"/>
      <c r="BX141" s="55"/>
      <c r="BY141" s="55"/>
      <c r="BZ141" s="55"/>
      <c r="CA141" s="55"/>
      <c r="CB141" s="62"/>
      <c r="CC141" s="62"/>
      <c r="CD141" s="61"/>
      <c r="CE141" s="55"/>
      <c r="CF141" s="55"/>
      <c r="CG141" s="55"/>
      <c r="CH141" s="64"/>
      <c r="CI141" s="61"/>
      <c r="CJ141" s="55"/>
      <c r="CK141" s="55"/>
      <c r="CL141" s="55"/>
      <c r="CM141" s="55"/>
      <c r="CN141" s="55"/>
      <c r="CO141" s="55"/>
      <c r="CP141" s="55"/>
      <c r="CQ141" s="55"/>
      <c r="CR141" s="63"/>
      <c r="CS141" s="59"/>
      <c r="CT141" s="55"/>
      <c r="CU141" s="55"/>
      <c r="CV141" s="55"/>
      <c r="CW141" s="55"/>
      <c r="CX141" s="55"/>
      <c r="CY141" s="55"/>
      <c r="CZ141" s="55"/>
      <c r="DA141" s="55"/>
      <c r="DB141" s="65"/>
      <c r="DC141" s="59"/>
      <c r="DD141" s="62"/>
      <c r="DE141" s="59"/>
      <c r="DF141" s="55"/>
      <c r="DG141" s="55"/>
      <c r="DH141" s="55"/>
      <c r="DI141" s="55"/>
      <c r="DJ141" s="55"/>
      <c r="DK141" s="60"/>
    </row>
    <row r="142" spans="1:115" s="54" customFormat="1" ht="15" hidden="1" x14ac:dyDescent="0.25">
      <c r="A142" s="519">
        <v>130</v>
      </c>
      <c r="B142" s="190">
        <v>1304176</v>
      </c>
      <c r="C142" s="187" t="s">
        <v>732</v>
      </c>
      <c r="D142" s="85" t="s">
        <v>733</v>
      </c>
      <c r="E142" s="190" t="s">
        <v>592</v>
      </c>
      <c r="F142" s="190">
        <v>1</v>
      </c>
      <c r="G142" s="192"/>
      <c r="H142" s="595" t="s">
        <v>742</v>
      </c>
      <c r="I142" s="595" t="s">
        <v>742</v>
      </c>
      <c r="J142" s="595" t="s">
        <v>742</v>
      </c>
      <c r="K142" s="595" t="s">
        <v>742</v>
      </c>
      <c r="L142" s="595" t="s">
        <v>742</v>
      </c>
      <c r="M142" s="595"/>
      <c r="N142" s="595" t="s">
        <v>1202</v>
      </c>
      <c r="O142" s="595"/>
      <c r="P142" s="595"/>
      <c r="Q142" s="595" t="s">
        <v>1202</v>
      </c>
      <c r="R142" s="595"/>
      <c r="S142" s="595" t="s">
        <v>742</v>
      </c>
      <c r="T142" s="595"/>
      <c r="U142" s="595"/>
      <c r="V142" s="595"/>
      <c r="W142" s="595"/>
      <c r="X142" s="595"/>
      <c r="Y142" s="595"/>
      <c r="Z142" s="595"/>
      <c r="AA142" s="595" t="s">
        <v>1389</v>
      </c>
      <c r="AB142" s="595"/>
      <c r="AC142" s="595"/>
      <c r="AD142" s="595"/>
      <c r="AE142" s="595"/>
      <c r="AF142" s="595"/>
      <c r="AG142" s="595"/>
      <c r="AH142" s="595"/>
      <c r="AI142" s="595"/>
      <c r="AJ142" s="595"/>
      <c r="AK142" s="595" t="s">
        <v>1088</v>
      </c>
      <c r="AL142" s="595" t="s">
        <v>1088</v>
      </c>
      <c r="AM142" s="595"/>
      <c r="AN142" s="595"/>
      <c r="AO142" s="595"/>
      <c r="AP142" s="595" t="s">
        <v>1088</v>
      </c>
      <c r="AQ142" s="595" t="s">
        <v>1088</v>
      </c>
      <c r="AR142" s="595"/>
      <c r="AS142" s="595"/>
      <c r="AT142" s="595"/>
      <c r="AU142" s="595"/>
      <c r="AV142" s="595"/>
      <c r="AW142" s="595"/>
      <c r="AX142" s="595"/>
      <c r="AY142" s="595"/>
      <c r="AZ142" s="595"/>
      <c r="BA142" s="595"/>
      <c r="BB142" s="595"/>
      <c r="BC142" s="595"/>
      <c r="BD142" s="595"/>
      <c r="BE142" s="595"/>
      <c r="BF142" s="595"/>
      <c r="BG142" s="595"/>
      <c r="BH142" s="595"/>
      <c r="BI142" s="595"/>
      <c r="BJ142" s="595"/>
      <c r="BK142" s="595"/>
      <c r="BL142" s="595"/>
      <c r="BM142" s="595"/>
      <c r="BN142" s="93">
        <f t="shared" si="29"/>
        <v>0</v>
      </c>
      <c r="BO142" s="56">
        <f t="shared" si="30"/>
        <v>0</v>
      </c>
      <c r="BP142" s="56">
        <f t="shared" si="31"/>
        <v>0</v>
      </c>
      <c r="BQ142" s="56">
        <f t="shared" si="32"/>
        <v>0</v>
      </c>
      <c r="BR142" s="56">
        <f t="shared" si="33"/>
        <v>0</v>
      </c>
      <c r="BS142" s="56">
        <f t="shared" si="28"/>
        <v>0</v>
      </c>
      <c r="BT142" s="316"/>
      <c r="BU142" s="169"/>
      <c r="BV142" s="169"/>
      <c r="BW142" s="169"/>
      <c r="BX142" s="169"/>
      <c r="BY142" s="169"/>
      <c r="BZ142" s="169"/>
      <c r="CA142" s="169"/>
      <c r="CB142" s="197"/>
      <c r="CC142" s="197"/>
      <c r="CD142" s="196"/>
      <c r="CE142" s="169"/>
      <c r="CF142" s="169"/>
      <c r="CG142" s="169"/>
      <c r="CH142" s="198"/>
      <c r="CI142" s="196"/>
      <c r="CJ142" s="169"/>
      <c r="CK142" s="169"/>
      <c r="CL142" s="99"/>
      <c r="CM142" s="99"/>
      <c r="CN142" s="99"/>
      <c r="CO142" s="99"/>
      <c r="CP142" s="99"/>
      <c r="CQ142" s="99"/>
      <c r="CR142" s="101"/>
      <c r="CS142" s="96"/>
      <c r="CT142" s="99"/>
      <c r="CU142" s="99"/>
      <c r="CV142" s="99"/>
      <c r="CW142" s="99"/>
      <c r="CX142" s="99"/>
      <c r="CY142" s="99"/>
      <c r="CZ142" s="99"/>
      <c r="DA142" s="99"/>
      <c r="DB142" s="102"/>
      <c r="DC142" s="96"/>
      <c r="DD142" s="98"/>
      <c r="DE142" s="96"/>
      <c r="DF142" s="99"/>
      <c r="DG142" s="99"/>
      <c r="DH142" s="99"/>
      <c r="DI142" s="99"/>
      <c r="DJ142" s="99"/>
      <c r="DK142" s="100"/>
    </row>
    <row r="143" spans="1:115" s="54" customFormat="1" ht="15" hidden="1" x14ac:dyDescent="0.25">
      <c r="A143" s="519">
        <v>131</v>
      </c>
      <c r="B143" s="190">
        <v>1304176</v>
      </c>
      <c r="C143" s="187" t="s">
        <v>661</v>
      </c>
      <c r="D143" s="85" t="s">
        <v>662</v>
      </c>
      <c r="E143" s="206" t="s">
        <v>592</v>
      </c>
      <c r="F143" s="181">
        <v>7</v>
      </c>
      <c r="G143" s="341"/>
      <c r="H143" s="595">
        <v>8</v>
      </c>
      <c r="I143" s="595">
        <v>7</v>
      </c>
      <c r="J143" s="595">
        <v>8</v>
      </c>
      <c r="K143" s="595">
        <v>6</v>
      </c>
      <c r="L143" s="595">
        <v>7</v>
      </c>
      <c r="M143" s="595">
        <v>9</v>
      </c>
      <c r="N143" s="595">
        <v>9</v>
      </c>
      <c r="O143" s="595">
        <v>7</v>
      </c>
      <c r="P143" s="595">
        <v>8</v>
      </c>
      <c r="Q143" s="595">
        <v>10</v>
      </c>
      <c r="R143" s="595">
        <v>8</v>
      </c>
      <c r="S143" s="595">
        <v>9</v>
      </c>
      <c r="T143" s="595">
        <v>8</v>
      </c>
      <c r="U143" s="595">
        <v>9</v>
      </c>
      <c r="V143" s="595">
        <v>9</v>
      </c>
      <c r="W143" s="595">
        <v>9</v>
      </c>
      <c r="X143" s="595">
        <v>8</v>
      </c>
      <c r="Y143" s="595">
        <v>7</v>
      </c>
      <c r="Z143" s="595">
        <v>8</v>
      </c>
      <c r="AA143" s="595">
        <v>8</v>
      </c>
      <c r="AB143" s="595">
        <v>8</v>
      </c>
      <c r="AC143" s="595">
        <v>10</v>
      </c>
      <c r="AD143" s="595">
        <v>7</v>
      </c>
      <c r="AE143" s="595">
        <v>7</v>
      </c>
      <c r="AF143" s="595">
        <v>8</v>
      </c>
      <c r="AG143" s="595">
        <v>8</v>
      </c>
      <c r="AH143" s="595">
        <v>9</v>
      </c>
      <c r="AI143" s="595">
        <v>7</v>
      </c>
      <c r="AJ143" s="595">
        <v>7</v>
      </c>
      <c r="AK143" s="595">
        <v>8</v>
      </c>
      <c r="AL143" s="595">
        <v>9</v>
      </c>
      <c r="AM143" s="595">
        <v>8</v>
      </c>
      <c r="AN143" s="595">
        <v>9</v>
      </c>
      <c r="AO143" s="595">
        <v>9</v>
      </c>
      <c r="AP143" s="595">
        <v>9</v>
      </c>
      <c r="AQ143" s="595">
        <v>9</v>
      </c>
      <c r="AR143" s="595">
        <v>10</v>
      </c>
      <c r="AS143" s="595">
        <v>9</v>
      </c>
      <c r="AT143" s="595">
        <v>9</v>
      </c>
      <c r="AU143" s="595">
        <v>7</v>
      </c>
      <c r="AV143" s="595">
        <v>8</v>
      </c>
      <c r="AW143" s="595">
        <v>7</v>
      </c>
      <c r="AX143" s="595">
        <v>9</v>
      </c>
      <c r="AY143" s="595">
        <v>8</v>
      </c>
      <c r="AZ143" s="595">
        <v>9</v>
      </c>
      <c r="BA143" s="595"/>
      <c r="BB143" s="595"/>
      <c r="BC143" s="595"/>
      <c r="BD143" s="595"/>
      <c r="BE143" s="595">
        <v>8</v>
      </c>
      <c r="BF143" s="595"/>
      <c r="BG143" s="595"/>
      <c r="BH143" s="595">
        <v>8</v>
      </c>
      <c r="BI143" s="595">
        <v>6</v>
      </c>
      <c r="BJ143" s="595"/>
      <c r="BK143" s="595">
        <v>7</v>
      </c>
      <c r="BL143" s="595"/>
      <c r="BM143" s="595" t="s">
        <v>293</v>
      </c>
      <c r="BN143" s="93">
        <f t="shared" si="29"/>
        <v>0</v>
      </c>
      <c r="BO143" s="56">
        <f t="shared" si="30"/>
        <v>49</v>
      </c>
      <c r="BP143" s="56">
        <f t="shared" si="31"/>
        <v>1</v>
      </c>
      <c r="BQ143" s="56">
        <f t="shared" si="32"/>
        <v>0</v>
      </c>
      <c r="BR143" s="56">
        <f t="shared" si="33"/>
        <v>0</v>
      </c>
      <c r="BS143" s="56">
        <f t="shared" si="28"/>
        <v>50</v>
      </c>
      <c r="BT143" s="59"/>
      <c r="BU143" s="55"/>
      <c r="BV143" s="55"/>
      <c r="BW143" s="55"/>
      <c r="BX143" s="55"/>
      <c r="BY143" s="55"/>
      <c r="BZ143" s="55"/>
      <c r="CA143" s="55"/>
      <c r="CB143" s="62"/>
      <c r="CC143" s="62"/>
      <c r="CD143" s="61"/>
      <c r="CE143" s="55"/>
      <c r="CF143" s="55"/>
      <c r="CG143" s="55"/>
      <c r="CH143" s="64"/>
      <c r="CI143" s="61"/>
      <c r="CJ143" s="55"/>
      <c r="CK143" s="55"/>
      <c r="CL143" s="55"/>
      <c r="CM143" s="55"/>
      <c r="CN143" s="55"/>
      <c r="CO143" s="55"/>
      <c r="CP143" s="55"/>
      <c r="CQ143" s="55"/>
      <c r="CR143" s="63"/>
      <c r="CS143" s="59"/>
      <c r="CT143" s="55"/>
      <c r="CU143" s="55"/>
      <c r="CV143" s="55"/>
      <c r="CW143" s="55"/>
      <c r="CX143" s="55"/>
      <c r="CY143" s="55"/>
      <c r="CZ143" s="55"/>
      <c r="DA143" s="55"/>
      <c r="DB143" s="65"/>
      <c r="DC143" s="59"/>
      <c r="DD143" s="62"/>
      <c r="DE143" s="59"/>
      <c r="DF143" s="55"/>
      <c r="DG143" s="55"/>
      <c r="DH143" s="55"/>
      <c r="DI143" s="55"/>
      <c r="DJ143" s="55"/>
      <c r="DK143" s="60"/>
    </row>
    <row r="144" spans="1:115" s="54" customFormat="1" ht="15" hidden="1" x14ac:dyDescent="0.25">
      <c r="A144" s="519">
        <v>132</v>
      </c>
      <c r="B144" s="190">
        <v>1304176</v>
      </c>
      <c r="C144" s="187" t="s">
        <v>726</v>
      </c>
      <c r="D144" s="85" t="s">
        <v>727</v>
      </c>
      <c r="E144" s="190" t="s">
        <v>591</v>
      </c>
      <c r="F144" s="190">
        <v>1</v>
      </c>
      <c r="G144" s="192"/>
      <c r="H144" s="595"/>
      <c r="I144" s="595" t="s">
        <v>742</v>
      </c>
      <c r="J144" s="595"/>
      <c r="K144" s="595"/>
      <c r="L144" s="595" t="s">
        <v>742</v>
      </c>
      <c r="M144" s="595" t="s">
        <v>742</v>
      </c>
      <c r="N144" s="595"/>
      <c r="O144" s="595"/>
      <c r="P144" s="595"/>
      <c r="Q144" s="595"/>
      <c r="R144" s="595"/>
      <c r="S144" s="595"/>
      <c r="T144" s="595"/>
      <c r="U144" s="595"/>
      <c r="V144" s="595" t="s">
        <v>742</v>
      </c>
      <c r="W144" s="595"/>
      <c r="X144" s="595" t="s">
        <v>742</v>
      </c>
      <c r="Y144" s="595"/>
      <c r="Z144" s="595" t="s">
        <v>742</v>
      </c>
      <c r="AA144" s="595" t="s">
        <v>1389</v>
      </c>
      <c r="AB144" s="595"/>
      <c r="AC144" s="595"/>
      <c r="AD144" s="595"/>
      <c r="AE144" s="595"/>
      <c r="AF144" s="595"/>
      <c r="AG144" s="595" t="s">
        <v>742</v>
      </c>
      <c r="AH144" s="595"/>
      <c r="AI144" s="595"/>
      <c r="AJ144" s="595"/>
      <c r="AK144" s="595"/>
      <c r="AL144" s="595" t="s">
        <v>1088</v>
      </c>
      <c r="AM144" s="595"/>
      <c r="AN144" s="595"/>
      <c r="AO144" s="595"/>
      <c r="AP144" s="595" t="s">
        <v>1088</v>
      </c>
      <c r="AQ144" s="595" t="s">
        <v>1088</v>
      </c>
      <c r="AR144" s="595"/>
      <c r="AS144" s="595"/>
      <c r="AT144" s="595"/>
      <c r="AU144" s="595"/>
      <c r="AV144" s="595"/>
      <c r="AW144" s="595"/>
      <c r="AX144" s="595"/>
      <c r="AY144" s="595"/>
      <c r="AZ144" s="595"/>
      <c r="BA144" s="595"/>
      <c r="BB144" s="595"/>
      <c r="BC144" s="595"/>
      <c r="BD144" s="595"/>
      <c r="BE144" s="595"/>
      <c r="BF144" s="595"/>
      <c r="BG144" s="595"/>
      <c r="BH144" s="595"/>
      <c r="BI144" s="595"/>
      <c r="BJ144" s="595"/>
      <c r="BK144" s="595"/>
      <c r="BL144" s="595"/>
      <c r="BM144" s="595"/>
      <c r="BN144" s="93">
        <f t="shared" si="29"/>
        <v>0</v>
      </c>
      <c r="BO144" s="56">
        <f t="shared" si="30"/>
        <v>0</v>
      </c>
      <c r="BP144" s="56">
        <f t="shared" si="31"/>
        <v>0</v>
      </c>
      <c r="BQ144" s="56">
        <f t="shared" si="32"/>
        <v>0</v>
      </c>
      <c r="BR144" s="56">
        <f t="shared" si="33"/>
        <v>0</v>
      </c>
      <c r="BS144" s="56">
        <f t="shared" ref="BS144:BS212" si="34">SUM(BO144:BR144)</f>
        <v>0</v>
      </c>
      <c r="BT144" s="316"/>
      <c r="BU144" s="169"/>
      <c r="BV144" s="169"/>
      <c r="BW144" s="169"/>
      <c r="BX144" s="169"/>
      <c r="BY144" s="169"/>
      <c r="BZ144" s="169"/>
      <c r="CA144" s="169"/>
      <c r="CB144" s="197"/>
      <c r="CC144" s="197"/>
      <c r="CD144" s="196"/>
      <c r="CE144" s="169"/>
      <c r="CF144" s="169"/>
      <c r="CG144" s="169"/>
      <c r="CH144" s="198"/>
      <c r="CI144" s="196"/>
      <c r="CJ144" s="169"/>
      <c r="CK144" s="169"/>
      <c r="CL144" s="99"/>
      <c r="CM144" s="99"/>
      <c r="CN144" s="99"/>
      <c r="CO144" s="99"/>
      <c r="CP144" s="99"/>
      <c r="CQ144" s="99"/>
      <c r="CR144" s="101"/>
      <c r="CS144" s="96"/>
      <c r="CT144" s="99"/>
      <c r="CU144" s="99"/>
      <c r="CV144" s="99"/>
      <c r="CW144" s="99"/>
      <c r="CX144" s="99"/>
      <c r="CY144" s="99"/>
      <c r="CZ144" s="99"/>
      <c r="DA144" s="99"/>
      <c r="DB144" s="102"/>
      <c r="DC144" s="96"/>
      <c r="DD144" s="98"/>
      <c r="DE144" s="96"/>
      <c r="DF144" s="99"/>
      <c r="DG144" s="99"/>
      <c r="DH144" s="99"/>
      <c r="DI144" s="99"/>
      <c r="DJ144" s="99"/>
      <c r="DK144" s="100"/>
    </row>
    <row r="145" spans="1:115" s="54" customFormat="1" ht="15" hidden="1" x14ac:dyDescent="0.25">
      <c r="A145" s="519">
        <v>133</v>
      </c>
      <c r="B145" s="190">
        <v>1304176</v>
      </c>
      <c r="C145" s="187" t="s">
        <v>729</v>
      </c>
      <c r="D145" s="85" t="s">
        <v>731</v>
      </c>
      <c r="E145" s="172" t="s">
        <v>591</v>
      </c>
      <c r="F145" s="172">
        <v>1</v>
      </c>
      <c r="G145" s="172"/>
      <c r="H145" s="595"/>
      <c r="I145" s="595" t="s">
        <v>742</v>
      </c>
      <c r="J145" s="595"/>
      <c r="K145" s="595"/>
      <c r="L145" s="595" t="s">
        <v>742</v>
      </c>
      <c r="M145" s="595" t="s">
        <v>742</v>
      </c>
      <c r="N145" s="595"/>
      <c r="O145" s="595"/>
      <c r="P145" s="595"/>
      <c r="Q145" s="595"/>
      <c r="R145" s="595"/>
      <c r="S145" s="595"/>
      <c r="T145" s="595"/>
      <c r="U145" s="595"/>
      <c r="V145" s="595" t="s">
        <v>742</v>
      </c>
      <c r="W145" s="595"/>
      <c r="X145" s="595" t="s">
        <v>742</v>
      </c>
      <c r="Y145" s="595"/>
      <c r="Z145" s="595" t="s">
        <v>742</v>
      </c>
      <c r="AA145" s="595" t="s">
        <v>1389</v>
      </c>
      <c r="AB145" s="595"/>
      <c r="AC145" s="595"/>
      <c r="AD145" s="595"/>
      <c r="AE145" s="595"/>
      <c r="AF145" s="595"/>
      <c r="AG145" s="595" t="s">
        <v>742</v>
      </c>
      <c r="AH145" s="595"/>
      <c r="AI145" s="595"/>
      <c r="AJ145" s="595"/>
      <c r="AK145" s="595"/>
      <c r="AL145" s="595" t="s">
        <v>1088</v>
      </c>
      <c r="AM145" s="595"/>
      <c r="AN145" s="595"/>
      <c r="AO145" s="595"/>
      <c r="AP145" s="595" t="s">
        <v>1088</v>
      </c>
      <c r="AQ145" s="595" t="s">
        <v>1088</v>
      </c>
      <c r="AR145" s="595"/>
      <c r="AS145" s="595"/>
      <c r="AT145" s="595"/>
      <c r="AU145" s="595"/>
      <c r="AV145" s="595"/>
      <c r="AW145" s="595"/>
      <c r="AX145" s="595"/>
      <c r="AY145" s="595"/>
      <c r="AZ145" s="595"/>
      <c r="BA145" s="595"/>
      <c r="BB145" s="595"/>
      <c r="BC145" s="595"/>
      <c r="BD145" s="595"/>
      <c r="BE145" s="595"/>
      <c r="BF145" s="595"/>
      <c r="BG145" s="595"/>
      <c r="BH145" s="595"/>
      <c r="BI145" s="595"/>
      <c r="BJ145" s="595"/>
      <c r="BK145" s="595"/>
      <c r="BL145" s="595"/>
      <c r="BM145" s="595"/>
      <c r="BN145" s="93">
        <f t="shared" si="29"/>
        <v>0</v>
      </c>
      <c r="BO145" s="56">
        <f t="shared" si="30"/>
        <v>0</v>
      </c>
      <c r="BP145" s="56">
        <f t="shared" si="31"/>
        <v>0</v>
      </c>
      <c r="BQ145" s="56">
        <f t="shared" si="32"/>
        <v>0</v>
      </c>
      <c r="BR145" s="56">
        <f t="shared" si="33"/>
        <v>0</v>
      </c>
      <c r="BS145" s="56">
        <f t="shared" si="34"/>
        <v>0</v>
      </c>
      <c r="BT145" s="316"/>
      <c r="BU145" s="169"/>
      <c r="BV145" s="169"/>
      <c r="BW145" s="169"/>
      <c r="BX145" s="169"/>
      <c r="BY145" s="169"/>
      <c r="BZ145" s="169"/>
      <c r="CA145" s="169"/>
      <c r="CB145" s="169"/>
      <c r="CC145" s="169"/>
      <c r="CD145" s="169"/>
      <c r="CE145" s="169"/>
      <c r="CF145" s="169"/>
      <c r="CG145" s="169"/>
      <c r="CH145" s="169"/>
      <c r="CI145" s="169"/>
      <c r="CJ145" s="169"/>
      <c r="CK145" s="169"/>
      <c r="CL145" s="99"/>
      <c r="CM145" s="99"/>
      <c r="CN145" s="99"/>
      <c r="CO145" s="99"/>
      <c r="CP145" s="99"/>
      <c r="CQ145" s="99"/>
      <c r="CR145" s="101"/>
      <c r="CS145" s="96"/>
      <c r="CT145" s="99"/>
      <c r="CU145" s="99"/>
      <c r="CV145" s="99"/>
      <c r="CW145" s="99"/>
      <c r="CX145" s="99"/>
      <c r="CY145" s="99"/>
      <c r="CZ145" s="99"/>
      <c r="DA145" s="99"/>
      <c r="DB145" s="102"/>
      <c r="DC145" s="96"/>
      <c r="DD145" s="98"/>
      <c r="DE145" s="96"/>
      <c r="DF145" s="99"/>
      <c r="DG145" s="99"/>
      <c r="DH145" s="99"/>
      <c r="DI145" s="99"/>
      <c r="DJ145" s="99"/>
      <c r="DK145" s="100"/>
    </row>
    <row r="146" spans="1:115" s="65" customFormat="1" ht="15" hidden="1" x14ac:dyDescent="0.25">
      <c r="A146" s="519">
        <v>134</v>
      </c>
      <c r="B146" s="190">
        <v>1304176</v>
      </c>
      <c r="C146" s="187" t="s">
        <v>443</v>
      </c>
      <c r="D146" s="85" t="s">
        <v>449</v>
      </c>
      <c r="E146" s="172" t="s">
        <v>592</v>
      </c>
      <c r="F146" s="172">
        <v>8</v>
      </c>
      <c r="G146" s="172"/>
      <c r="H146" s="595">
        <v>9</v>
      </c>
      <c r="I146" s="595">
        <v>8</v>
      </c>
      <c r="J146" s="595">
        <v>7</v>
      </c>
      <c r="K146" s="595">
        <v>10</v>
      </c>
      <c r="L146" s="595">
        <v>10</v>
      </c>
      <c r="M146" s="595">
        <v>10</v>
      </c>
      <c r="N146" s="595" t="s">
        <v>293</v>
      </c>
      <c r="O146" s="595">
        <v>9</v>
      </c>
      <c r="P146" s="595">
        <v>9</v>
      </c>
      <c r="Q146" s="595">
        <v>9</v>
      </c>
      <c r="R146" s="595">
        <v>7</v>
      </c>
      <c r="S146" s="595" t="s">
        <v>293</v>
      </c>
      <c r="T146" s="595">
        <v>8</v>
      </c>
      <c r="U146" s="595">
        <v>8</v>
      </c>
      <c r="V146" s="595">
        <v>7</v>
      </c>
      <c r="W146" s="595">
        <v>8</v>
      </c>
      <c r="X146" s="595" t="s">
        <v>715</v>
      </c>
      <c r="Y146" s="595">
        <v>8</v>
      </c>
      <c r="Z146" s="595">
        <v>8</v>
      </c>
      <c r="AA146" s="595">
        <v>8</v>
      </c>
      <c r="AB146" s="595">
        <v>9</v>
      </c>
      <c r="AC146" s="595">
        <v>8</v>
      </c>
      <c r="AD146" s="595">
        <v>7</v>
      </c>
      <c r="AE146" s="595" t="s">
        <v>292</v>
      </c>
      <c r="AF146" s="595" t="s">
        <v>293</v>
      </c>
      <c r="AG146" s="595">
        <v>7</v>
      </c>
      <c r="AH146" s="595">
        <v>9</v>
      </c>
      <c r="AI146" s="595" t="s">
        <v>293</v>
      </c>
      <c r="AJ146" s="595">
        <v>7</v>
      </c>
      <c r="AK146" s="595">
        <v>8</v>
      </c>
      <c r="AL146" s="595">
        <v>9</v>
      </c>
      <c r="AM146" s="595">
        <v>9</v>
      </c>
      <c r="AN146" s="595">
        <v>8</v>
      </c>
      <c r="AO146" s="595">
        <v>8</v>
      </c>
      <c r="AP146" s="595">
        <v>9</v>
      </c>
      <c r="AQ146" s="595">
        <v>9</v>
      </c>
      <c r="AR146" s="595" t="s">
        <v>1464</v>
      </c>
      <c r="AS146" s="595">
        <v>8</v>
      </c>
      <c r="AT146" s="595" t="s">
        <v>295</v>
      </c>
      <c r="AU146" s="595">
        <v>9</v>
      </c>
      <c r="AV146" s="595">
        <v>9</v>
      </c>
      <c r="AW146" s="595">
        <v>8</v>
      </c>
      <c r="AX146" s="595">
        <v>9</v>
      </c>
      <c r="AY146" s="595">
        <v>8</v>
      </c>
      <c r="AZ146" s="595">
        <v>9</v>
      </c>
      <c r="BA146" s="595"/>
      <c r="BB146" s="595"/>
      <c r="BC146" s="595"/>
      <c r="BD146" s="595"/>
      <c r="BE146" s="595">
        <v>9</v>
      </c>
      <c r="BF146" s="595"/>
      <c r="BG146" s="595"/>
      <c r="BH146" s="595">
        <v>9</v>
      </c>
      <c r="BI146" s="595">
        <v>6</v>
      </c>
      <c r="BJ146" s="595"/>
      <c r="BK146" s="595">
        <v>7</v>
      </c>
      <c r="BL146" s="595"/>
      <c r="BM146" s="595">
        <v>6</v>
      </c>
      <c r="BN146" s="93">
        <f t="shared" ref="BN146:BN214" si="35">COUNTIF(H146:BM146, "2024-1")</f>
        <v>0</v>
      </c>
      <c r="BO146" s="56">
        <f t="shared" ref="BO146:BO214" si="36">COUNTIF(H146:BM146,"&gt;5")</f>
        <v>42</v>
      </c>
      <c r="BP146" s="56">
        <f t="shared" ref="BP146:BP214" si="37">COUNTIF(H146:BM146,"&gt;5?")</f>
        <v>8</v>
      </c>
      <c r="BQ146" s="56">
        <f t="shared" ref="BQ146:BQ214" si="38">COUNTIF(H146:BM146,"5")</f>
        <v>0</v>
      </c>
      <c r="BR146" s="56">
        <f t="shared" ref="BR146:BR214" si="39">COUNTIF(H146:BM146,"5*")</f>
        <v>0</v>
      </c>
      <c r="BS146" s="56">
        <f t="shared" si="34"/>
        <v>50</v>
      </c>
      <c r="BT146" s="343"/>
      <c r="BU146" s="328">
        <v>7</v>
      </c>
      <c r="BV146" s="328"/>
      <c r="BW146" s="328"/>
      <c r="BX146" s="328"/>
      <c r="BY146" s="328"/>
      <c r="BZ146" s="328"/>
      <c r="CA146" s="328"/>
      <c r="CB146" s="330"/>
      <c r="CC146" s="344"/>
      <c r="CD146" s="343"/>
      <c r="CE146" s="328"/>
      <c r="CF146" s="328"/>
      <c r="CG146" s="328"/>
      <c r="CH146" s="345"/>
      <c r="CI146" s="343"/>
      <c r="CJ146" s="328"/>
      <c r="CK146" s="328"/>
      <c r="CL146" s="333"/>
      <c r="CM146" s="333"/>
      <c r="CN146" s="333"/>
      <c r="CO146" s="333"/>
      <c r="CP146" s="333"/>
      <c r="CQ146" s="333"/>
      <c r="CR146" s="334"/>
      <c r="CS146" s="335"/>
      <c r="CT146" s="333"/>
      <c r="CU146" s="333"/>
      <c r="CV146" s="333"/>
      <c r="CW146" s="333"/>
      <c r="CX146" s="333"/>
      <c r="CY146" s="333"/>
      <c r="CZ146" s="333"/>
      <c r="DA146" s="333"/>
      <c r="DB146" s="337"/>
      <c r="DC146" s="335"/>
      <c r="DD146" s="338"/>
      <c r="DE146" s="335"/>
      <c r="DF146" s="333"/>
      <c r="DG146" s="333"/>
      <c r="DH146" s="333"/>
      <c r="DI146" s="333"/>
      <c r="DJ146" s="333"/>
      <c r="DK146" s="339"/>
    </row>
    <row r="147" spans="1:115" s="65" customFormat="1" ht="15" hidden="1" x14ac:dyDescent="0.25">
      <c r="A147" s="519">
        <v>135</v>
      </c>
      <c r="B147" s="190">
        <v>1304176</v>
      </c>
      <c r="C147" s="187" t="s">
        <v>440</v>
      </c>
      <c r="D147" s="85" t="s">
        <v>446</v>
      </c>
      <c r="E147" s="172" t="s">
        <v>592</v>
      </c>
      <c r="F147" s="172">
        <v>5</v>
      </c>
      <c r="G147" s="172"/>
      <c r="H147" s="595">
        <v>8</v>
      </c>
      <c r="I147" s="595">
        <v>6</v>
      </c>
      <c r="J147" s="595">
        <v>7</v>
      </c>
      <c r="K147" s="595">
        <v>8</v>
      </c>
      <c r="L147" s="595">
        <v>7</v>
      </c>
      <c r="M147" s="595">
        <v>8</v>
      </c>
      <c r="N147" s="595">
        <v>6</v>
      </c>
      <c r="O147" s="595">
        <v>8</v>
      </c>
      <c r="P147" s="595">
        <v>7</v>
      </c>
      <c r="Q147" s="595">
        <v>8</v>
      </c>
      <c r="R147" s="595">
        <v>6</v>
      </c>
      <c r="S147" s="595">
        <v>9</v>
      </c>
      <c r="T147" s="595">
        <v>9</v>
      </c>
      <c r="U147" s="595">
        <v>8</v>
      </c>
      <c r="V147" s="595">
        <v>9</v>
      </c>
      <c r="W147" s="595">
        <v>6</v>
      </c>
      <c r="X147" s="595" t="s">
        <v>757</v>
      </c>
      <c r="Y147" s="595">
        <v>7</v>
      </c>
      <c r="Z147" s="595">
        <v>7</v>
      </c>
      <c r="AA147" s="595">
        <v>6</v>
      </c>
      <c r="AB147" s="595">
        <v>9</v>
      </c>
      <c r="AC147" s="595">
        <v>8</v>
      </c>
      <c r="AD147" s="595">
        <v>7</v>
      </c>
      <c r="AE147" s="595">
        <v>7</v>
      </c>
      <c r="AF147" s="595">
        <v>8</v>
      </c>
      <c r="AG147" s="595">
        <v>8</v>
      </c>
      <c r="AH147" s="595">
        <v>8</v>
      </c>
      <c r="AI147" s="595">
        <v>7</v>
      </c>
      <c r="AJ147" s="595">
        <v>6</v>
      </c>
      <c r="AK147" s="595">
        <v>7</v>
      </c>
      <c r="AL147" s="595">
        <v>9</v>
      </c>
      <c r="AM147" s="595">
        <v>10</v>
      </c>
      <c r="AN147" s="595">
        <v>9</v>
      </c>
      <c r="AO147" s="595">
        <v>9</v>
      </c>
      <c r="AP147" s="595">
        <v>9</v>
      </c>
      <c r="AQ147" s="595">
        <v>8</v>
      </c>
      <c r="AR147" s="595">
        <v>7</v>
      </c>
      <c r="AS147" s="595">
        <v>8</v>
      </c>
      <c r="AT147" s="595">
        <v>8</v>
      </c>
      <c r="AU147" s="595">
        <v>9</v>
      </c>
      <c r="AV147" s="595">
        <v>7</v>
      </c>
      <c r="AW147" s="595">
        <v>7</v>
      </c>
      <c r="AX147" s="595">
        <v>8</v>
      </c>
      <c r="AY147" s="595">
        <v>7</v>
      </c>
      <c r="AZ147" s="595">
        <v>9</v>
      </c>
      <c r="BA147" s="595"/>
      <c r="BB147" s="595"/>
      <c r="BC147" s="595"/>
      <c r="BD147" s="595"/>
      <c r="BE147" s="595">
        <v>6</v>
      </c>
      <c r="BF147" s="595">
        <v>6</v>
      </c>
      <c r="BG147" s="595"/>
      <c r="BH147" s="595"/>
      <c r="BI147" s="595">
        <v>7</v>
      </c>
      <c r="BJ147" s="595">
        <v>8</v>
      </c>
      <c r="BK147" s="595">
        <v>6</v>
      </c>
      <c r="BL147" s="595"/>
      <c r="BM147" s="595"/>
      <c r="BN147" s="93">
        <f t="shared" si="35"/>
        <v>0</v>
      </c>
      <c r="BO147" s="56">
        <f t="shared" si="36"/>
        <v>49</v>
      </c>
      <c r="BP147" s="56">
        <f t="shared" si="37"/>
        <v>0</v>
      </c>
      <c r="BQ147" s="56">
        <f t="shared" si="38"/>
        <v>0</v>
      </c>
      <c r="BR147" s="56">
        <f t="shared" si="39"/>
        <v>0</v>
      </c>
      <c r="BS147" s="56">
        <f t="shared" si="34"/>
        <v>49</v>
      </c>
      <c r="BT147" s="343"/>
      <c r="BU147" s="328">
        <v>5</v>
      </c>
      <c r="BV147" s="328"/>
      <c r="BW147" s="328"/>
      <c r="BX147" s="328"/>
      <c r="BY147" s="328"/>
      <c r="BZ147" s="328"/>
      <c r="CA147" s="328"/>
      <c r="CB147" s="330"/>
      <c r="CC147" s="344"/>
      <c r="CD147" s="343"/>
      <c r="CE147" s="328"/>
      <c r="CF147" s="328"/>
      <c r="CG147" s="328"/>
      <c r="CH147" s="345"/>
      <c r="CI147" s="343"/>
      <c r="CJ147" s="328"/>
      <c r="CK147" s="328"/>
      <c r="CL147" s="333"/>
      <c r="CM147" s="333"/>
      <c r="CN147" s="333"/>
      <c r="CO147" s="333"/>
      <c r="CP147" s="333"/>
      <c r="CQ147" s="333"/>
      <c r="CR147" s="334"/>
      <c r="CS147" s="335"/>
      <c r="CT147" s="333"/>
      <c r="CU147" s="333"/>
      <c r="CV147" s="333"/>
      <c r="CW147" s="333"/>
      <c r="CX147" s="333"/>
      <c r="CY147" s="333"/>
      <c r="CZ147" s="333"/>
      <c r="DA147" s="333"/>
      <c r="DB147" s="337"/>
      <c r="DC147" s="335"/>
      <c r="DD147" s="338"/>
      <c r="DE147" s="335"/>
      <c r="DF147" s="333"/>
      <c r="DG147" s="333"/>
      <c r="DH147" s="333"/>
      <c r="DI147" s="333"/>
      <c r="DJ147" s="333"/>
      <c r="DK147" s="339"/>
    </row>
    <row r="148" spans="1:115" s="65" customFormat="1" ht="15" hidden="1" x14ac:dyDescent="0.25">
      <c r="A148" s="519">
        <v>136</v>
      </c>
      <c r="B148" s="190">
        <v>1304176</v>
      </c>
      <c r="C148" s="187" t="s">
        <v>442</v>
      </c>
      <c r="D148" s="85" t="s">
        <v>448</v>
      </c>
      <c r="E148" s="172" t="s">
        <v>592</v>
      </c>
      <c r="F148" s="172">
        <v>5</v>
      </c>
      <c r="G148" s="172"/>
      <c r="H148" s="595">
        <v>10</v>
      </c>
      <c r="I148" s="595">
        <v>8</v>
      </c>
      <c r="J148" s="595">
        <v>9</v>
      </c>
      <c r="K148" s="595">
        <v>8</v>
      </c>
      <c r="L148" s="595">
        <v>10</v>
      </c>
      <c r="M148" s="595">
        <v>9</v>
      </c>
      <c r="N148" s="595">
        <v>7</v>
      </c>
      <c r="O148" s="595">
        <v>10</v>
      </c>
      <c r="P148" s="595">
        <v>10</v>
      </c>
      <c r="Q148" s="595">
        <v>9</v>
      </c>
      <c r="R148" s="595">
        <v>7</v>
      </c>
      <c r="S148" s="595">
        <v>9</v>
      </c>
      <c r="T148" s="595">
        <v>10</v>
      </c>
      <c r="U148" s="595">
        <v>9</v>
      </c>
      <c r="V148" s="595">
        <v>9</v>
      </c>
      <c r="W148" s="595">
        <v>8</v>
      </c>
      <c r="X148" s="595">
        <v>9</v>
      </c>
      <c r="Y148" s="595">
        <v>8</v>
      </c>
      <c r="Z148" s="595">
        <v>9</v>
      </c>
      <c r="AA148" s="595">
        <v>9</v>
      </c>
      <c r="AB148" s="595">
        <v>10</v>
      </c>
      <c r="AC148" s="595">
        <v>10</v>
      </c>
      <c r="AD148" s="595">
        <v>9</v>
      </c>
      <c r="AE148" s="595">
        <v>7</v>
      </c>
      <c r="AF148" s="595">
        <v>9</v>
      </c>
      <c r="AG148" s="595">
        <v>9</v>
      </c>
      <c r="AH148" s="595">
        <v>10</v>
      </c>
      <c r="AI148" s="595">
        <v>9</v>
      </c>
      <c r="AJ148" s="595">
        <v>8</v>
      </c>
      <c r="AK148" s="595">
        <v>9</v>
      </c>
      <c r="AL148" s="595">
        <v>9</v>
      </c>
      <c r="AM148" s="595">
        <v>9</v>
      </c>
      <c r="AN148" s="595">
        <v>10</v>
      </c>
      <c r="AO148" s="595">
        <v>9</v>
      </c>
      <c r="AP148" s="595">
        <v>10</v>
      </c>
      <c r="AQ148" s="595">
        <v>10</v>
      </c>
      <c r="AR148" s="595">
        <v>9</v>
      </c>
      <c r="AS148" s="595">
        <v>9</v>
      </c>
      <c r="AT148" s="595">
        <v>8</v>
      </c>
      <c r="AU148" s="595">
        <v>9</v>
      </c>
      <c r="AV148" s="595">
        <v>10</v>
      </c>
      <c r="AW148" s="595">
        <v>9</v>
      </c>
      <c r="AX148" s="595">
        <v>8</v>
      </c>
      <c r="AY148" s="595">
        <v>8</v>
      </c>
      <c r="AZ148" s="595">
        <v>8</v>
      </c>
      <c r="BA148" s="595"/>
      <c r="BB148" s="595"/>
      <c r="BC148" s="595"/>
      <c r="BD148" s="595"/>
      <c r="BE148" s="595">
        <v>9</v>
      </c>
      <c r="BF148" s="595">
        <v>7</v>
      </c>
      <c r="BG148" s="595"/>
      <c r="BH148" s="595"/>
      <c r="BI148" s="595">
        <v>7</v>
      </c>
      <c r="BJ148" s="595">
        <v>9</v>
      </c>
      <c r="BK148" s="595">
        <v>8</v>
      </c>
      <c r="BL148" s="595"/>
      <c r="BM148" s="595"/>
      <c r="BN148" s="93">
        <f t="shared" si="35"/>
        <v>0</v>
      </c>
      <c r="BO148" s="56">
        <f t="shared" si="36"/>
        <v>50</v>
      </c>
      <c r="BP148" s="56">
        <f t="shared" si="37"/>
        <v>0</v>
      </c>
      <c r="BQ148" s="56">
        <f t="shared" si="38"/>
        <v>0</v>
      </c>
      <c r="BR148" s="56">
        <f t="shared" si="39"/>
        <v>0</v>
      </c>
      <c r="BS148" s="56">
        <f t="shared" si="34"/>
        <v>50</v>
      </c>
      <c r="BT148" s="343"/>
      <c r="BU148" s="328">
        <v>7</v>
      </c>
      <c r="BV148" s="328"/>
      <c r="BW148" s="328"/>
      <c r="BX148" s="328"/>
      <c r="BY148" s="328"/>
      <c r="BZ148" s="328"/>
      <c r="CA148" s="328"/>
      <c r="CB148" s="330"/>
      <c r="CC148" s="344"/>
      <c r="CD148" s="343"/>
      <c r="CE148" s="328"/>
      <c r="CF148" s="328"/>
      <c r="CG148" s="328"/>
      <c r="CH148" s="345"/>
      <c r="CI148" s="343"/>
      <c r="CJ148" s="328"/>
      <c r="CK148" s="328"/>
      <c r="CL148" s="333"/>
      <c r="CM148" s="333"/>
      <c r="CN148" s="333"/>
      <c r="CO148" s="333"/>
      <c r="CP148" s="333"/>
      <c r="CQ148" s="333"/>
      <c r="CR148" s="334"/>
      <c r="CS148" s="335"/>
      <c r="CT148" s="333"/>
      <c r="CU148" s="333"/>
      <c r="CV148" s="333"/>
      <c r="CW148" s="333"/>
      <c r="CX148" s="333"/>
      <c r="CY148" s="333"/>
      <c r="CZ148" s="333"/>
      <c r="DA148" s="333"/>
      <c r="DB148" s="337"/>
      <c r="DC148" s="335"/>
      <c r="DD148" s="338"/>
      <c r="DE148" s="335"/>
      <c r="DF148" s="333"/>
      <c r="DG148" s="333"/>
      <c r="DH148" s="333"/>
      <c r="DI148" s="333"/>
      <c r="DJ148" s="333"/>
      <c r="DK148" s="339"/>
    </row>
    <row r="149" spans="1:115" s="65" customFormat="1" ht="15" hidden="1" x14ac:dyDescent="0.25">
      <c r="A149" s="519">
        <v>137</v>
      </c>
      <c r="B149" s="190">
        <v>1304176</v>
      </c>
      <c r="C149" s="187" t="s">
        <v>445</v>
      </c>
      <c r="D149" s="85" t="s">
        <v>451</v>
      </c>
      <c r="E149" s="172" t="s">
        <v>592</v>
      </c>
      <c r="F149" s="172">
        <v>5</v>
      </c>
      <c r="G149" s="172"/>
      <c r="H149" s="595">
        <v>10</v>
      </c>
      <c r="I149" s="595">
        <v>8</v>
      </c>
      <c r="J149" s="595">
        <v>10</v>
      </c>
      <c r="K149" s="595">
        <v>10</v>
      </c>
      <c r="L149" s="595">
        <v>9</v>
      </c>
      <c r="M149" s="595">
        <v>9</v>
      </c>
      <c r="N149" s="595">
        <v>9</v>
      </c>
      <c r="O149" s="595">
        <v>10</v>
      </c>
      <c r="P149" s="595">
        <v>9</v>
      </c>
      <c r="Q149" s="595">
        <v>9</v>
      </c>
      <c r="R149" s="595">
        <v>8</v>
      </c>
      <c r="S149" s="595">
        <v>8</v>
      </c>
      <c r="T149" s="595">
        <v>10</v>
      </c>
      <c r="U149" s="595">
        <v>9</v>
      </c>
      <c r="V149" s="595"/>
      <c r="W149" s="595"/>
      <c r="X149" s="595">
        <v>9</v>
      </c>
      <c r="Y149" s="595">
        <v>8</v>
      </c>
      <c r="Z149" s="595">
        <v>9</v>
      </c>
      <c r="AA149" s="595">
        <v>9</v>
      </c>
      <c r="AB149" s="595"/>
      <c r="AC149" s="595"/>
      <c r="AD149" s="595">
        <v>9</v>
      </c>
      <c r="AE149" s="595">
        <v>8</v>
      </c>
      <c r="AF149" s="595">
        <v>9</v>
      </c>
      <c r="AG149" s="595" t="s">
        <v>817</v>
      </c>
      <c r="AH149" s="595">
        <v>10</v>
      </c>
      <c r="AI149" s="595"/>
      <c r="AJ149" s="595"/>
      <c r="AK149" s="595" t="s">
        <v>817</v>
      </c>
      <c r="AL149" s="595" t="s">
        <v>1088</v>
      </c>
      <c r="AM149" s="595"/>
      <c r="AN149" s="595"/>
      <c r="AO149" s="595"/>
      <c r="AP149" s="595" t="s">
        <v>1088</v>
      </c>
      <c r="AQ149" s="595" t="s">
        <v>1088</v>
      </c>
      <c r="AR149" s="595"/>
      <c r="AS149" s="595"/>
      <c r="AT149" s="595"/>
      <c r="AU149" s="595"/>
      <c r="AV149" s="595" t="s">
        <v>817</v>
      </c>
      <c r="AW149" s="595" t="s">
        <v>817</v>
      </c>
      <c r="AX149" s="595" t="s">
        <v>817</v>
      </c>
      <c r="AY149" s="595"/>
      <c r="AZ149" s="595"/>
      <c r="BA149" s="595"/>
      <c r="BB149" s="595"/>
      <c r="BC149" s="595"/>
      <c r="BD149" s="595"/>
      <c r="BE149" s="595">
        <v>9</v>
      </c>
      <c r="BF149" s="595">
        <v>7</v>
      </c>
      <c r="BG149" s="595"/>
      <c r="BH149" s="595"/>
      <c r="BI149" s="595" t="s">
        <v>817</v>
      </c>
      <c r="BJ149" s="595">
        <v>9</v>
      </c>
      <c r="BK149" s="595">
        <v>8</v>
      </c>
      <c r="BL149" s="595"/>
      <c r="BM149" s="595"/>
      <c r="BN149" s="93">
        <f t="shared" si="35"/>
        <v>0</v>
      </c>
      <c r="BO149" s="56">
        <f t="shared" si="36"/>
        <v>26</v>
      </c>
      <c r="BP149" s="56">
        <f t="shared" si="37"/>
        <v>0</v>
      </c>
      <c r="BQ149" s="56">
        <f t="shared" si="38"/>
        <v>0</v>
      </c>
      <c r="BR149" s="56">
        <f t="shared" si="39"/>
        <v>0</v>
      </c>
      <c r="BS149" s="56">
        <f t="shared" si="34"/>
        <v>26</v>
      </c>
      <c r="BT149" s="316"/>
      <c r="BU149" s="169">
        <v>8</v>
      </c>
      <c r="BV149" s="169"/>
      <c r="BW149" s="169"/>
      <c r="BX149" s="169"/>
      <c r="BY149" s="169"/>
      <c r="BZ149" s="169"/>
      <c r="CA149" s="169"/>
      <c r="CB149" s="169"/>
      <c r="CC149" s="169"/>
      <c r="CD149" s="169"/>
      <c r="CE149" s="169"/>
      <c r="CF149" s="169"/>
      <c r="CG149" s="169"/>
      <c r="CH149" s="169"/>
      <c r="CI149" s="169"/>
      <c r="CJ149" s="169"/>
      <c r="CK149" s="169"/>
      <c r="CL149" s="99"/>
      <c r="CM149" s="99"/>
      <c r="CN149" s="99"/>
      <c r="CO149" s="99"/>
      <c r="CP149" s="99"/>
      <c r="CQ149" s="99"/>
      <c r="CR149" s="99"/>
      <c r="CS149" s="99"/>
      <c r="CT149" s="99"/>
      <c r="CU149" s="99"/>
      <c r="CV149" s="99"/>
      <c r="CW149" s="99"/>
      <c r="CX149" s="99"/>
      <c r="CY149" s="99"/>
      <c r="CZ149" s="99"/>
      <c r="DA149" s="99"/>
      <c r="DB149" s="99"/>
      <c r="DC149" s="99"/>
      <c r="DD149" s="99"/>
      <c r="DE149" s="99"/>
      <c r="DF149" s="99"/>
      <c r="DG149" s="99"/>
      <c r="DH149" s="99"/>
      <c r="DI149" s="99"/>
      <c r="DJ149" s="99"/>
      <c r="DK149" s="99"/>
    </row>
    <row r="150" spans="1:115" s="65" customFormat="1" ht="15" hidden="1" x14ac:dyDescent="0.25">
      <c r="A150" s="519">
        <v>138</v>
      </c>
      <c r="B150" s="190">
        <v>1304176</v>
      </c>
      <c r="C150" s="187" t="s">
        <v>441</v>
      </c>
      <c r="D150" s="85" t="s">
        <v>447</v>
      </c>
      <c r="E150" s="172" t="s">
        <v>592</v>
      </c>
      <c r="F150" s="172">
        <v>5</v>
      </c>
      <c r="G150" s="172"/>
      <c r="H150" s="595">
        <v>8</v>
      </c>
      <c r="I150" s="595">
        <v>6</v>
      </c>
      <c r="J150" s="595">
        <v>7</v>
      </c>
      <c r="K150" s="595">
        <v>6</v>
      </c>
      <c r="L150" s="595">
        <v>8</v>
      </c>
      <c r="M150" s="595">
        <v>8</v>
      </c>
      <c r="N150" s="595" t="s">
        <v>294</v>
      </c>
      <c r="O150" s="595">
        <v>9</v>
      </c>
      <c r="P150" s="595">
        <v>8</v>
      </c>
      <c r="Q150" s="595">
        <v>9</v>
      </c>
      <c r="R150" s="595" t="s">
        <v>758</v>
      </c>
      <c r="S150" s="595">
        <v>8</v>
      </c>
      <c r="T150" s="595">
        <v>8</v>
      </c>
      <c r="U150" s="595">
        <v>8</v>
      </c>
      <c r="V150" s="595">
        <v>9</v>
      </c>
      <c r="W150" s="595">
        <v>7</v>
      </c>
      <c r="X150" s="595" t="s">
        <v>294</v>
      </c>
      <c r="Y150" s="595">
        <v>6</v>
      </c>
      <c r="Z150" s="595">
        <v>8</v>
      </c>
      <c r="AA150" s="595">
        <v>7</v>
      </c>
      <c r="AB150" s="595" t="s">
        <v>293</v>
      </c>
      <c r="AC150" s="595">
        <v>8</v>
      </c>
      <c r="AD150" s="595" t="s">
        <v>292</v>
      </c>
      <c r="AE150" s="595">
        <v>7</v>
      </c>
      <c r="AF150" s="595">
        <v>8</v>
      </c>
      <c r="AG150" s="595">
        <v>8</v>
      </c>
      <c r="AH150" s="595">
        <v>8</v>
      </c>
      <c r="AI150" s="595">
        <v>7</v>
      </c>
      <c r="AJ150" s="595">
        <v>8</v>
      </c>
      <c r="AK150" s="595">
        <v>7</v>
      </c>
      <c r="AL150" s="595">
        <v>9</v>
      </c>
      <c r="AM150" s="595">
        <v>9</v>
      </c>
      <c r="AN150" s="595">
        <v>10</v>
      </c>
      <c r="AO150" s="595">
        <v>8</v>
      </c>
      <c r="AP150" s="595">
        <v>9</v>
      </c>
      <c r="AQ150" s="595">
        <v>9</v>
      </c>
      <c r="AR150" s="595">
        <v>7</v>
      </c>
      <c r="AS150" s="595">
        <v>8</v>
      </c>
      <c r="AT150" s="595">
        <v>7</v>
      </c>
      <c r="AU150" s="595">
        <v>9</v>
      </c>
      <c r="AV150" s="595">
        <v>8</v>
      </c>
      <c r="AW150" s="595">
        <v>7</v>
      </c>
      <c r="AX150" s="595">
        <v>8</v>
      </c>
      <c r="AY150" s="595">
        <v>8</v>
      </c>
      <c r="AZ150" s="595">
        <v>9</v>
      </c>
      <c r="BA150" s="595"/>
      <c r="BB150" s="595"/>
      <c r="BC150" s="595"/>
      <c r="BD150" s="595"/>
      <c r="BE150" s="595">
        <v>8</v>
      </c>
      <c r="BF150" s="595">
        <v>6</v>
      </c>
      <c r="BG150" s="595"/>
      <c r="BH150" s="595"/>
      <c r="BI150" s="595">
        <v>7</v>
      </c>
      <c r="BJ150" s="595">
        <v>7</v>
      </c>
      <c r="BK150" s="595">
        <v>7</v>
      </c>
      <c r="BL150" s="595"/>
      <c r="BM150" s="595"/>
      <c r="BN150" s="93">
        <f t="shared" si="35"/>
        <v>0</v>
      </c>
      <c r="BO150" s="56">
        <f t="shared" si="36"/>
        <v>45</v>
      </c>
      <c r="BP150" s="56">
        <f t="shared" si="37"/>
        <v>5</v>
      </c>
      <c r="BQ150" s="56">
        <f t="shared" si="38"/>
        <v>0</v>
      </c>
      <c r="BR150" s="56">
        <f t="shared" si="39"/>
        <v>0</v>
      </c>
      <c r="BS150" s="56">
        <f t="shared" si="34"/>
        <v>50</v>
      </c>
      <c r="BT150" s="316"/>
      <c r="BU150" s="169">
        <v>5</v>
      </c>
      <c r="BV150" s="169"/>
      <c r="BW150" s="169"/>
      <c r="BX150" s="169"/>
      <c r="BY150" s="169"/>
      <c r="BZ150" s="169"/>
      <c r="CA150" s="169"/>
      <c r="CB150" s="169"/>
      <c r="CC150" s="169"/>
      <c r="CD150" s="169"/>
      <c r="CE150" s="169"/>
      <c r="CF150" s="169"/>
      <c r="CG150" s="169"/>
      <c r="CH150" s="169"/>
      <c r="CI150" s="169"/>
      <c r="CJ150" s="169"/>
      <c r="CK150" s="169"/>
      <c r="CL150" s="99"/>
      <c r="CM150" s="99"/>
      <c r="CN150" s="99"/>
      <c r="CO150" s="99"/>
      <c r="CP150" s="99"/>
      <c r="CQ150" s="99"/>
      <c r="CR150" s="99"/>
      <c r="CS150" s="99"/>
      <c r="CT150" s="99"/>
      <c r="CU150" s="99"/>
      <c r="CV150" s="99"/>
      <c r="CW150" s="99"/>
      <c r="CX150" s="99"/>
      <c r="CY150" s="99"/>
      <c r="CZ150" s="99"/>
      <c r="DA150" s="99"/>
      <c r="DB150" s="99"/>
      <c r="DC150" s="99"/>
      <c r="DD150" s="99"/>
      <c r="DE150" s="99"/>
      <c r="DF150" s="99"/>
      <c r="DG150" s="99"/>
      <c r="DH150" s="99"/>
      <c r="DI150" s="99"/>
      <c r="DJ150" s="99"/>
      <c r="DK150" s="99"/>
    </row>
    <row r="151" spans="1:115" s="65" customFormat="1" ht="15" hidden="1" x14ac:dyDescent="0.25">
      <c r="A151" s="519">
        <v>139</v>
      </c>
      <c r="B151" s="190">
        <v>1304176</v>
      </c>
      <c r="C151" s="187" t="s">
        <v>444</v>
      </c>
      <c r="D151" s="85" t="s">
        <v>450</v>
      </c>
      <c r="E151" s="172" t="s">
        <v>592</v>
      </c>
      <c r="F151" s="172">
        <v>8</v>
      </c>
      <c r="G151" s="172"/>
      <c r="H151" s="595">
        <v>8</v>
      </c>
      <c r="I151" s="595">
        <v>6</v>
      </c>
      <c r="J151" s="595">
        <v>7</v>
      </c>
      <c r="K151" s="595" t="s">
        <v>294</v>
      </c>
      <c r="L151" s="595">
        <v>6</v>
      </c>
      <c r="M151" s="595">
        <v>8</v>
      </c>
      <c r="N151" s="595" t="s">
        <v>293</v>
      </c>
      <c r="O151" s="595" t="s">
        <v>292</v>
      </c>
      <c r="P151" s="595">
        <v>8</v>
      </c>
      <c r="Q151" s="595">
        <v>9</v>
      </c>
      <c r="R151" s="595">
        <v>6</v>
      </c>
      <c r="S151" s="595">
        <v>8</v>
      </c>
      <c r="T151" s="595">
        <v>7</v>
      </c>
      <c r="U151" s="595">
        <v>8</v>
      </c>
      <c r="V151" s="595">
        <v>7</v>
      </c>
      <c r="W151" s="595" t="s">
        <v>1567</v>
      </c>
      <c r="X151" s="595" t="s">
        <v>293</v>
      </c>
      <c r="Y151" s="595">
        <v>6</v>
      </c>
      <c r="Z151" s="595">
        <v>7</v>
      </c>
      <c r="AA151" s="595">
        <v>6</v>
      </c>
      <c r="AB151" s="595">
        <v>8</v>
      </c>
      <c r="AC151" s="595">
        <v>8</v>
      </c>
      <c r="AD151" s="595" t="s">
        <v>295</v>
      </c>
      <c r="AE151" s="595" t="s">
        <v>292</v>
      </c>
      <c r="AF151" s="595">
        <v>6</v>
      </c>
      <c r="AG151" s="595">
        <v>6</v>
      </c>
      <c r="AH151" s="595">
        <v>8</v>
      </c>
      <c r="AI151" s="595">
        <v>6</v>
      </c>
      <c r="AJ151" s="595">
        <v>6</v>
      </c>
      <c r="AK151" s="595">
        <v>7</v>
      </c>
      <c r="AL151" s="595">
        <v>9</v>
      </c>
      <c r="AM151" s="595">
        <v>8</v>
      </c>
      <c r="AN151" s="595">
        <v>9</v>
      </c>
      <c r="AO151" s="595">
        <v>8</v>
      </c>
      <c r="AP151" s="595">
        <v>10</v>
      </c>
      <c r="AQ151" s="595">
        <v>9</v>
      </c>
      <c r="AR151" s="595">
        <v>7</v>
      </c>
      <c r="AS151" s="595">
        <v>8</v>
      </c>
      <c r="AT151" s="595">
        <v>6</v>
      </c>
      <c r="AU151" s="595">
        <v>9</v>
      </c>
      <c r="AV151" s="595" t="s">
        <v>295</v>
      </c>
      <c r="AW151" s="595" t="s">
        <v>292</v>
      </c>
      <c r="AX151" s="595">
        <v>5</v>
      </c>
      <c r="AY151" s="595"/>
      <c r="AZ151" s="595"/>
      <c r="BA151" s="595"/>
      <c r="BB151" s="595"/>
      <c r="BC151" s="595"/>
      <c r="BD151" s="595">
        <v>9</v>
      </c>
      <c r="BE151" s="595">
        <v>9</v>
      </c>
      <c r="BF151" s="595">
        <v>6</v>
      </c>
      <c r="BG151" s="595">
        <v>9</v>
      </c>
      <c r="BH151" s="595">
        <v>8</v>
      </c>
      <c r="BI151" s="595">
        <v>7</v>
      </c>
      <c r="BJ151" s="595"/>
      <c r="BK151" s="595">
        <v>7</v>
      </c>
      <c r="BL151" s="595"/>
      <c r="BM151" s="595" t="s">
        <v>293</v>
      </c>
      <c r="BN151" s="93">
        <f t="shared" si="35"/>
        <v>0</v>
      </c>
      <c r="BO151" s="56">
        <f t="shared" si="36"/>
        <v>40</v>
      </c>
      <c r="BP151" s="56">
        <f t="shared" si="37"/>
        <v>9</v>
      </c>
      <c r="BQ151" s="56">
        <f t="shared" si="38"/>
        <v>1</v>
      </c>
      <c r="BR151" s="56">
        <f t="shared" si="39"/>
        <v>0</v>
      </c>
      <c r="BS151" s="56">
        <f t="shared" si="34"/>
        <v>50</v>
      </c>
      <c r="BT151" s="316"/>
      <c r="BU151" s="169">
        <v>6</v>
      </c>
      <c r="BV151" s="169"/>
      <c r="BW151" s="169"/>
      <c r="BX151" s="169"/>
      <c r="BY151" s="169"/>
      <c r="BZ151" s="169"/>
      <c r="CA151" s="169"/>
      <c r="CB151" s="169"/>
      <c r="CC151" s="169"/>
      <c r="CD151" s="169"/>
      <c r="CE151" s="169"/>
      <c r="CF151" s="169"/>
      <c r="CG151" s="169"/>
      <c r="CH151" s="169"/>
      <c r="CI151" s="169"/>
      <c r="CJ151" s="169"/>
      <c r="CK151" s="169"/>
      <c r="CL151" s="99"/>
      <c r="CM151" s="99"/>
      <c r="CN151" s="99"/>
      <c r="CO151" s="99"/>
      <c r="CP151" s="99"/>
      <c r="CQ151" s="99"/>
      <c r="CR151" s="99"/>
      <c r="CS151" s="99"/>
      <c r="CT151" s="99"/>
      <c r="CU151" s="99"/>
      <c r="CV151" s="99"/>
      <c r="CW151" s="99"/>
      <c r="CX151" s="99"/>
      <c r="CY151" s="99"/>
      <c r="CZ151" s="99"/>
      <c r="DA151" s="99"/>
      <c r="DB151" s="99"/>
      <c r="DC151" s="99"/>
      <c r="DD151" s="99"/>
      <c r="DE151" s="99"/>
      <c r="DF151" s="99"/>
      <c r="DG151" s="99"/>
      <c r="DH151" s="99"/>
      <c r="DI151" s="99"/>
      <c r="DJ151" s="99"/>
      <c r="DK151" s="99"/>
    </row>
    <row r="152" spans="1:115" s="65" customFormat="1" ht="15" hidden="1" x14ac:dyDescent="0.25">
      <c r="A152" s="519">
        <v>140</v>
      </c>
      <c r="B152" s="190">
        <v>1304176</v>
      </c>
      <c r="C152" s="187" t="s">
        <v>1099</v>
      </c>
      <c r="D152" s="85" t="s">
        <v>1100</v>
      </c>
      <c r="E152" s="172" t="s">
        <v>591</v>
      </c>
      <c r="F152" s="172">
        <v>1</v>
      </c>
      <c r="G152" s="172"/>
      <c r="H152" s="595"/>
      <c r="I152" s="595" t="s">
        <v>1088</v>
      </c>
      <c r="J152" s="595"/>
      <c r="K152" s="595"/>
      <c r="L152" s="595" t="s">
        <v>1088</v>
      </c>
      <c r="M152" s="595"/>
      <c r="N152" s="595"/>
      <c r="O152" s="595"/>
      <c r="P152" s="595"/>
      <c r="Q152" s="595"/>
      <c r="R152" s="595"/>
      <c r="S152" s="595"/>
      <c r="T152" s="595"/>
      <c r="U152" s="595"/>
      <c r="V152" s="595"/>
      <c r="W152" s="595"/>
      <c r="X152" s="595" t="s">
        <v>1088</v>
      </c>
      <c r="Y152" s="595"/>
      <c r="Z152" s="595"/>
      <c r="AA152" s="595"/>
      <c r="AB152" s="595"/>
      <c r="AC152" s="595"/>
      <c r="AD152" s="595" t="s">
        <v>1088</v>
      </c>
      <c r="AE152" s="595"/>
      <c r="AF152" s="595"/>
      <c r="AG152" s="595"/>
      <c r="AH152" s="595"/>
      <c r="AI152" s="595"/>
      <c r="AJ152" s="595"/>
      <c r="AK152" s="595"/>
      <c r="AL152" s="595"/>
      <c r="AM152" s="595"/>
      <c r="AN152" s="595"/>
      <c r="AO152" s="595"/>
      <c r="AP152" s="595"/>
      <c r="AQ152" s="595"/>
      <c r="AR152" s="595"/>
      <c r="AS152" s="595"/>
      <c r="AT152" s="595"/>
      <c r="AU152" s="595"/>
      <c r="AV152" s="595"/>
      <c r="AW152" s="595"/>
      <c r="AX152" s="595" t="s">
        <v>1088</v>
      </c>
      <c r="AY152" s="595"/>
      <c r="AZ152" s="595"/>
      <c r="BA152" s="595" t="s">
        <v>1088</v>
      </c>
      <c r="BB152" s="595"/>
      <c r="BC152" s="595"/>
      <c r="BD152" s="595"/>
      <c r="BE152" s="595"/>
      <c r="BF152" s="595"/>
      <c r="BG152" s="595"/>
      <c r="BH152" s="595"/>
      <c r="BI152" s="595"/>
      <c r="BJ152" s="595" t="s">
        <v>1088</v>
      </c>
      <c r="BK152" s="595"/>
      <c r="BL152" s="595"/>
      <c r="BM152" s="595"/>
      <c r="BN152" s="93">
        <f t="shared" si="35"/>
        <v>0</v>
      </c>
      <c r="BO152" s="56">
        <f t="shared" si="36"/>
        <v>0</v>
      </c>
      <c r="BP152" s="56">
        <f t="shared" si="37"/>
        <v>0</v>
      </c>
      <c r="BQ152" s="56">
        <f t="shared" si="38"/>
        <v>0</v>
      </c>
      <c r="BR152" s="56">
        <f t="shared" si="39"/>
        <v>0</v>
      </c>
      <c r="BS152" s="56">
        <f t="shared" si="34"/>
        <v>0</v>
      </c>
      <c r="BT152" s="316"/>
      <c r="BU152" s="169"/>
      <c r="BV152" s="169"/>
      <c r="BW152" s="169"/>
      <c r="BX152" s="169"/>
      <c r="BY152" s="169"/>
      <c r="BZ152" s="169"/>
      <c r="CA152" s="169"/>
      <c r="CB152" s="197"/>
      <c r="CC152" s="197"/>
      <c r="CD152" s="196"/>
      <c r="CE152" s="169"/>
      <c r="CF152" s="169"/>
      <c r="CG152" s="169"/>
      <c r="CH152" s="198"/>
      <c r="CI152" s="196"/>
      <c r="CJ152" s="169"/>
      <c r="CK152" s="169"/>
      <c r="CL152" s="99"/>
      <c r="CM152" s="99"/>
      <c r="CN152" s="99"/>
      <c r="CO152" s="99"/>
      <c r="CP152" s="99"/>
      <c r="CQ152" s="99"/>
      <c r="CR152" s="318"/>
      <c r="CS152" s="502"/>
      <c r="CT152" s="99"/>
      <c r="CU152" s="99"/>
      <c r="CV152" s="99"/>
      <c r="CW152" s="99"/>
      <c r="CX152" s="99"/>
      <c r="CY152" s="99"/>
      <c r="CZ152" s="99"/>
      <c r="DA152" s="99"/>
      <c r="DB152" s="102"/>
      <c r="DC152" s="502"/>
      <c r="DD152" s="98"/>
      <c r="DE152" s="502"/>
      <c r="DF152" s="99"/>
      <c r="DG152" s="99"/>
      <c r="DH152" s="99"/>
      <c r="DI152" s="99"/>
      <c r="DJ152" s="99"/>
      <c r="DK152" s="98"/>
    </row>
    <row r="153" spans="1:115" s="65" customFormat="1" ht="15.6" hidden="1" x14ac:dyDescent="0.25">
      <c r="A153" s="519">
        <v>141</v>
      </c>
      <c r="B153" s="190">
        <v>1304176</v>
      </c>
      <c r="C153" s="187"/>
      <c r="D153" s="85" t="s">
        <v>1253</v>
      </c>
      <c r="E153" s="172"/>
      <c r="F153" s="172"/>
      <c r="G153" s="172"/>
      <c r="H153" s="595">
        <v>5</v>
      </c>
      <c r="I153" s="595"/>
      <c r="J153" s="595">
        <v>5</v>
      </c>
      <c r="K153" s="595">
        <v>5</v>
      </c>
      <c r="L153" s="595">
        <v>5</v>
      </c>
      <c r="M153" s="595">
        <v>5</v>
      </c>
      <c r="N153" s="595"/>
      <c r="O153" s="595">
        <v>5</v>
      </c>
      <c r="P153" s="595"/>
      <c r="Q153" s="595"/>
      <c r="R153" s="595"/>
      <c r="S153" s="595">
        <v>5</v>
      </c>
      <c r="T153" s="595"/>
      <c r="U153" s="595"/>
      <c r="V153" s="595"/>
      <c r="W153" s="595"/>
      <c r="X153" s="595"/>
      <c r="Y153" s="595"/>
      <c r="Z153" s="595"/>
      <c r="AA153" s="595"/>
      <c r="AB153" s="595"/>
      <c r="AC153" s="595"/>
      <c r="AD153" s="595"/>
      <c r="AE153" s="595"/>
      <c r="AF153" s="595"/>
      <c r="AG153" s="595"/>
      <c r="AH153" s="595"/>
      <c r="AI153" s="595"/>
      <c r="AJ153" s="595"/>
      <c r="AK153" s="595"/>
      <c r="AL153" s="595"/>
      <c r="AM153" s="595"/>
      <c r="AN153" s="595"/>
      <c r="AO153" s="595"/>
      <c r="AP153" s="595"/>
      <c r="AQ153" s="595"/>
      <c r="AR153" s="595"/>
      <c r="AS153" s="595"/>
      <c r="AT153" s="595"/>
      <c r="AU153" s="595"/>
      <c r="AV153" s="595"/>
      <c r="AW153" s="595"/>
      <c r="AX153" s="595"/>
      <c r="AY153" s="595"/>
      <c r="AZ153" s="595"/>
      <c r="BA153" s="595"/>
      <c r="BB153" s="595"/>
      <c r="BC153" s="595"/>
      <c r="BD153" s="595"/>
      <c r="BE153" s="595"/>
      <c r="BF153" s="595"/>
      <c r="BG153" s="595"/>
      <c r="BH153" s="595"/>
      <c r="BI153" s="595"/>
      <c r="BJ153" s="595"/>
      <c r="BK153" s="595"/>
      <c r="BL153" s="595"/>
      <c r="BM153" s="595"/>
      <c r="BN153" s="93">
        <f t="shared" si="35"/>
        <v>0</v>
      </c>
      <c r="BO153" s="56">
        <f t="shared" si="36"/>
        <v>0</v>
      </c>
      <c r="BP153" s="56">
        <f t="shared" si="37"/>
        <v>0</v>
      </c>
      <c r="BQ153" s="56">
        <f t="shared" si="38"/>
        <v>7</v>
      </c>
      <c r="BR153" s="56">
        <f t="shared" si="39"/>
        <v>0</v>
      </c>
      <c r="BS153" s="56">
        <f t="shared" si="34"/>
        <v>7</v>
      </c>
      <c r="BT153" s="316"/>
      <c r="BU153" s="169"/>
      <c r="BV153" s="169"/>
      <c r="BW153" s="169"/>
      <c r="BX153" s="169"/>
      <c r="BY153" s="169"/>
      <c r="BZ153" s="169"/>
      <c r="CA153" s="169"/>
      <c r="CB153" s="197"/>
      <c r="CC153" s="197"/>
      <c r="CD153" s="196"/>
      <c r="CE153" s="169"/>
      <c r="CF153" s="169"/>
      <c r="CG153" s="169"/>
      <c r="CH153" s="198"/>
      <c r="CI153" s="196"/>
      <c r="CJ153" s="169"/>
      <c r="CK153" s="169"/>
      <c r="CL153" s="99"/>
      <c r="CM153" s="99"/>
      <c r="CN153" s="99"/>
      <c r="CO153" s="99"/>
      <c r="CP153" s="99"/>
      <c r="CQ153" s="99"/>
      <c r="CR153" s="318"/>
      <c r="CS153" s="502"/>
      <c r="CT153" s="99"/>
      <c r="CU153" s="99"/>
      <c r="CV153" s="99"/>
      <c r="CW153" s="99"/>
      <c r="CX153" s="99"/>
      <c r="CY153" s="99"/>
      <c r="CZ153" s="99"/>
      <c r="DA153" s="99"/>
      <c r="DB153" s="102"/>
      <c r="DC153" s="502"/>
      <c r="DD153" s="98"/>
      <c r="DE153" s="502"/>
      <c r="DF153" s="99"/>
      <c r="DG153" s="99"/>
      <c r="DH153" s="99"/>
      <c r="DI153" s="99"/>
      <c r="DJ153" s="99"/>
      <c r="DK153" s="98"/>
    </row>
    <row r="154" spans="1:115" s="65" customFormat="1" ht="15" x14ac:dyDescent="0.25">
      <c r="A154" s="519">
        <v>142</v>
      </c>
      <c r="B154" s="190">
        <v>1304176</v>
      </c>
      <c r="C154" s="187" t="s">
        <v>2679</v>
      </c>
      <c r="D154" s="187" t="s">
        <v>2680</v>
      </c>
      <c r="E154" s="190" t="s">
        <v>591</v>
      </c>
      <c r="F154" s="557">
        <v>1</v>
      </c>
      <c r="G154" s="190"/>
      <c r="H154" s="595"/>
      <c r="I154" s="595">
        <v>9</v>
      </c>
      <c r="J154" s="595">
        <v>7</v>
      </c>
      <c r="K154" s="595">
        <v>8</v>
      </c>
      <c r="L154" s="595"/>
      <c r="M154" s="595">
        <v>9</v>
      </c>
      <c r="N154" s="595">
        <v>7</v>
      </c>
      <c r="O154" s="595"/>
      <c r="P154" s="595"/>
      <c r="Q154" s="595"/>
      <c r="R154" s="595"/>
      <c r="S154" s="613"/>
      <c r="T154" s="595"/>
      <c r="U154" s="595"/>
      <c r="V154" s="595"/>
      <c r="W154" s="595"/>
      <c r="X154" s="595">
        <v>9</v>
      </c>
      <c r="Y154" s="595"/>
      <c r="Z154" s="595"/>
      <c r="AA154" s="595"/>
      <c r="AB154" s="595"/>
      <c r="AC154" s="595"/>
      <c r="AD154" s="595"/>
      <c r="AE154" s="595"/>
      <c r="AF154" s="595"/>
      <c r="AG154" s="595"/>
      <c r="AH154" s="595"/>
      <c r="AI154" s="595"/>
      <c r="AJ154" s="595"/>
      <c r="AK154" s="595"/>
      <c r="AL154" s="595"/>
      <c r="AM154" s="595"/>
      <c r="AN154" s="595"/>
      <c r="AO154" s="595"/>
      <c r="AP154" s="595"/>
      <c r="AQ154" s="595"/>
      <c r="AR154" s="595"/>
      <c r="AS154" s="595">
        <v>7</v>
      </c>
      <c r="AT154" s="595"/>
      <c r="AU154" s="595"/>
      <c r="AV154" s="595"/>
      <c r="AW154" s="595"/>
      <c r="AX154" s="595"/>
      <c r="AY154" s="595"/>
      <c r="AZ154" s="595"/>
      <c r="BA154" s="595"/>
      <c r="BB154" s="595"/>
      <c r="BC154" s="595"/>
      <c r="BD154" s="595"/>
      <c r="BE154" s="595"/>
      <c r="BF154" s="595"/>
      <c r="BG154" s="595"/>
      <c r="BH154" s="595"/>
      <c r="BI154" s="595"/>
      <c r="BJ154" s="595"/>
      <c r="BK154" s="595"/>
      <c r="BL154" s="595"/>
      <c r="BM154" s="613"/>
      <c r="BN154" s="849">
        <f>COUNTIF(H154:BM154, "2024-1")</f>
        <v>0</v>
      </c>
      <c r="BO154" s="844">
        <f>COUNTIF(H154:BM154,"&gt;5")</f>
        <v>7</v>
      </c>
      <c r="BP154" s="844">
        <f>COUNTIF(H154:BM154,"&gt;5?")</f>
        <v>0</v>
      </c>
      <c r="BQ154" s="844">
        <f>COUNTIF(H154:BM154,"5")</f>
        <v>0</v>
      </c>
      <c r="BR154" s="844">
        <f>COUNTIF(H154:BM154,"5*")</f>
        <v>0</v>
      </c>
      <c r="BS154" s="844">
        <f>SUM(BO154:BR154)</f>
        <v>7</v>
      </c>
      <c r="BT154" s="670"/>
      <c r="BU154" s="423"/>
      <c r="BV154" s="423"/>
      <c r="BW154" s="423"/>
      <c r="BX154" s="423"/>
      <c r="BY154" s="423"/>
      <c r="BZ154" s="423"/>
      <c r="CA154" s="423"/>
      <c r="CB154" s="194"/>
      <c r="CC154" s="194"/>
      <c r="CD154" s="508"/>
      <c r="CE154" s="423"/>
      <c r="CF154" s="423"/>
      <c r="CG154" s="423"/>
      <c r="CH154" s="193"/>
      <c r="CI154" s="508"/>
      <c r="CJ154" s="423"/>
      <c r="CK154" s="423"/>
      <c r="CL154" s="507"/>
      <c r="CM154" s="507"/>
      <c r="CN154" s="507"/>
      <c r="CO154" s="507"/>
      <c r="CP154" s="507"/>
      <c r="CQ154" s="507"/>
      <c r="CR154" s="493"/>
      <c r="CS154" s="503"/>
      <c r="CT154" s="507"/>
      <c r="CU154" s="507"/>
      <c r="CV154" s="507"/>
      <c r="CW154" s="507"/>
      <c r="CX154" s="507"/>
      <c r="CY154" s="507"/>
      <c r="CZ154" s="507"/>
      <c r="DA154" s="507"/>
      <c r="DB154" s="102"/>
      <c r="DC154" s="503"/>
      <c r="DD154" s="550"/>
      <c r="DE154" s="503"/>
      <c r="DF154" s="507"/>
      <c r="DG154" s="507"/>
      <c r="DH154" s="507"/>
      <c r="DI154" s="507"/>
      <c r="DJ154" s="507"/>
      <c r="DK154" s="550"/>
    </row>
    <row r="155" spans="1:115" s="65" customFormat="1" ht="15" x14ac:dyDescent="0.25">
      <c r="A155" s="519">
        <v>143</v>
      </c>
      <c r="B155" s="190">
        <v>1304176</v>
      </c>
      <c r="C155" s="187" t="s">
        <v>2683</v>
      </c>
      <c r="D155" s="187" t="s">
        <v>2684</v>
      </c>
      <c r="E155" s="190" t="s">
        <v>591</v>
      </c>
      <c r="F155" s="190"/>
      <c r="G155" s="190"/>
      <c r="H155" s="595"/>
      <c r="I155" s="595">
        <v>9</v>
      </c>
      <c r="J155" s="595">
        <v>8</v>
      </c>
      <c r="K155" s="595"/>
      <c r="L155" s="595"/>
      <c r="M155" s="595">
        <v>9</v>
      </c>
      <c r="N155" s="595">
        <v>7</v>
      </c>
      <c r="O155" s="595"/>
      <c r="P155" s="595"/>
      <c r="Q155" s="595"/>
      <c r="R155" s="595"/>
      <c r="S155" s="613"/>
      <c r="T155" s="595"/>
      <c r="U155" s="595"/>
      <c r="V155" s="595"/>
      <c r="W155" s="595"/>
      <c r="X155" s="595">
        <v>9</v>
      </c>
      <c r="Y155" s="595"/>
      <c r="Z155" s="595"/>
      <c r="AA155" s="595"/>
      <c r="AB155" s="595"/>
      <c r="AC155" s="595"/>
      <c r="AD155" s="595"/>
      <c r="AE155" s="595"/>
      <c r="AF155" s="595"/>
      <c r="AG155" s="595"/>
      <c r="AH155" s="595"/>
      <c r="AI155" s="595"/>
      <c r="AJ155" s="595"/>
      <c r="AK155" s="595"/>
      <c r="AL155" s="595"/>
      <c r="AM155" s="595"/>
      <c r="AN155" s="595"/>
      <c r="AO155" s="595"/>
      <c r="AP155" s="595"/>
      <c r="AQ155" s="595"/>
      <c r="AR155" s="595"/>
      <c r="AS155" s="595">
        <v>7</v>
      </c>
      <c r="AT155" s="595"/>
      <c r="AU155" s="595">
        <v>9</v>
      </c>
      <c r="AV155" s="595"/>
      <c r="AW155" s="595"/>
      <c r="AX155" s="595"/>
      <c r="AY155" s="595"/>
      <c r="AZ155" s="595"/>
      <c r="BA155" s="595"/>
      <c r="BB155" s="595"/>
      <c r="BC155" s="595"/>
      <c r="BD155" s="595"/>
      <c r="BE155" s="595"/>
      <c r="BF155" s="595"/>
      <c r="BG155" s="595"/>
      <c r="BH155" s="595"/>
      <c r="BI155" s="595"/>
      <c r="BJ155" s="595"/>
      <c r="BK155" s="595"/>
      <c r="BL155" s="595"/>
      <c r="BM155" s="613"/>
      <c r="BN155" s="849">
        <f t="shared" ref="BN155:BN190" si="40">COUNTIF(H155:BM155, "2024-1")</f>
        <v>0</v>
      </c>
      <c r="BO155" s="844">
        <f t="shared" ref="BO155:BO190" si="41">COUNTIF(H155:BM155,"&gt;5")</f>
        <v>7</v>
      </c>
      <c r="BP155" s="844">
        <f t="shared" ref="BP155:BP190" si="42">COUNTIF(H155:BM155,"&gt;5?")</f>
        <v>0</v>
      </c>
      <c r="BQ155" s="844">
        <f t="shared" ref="BQ155:BQ190" si="43">COUNTIF(H155:BM155,"5")</f>
        <v>0</v>
      </c>
      <c r="BR155" s="844">
        <f t="shared" ref="BR155:BR190" si="44">COUNTIF(H155:BM155,"5*")</f>
        <v>0</v>
      </c>
      <c r="BS155" s="844">
        <f t="shared" ref="BS155:BS190" si="45">SUM(BO155:BR155)</f>
        <v>7</v>
      </c>
      <c r="BT155" s="670"/>
      <c r="BU155" s="423"/>
      <c r="BV155" s="423"/>
      <c r="BW155" s="423"/>
      <c r="BX155" s="423"/>
      <c r="BY155" s="423"/>
      <c r="BZ155" s="423"/>
      <c r="CA155" s="423"/>
      <c r="CB155" s="194"/>
      <c r="CC155" s="194"/>
      <c r="CD155" s="508"/>
      <c r="CE155" s="423"/>
      <c r="CF155" s="423"/>
      <c r="CG155" s="423"/>
      <c r="CH155" s="193"/>
      <c r="CI155" s="508"/>
      <c r="CJ155" s="423"/>
      <c r="CK155" s="423"/>
      <c r="CL155" s="507"/>
      <c r="CM155" s="507"/>
      <c r="CN155" s="507"/>
      <c r="CO155" s="507"/>
      <c r="CP155" s="507"/>
      <c r="CQ155" s="507"/>
      <c r="CR155" s="493"/>
      <c r="CS155" s="503"/>
      <c r="CT155" s="507"/>
      <c r="CU155" s="507"/>
      <c r="CV155" s="507"/>
      <c r="CW155" s="507"/>
      <c r="CX155" s="507"/>
      <c r="CY155" s="507"/>
      <c r="CZ155" s="507"/>
      <c r="DA155" s="507"/>
      <c r="DB155" s="102"/>
      <c r="DC155" s="503"/>
      <c r="DD155" s="550"/>
      <c r="DE155" s="503"/>
      <c r="DF155" s="507"/>
      <c r="DG155" s="507"/>
      <c r="DH155" s="507"/>
      <c r="DI155" s="507"/>
      <c r="DJ155" s="507"/>
      <c r="DK155" s="550"/>
    </row>
    <row r="156" spans="1:115" s="65" customFormat="1" ht="15" x14ac:dyDescent="0.25">
      <c r="A156" s="519">
        <v>145</v>
      </c>
      <c r="B156" s="190">
        <v>1304176</v>
      </c>
      <c r="C156" s="187" t="s">
        <v>2529</v>
      </c>
      <c r="D156" s="187" t="s">
        <v>2528</v>
      </c>
      <c r="E156" s="190" t="s">
        <v>591</v>
      </c>
      <c r="F156" s="190">
        <v>1</v>
      </c>
      <c r="G156" s="190"/>
      <c r="H156" s="595"/>
      <c r="I156" s="595">
        <v>8</v>
      </c>
      <c r="J156" s="595">
        <v>8</v>
      </c>
      <c r="K156" s="595"/>
      <c r="L156" s="595"/>
      <c r="M156" s="595">
        <v>9</v>
      </c>
      <c r="N156" s="595">
        <v>8</v>
      </c>
      <c r="O156" s="595"/>
      <c r="P156" s="595"/>
      <c r="Q156" s="595"/>
      <c r="R156" s="595"/>
      <c r="S156" s="595"/>
      <c r="T156" s="595"/>
      <c r="U156" s="595"/>
      <c r="V156" s="595"/>
      <c r="W156" s="595"/>
      <c r="X156" s="595">
        <v>9</v>
      </c>
      <c r="Y156" s="595"/>
      <c r="Z156" s="595"/>
      <c r="AA156" s="595"/>
      <c r="AB156" s="595"/>
      <c r="AC156" s="595"/>
      <c r="AD156" s="595"/>
      <c r="AE156" s="595"/>
      <c r="AF156" s="595"/>
      <c r="AG156" s="595"/>
      <c r="AH156" s="595"/>
      <c r="AI156" s="595"/>
      <c r="AJ156" s="635"/>
      <c r="AK156" s="595"/>
      <c r="AL156" s="595"/>
      <c r="AM156" s="595"/>
      <c r="AN156" s="595"/>
      <c r="AO156" s="595"/>
      <c r="AP156" s="595"/>
      <c r="AQ156" s="595"/>
      <c r="AR156" s="595"/>
      <c r="AS156" s="595">
        <v>6</v>
      </c>
      <c r="AT156" s="635"/>
      <c r="AU156" s="595">
        <v>8</v>
      </c>
      <c r="AV156" s="595"/>
      <c r="AW156" s="595"/>
      <c r="AX156" s="595"/>
      <c r="AY156" s="595"/>
      <c r="AZ156" s="595"/>
      <c r="BA156" s="595"/>
      <c r="BB156" s="595"/>
      <c r="BC156" s="595"/>
      <c r="BD156" s="595"/>
      <c r="BE156" s="595"/>
      <c r="BF156" s="595"/>
      <c r="BG156" s="595"/>
      <c r="BH156" s="595"/>
      <c r="BI156" s="595"/>
      <c r="BJ156" s="595"/>
      <c r="BK156" s="595"/>
      <c r="BL156" s="595"/>
      <c r="BM156" s="595"/>
      <c r="BN156" s="849">
        <f t="shared" si="40"/>
        <v>0</v>
      </c>
      <c r="BO156" s="844">
        <f t="shared" si="41"/>
        <v>7</v>
      </c>
      <c r="BP156" s="844">
        <f t="shared" si="42"/>
        <v>0</v>
      </c>
      <c r="BQ156" s="844">
        <f t="shared" si="43"/>
        <v>0</v>
      </c>
      <c r="BR156" s="844">
        <f t="shared" si="44"/>
        <v>0</v>
      </c>
      <c r="BS156" s="844">
        <f t="shared" si="45"/>
        <v>7</v>
      </c>
      <c r="BT156" s="670"/>
      <c r="BU156" s="423"/>
      <c r="BV156" s="423"/>
      <c r="BW156" s="423"/>
      <c r="BX156" s="423"/>
      <c r="BY156" s="423"/>
      <c r="BZ156" s="423"/>
      <c r="CA156" s="423"/>
      <c r="CB156" s="194"/>
      <c r="CC156" s="194"/>
      <c r="CD156" s="508"/>
      <c r="CE156" s="423"/>
      <c r="CF156" s="423"/>
      <c r="CG156" s="423"/>
      <c r="CH156" s="193"/>
      <c r="CI156" s="508"/>
      <c r="CJ156" s="423"/>
      <c r="CK156" s="423"/>
      <c r="CL156" s="507"/>
      <c r="CM156" s="507"/>
      <c r="CN156" s="507"/>
      <c r="CO156" s="507"/>
      <c r="CP156" s="507"/>
      <c r="CQ156" s="507"/>
      <c r="CR156" s="493"/>
      <c r="CS156" s="503"/>
      <c r="CT156" s="507"/>
      <c r="CU156" s="507"/>
      <c r="CV156" s="507"/>
      <c r="CW156" s="507"/>
      <c r="CX156" s="507"/>
      <c r="CY156" s="507"/>
      <c r="CZ156" s="507"/>
      <c r="DA156" s="507"/>
      <c r="DB156" s="102"/>
      <c r="DC156" s="503"/>
      <c r="DD156" s="550"/>
      <c r="DE156" s="503"/>
      <c r="DF156" s="507"/>
      <c r="DG156" s="507"/>
      <c r="DH156" s="507"/>
      <c r="DI156" s="507"/>
      <c r="DJ156" s="507"/>
      <c r="DK156" s="550"/>
    </row>
    <row r="157" spans="1:115" s="65" customFormat="1" ht="15" x14ac:dyDescent="0.25">
      <c r="A157" s="519">
        <v>146</v>
      </c>
      <c r="B157" s="190">
        <v>1304176</v>
      </c>
      <c r="C157" s="187" t="s">
        <v>2533</v>
      </c>
      <c r="D157" s="187" t="s">
        <v>2532</v>
      </c>
      <c r="E157" s="190" t="s">
        <v>591</v>
      </c>
      <c r="F157" s="190">
        <v>1</v>
      </c>
      <c r="G157" s="190"/>
      <c r="H157" s="595"/>
      <c r="I157" s="595">
        <v>9</v>
      </c>
      <c r="J157" s="595">
        <v>7</v>
      </c>
      <c r="K157" s="595"/>
      <c r="L157" s="595"/>
      <c r="M157" s="595">
        <v>8</v>
      </c>
      <c r="N157" s="595">
        <v>8</v>
      </c>
      <c r="O157" s="595"/>
      <c r="P157" s="595"/>
      <c r="Q157" s="595"/>
      <c r="R157" s="595"/>
      <c r="S157" s="595"/>
      <c r="T157" s="595"/>
      <c r="U157" s="595"/>
      <c r="V157" s="595"/>
      <c r="W157" s="595"/>
      <c r="X157" s="595">
        <v>9</v>
      </c>
      <c r="Y157" s="595"/>
      <c r="Z157" s="595"/>
      <c r="AA157" s="595"/>
      <c r="AB157" s="595"/>
      <c r="AC157" s="595"/>
      <c r="AD157" s="595"/>
      <c r="AE157" s="595"/>
      <c r="AF157" s="595"/>
      <c r="AG157" s="595"/>
      <c r="AH157" s="595"/>
      <c r="AI157" s="595"/>
      <c r="AJ157" s="635"/>
      <c r="AK157" s="595"/>
      <c r="AL157" s="595"/>
      <c r="AM157" s="595"/>
      <c r="AN157" s="595"/>
      <c r="AO157" s="595"/>
      <c r="AP157" s="595"/>
      <c r="AQ157" s="595"/>
      <c r="AR157" s="595"/>
      <c r="AS157" s="595">
        <v>7</v>
      </c>
      <c r="AT157" s="635"/>
      <c r="AU157" s="595">
        <v>8</v>
      </c>
      <c r="AV157" s="595"/>
      <c r="AW157" s="595"/>
      <c r="AX157" s="595"/>
      <c r="AY157" s="595"/>
      <c r="AZ157" s="595"/>
      <c r="BA157" s="595"/>
      <c r="BB157" s="595"/>
      <c r="BC157" s="595"/>
      <c r="BD157" s="595"/>
      <c r="BE157" s="595"/>
      <c r="BF157" s="595"/>
      <c r="BG157" s="595"/>
      <c r="BH157" s="595"/>
      <c r="BI157" s="595"/>
      <c r="BJ157" s="595"/>
      <c r="BK157" s="595"/>
      <c r="BL157" s="595"/>
      <c r="BM157" s="595"/>
      <c r="BN157" s="849">
        <f t="shared" si="40"/>
        <v>0</v>
      </c>
      <c r="BO157" s="844">
        <f t="shared" si="41"/>
        <v>7</v>
      </c>
      <c r="BP157" s="844">
        <f t="shared" si="42"/>
        <v>0</v>
      </c>
      <c r="BQ157" s="844">
        <f t="shared" si="43"/>
        <v>0</v>
      </c>
      <c r="BR157" s="844">
        <f t="shared" si="44"/>
        <v>0</v>
      </c>
      <c r="BS157" s="844">
        <f t="shared" si="45"/>
        <v>7</v>
      </c>
      <c r="BT157" s="670"/>
      <c r="BU157" s="423"/>
      <c r="BV157" s="423"/>
      <c r="BW157" s="423"/>
      <c r="BX157" s="423"/>
      <c r="BY157" s="423"/>
      <c r="BZ157" s="423"/>
      <c r="CA157" s="423"/>
      <c r="CB157" s="194"/>
      <c r="CC157" s="194"/>
      <c r="CD157" s="508"/>
      <c r="CE157" s="423"/>
      <c r="CF157" s="423"/>
      <c r="CG157" s="423"/>
      <c r="CH157" s="193"/>
      <c r="CI157" s="508"/>
      <c r="CJ157" s="423"/>
      <c r="CK157" s="423"/>
      <c r="CL157" s="507"/>
      <c r="CM157" s="507"/>
      <c r="CN157" s="507"/>
      <c r="CO157" s="507"/>
      <c r="CP157" s="507"/>
      <c r="CQ157" s="507"/>
      <c r="CR157" s="493"/>
      <c r="CS157" s="503"/>
      <c r="CT157" s="507"/>
      <c r="CU157" s="507"/>
      <c r="CV157" s="507"/>
      <c r="CW157" s="507"/>
      <c r="CX157" s="507"/>
      <c r="CY157" s="507"/>
      <c r="CZ157" s="507"/>
      <c r="DA157" s="507"/>
      <c r="DB157" s="102"/>
      <c r="DC157" s="503"/>
      <c r="DD157" s="550"/>
      <c r="DE157" s="503"/>
      <c r="DF157" s="507"/>
      <c r="DG157" s="507"/>
      <c r="DH157" s="507"/>
      <c r="DI157" s="507"/>
      <c r="DJ157" s="507"/>
      <c r="DK157" s="550"/>
    </row>
    <row r="158" spans="1:115" s="65" customFormat="1" ht="15" x14ac:dyDescent="0.25">
      <c r="A158" s="519">
        <v>147</v>
      </c>
      <c r="B158" s="190">
        <v>1304176</v>
      </c>
      <c r="C158" s="187" t="s">
        <v>2612</v>
      </c>
      <c r="D158" s="187" t="s">
        <v>2672</v>
      </c>
      <c r="E158" s="190" t="s">
        <v>591</v>
      </c>
      <c r="F158" s="190">
        <v>1</v>
      </c>
      <c r="G158" s="190"/>
      <c r="H158" s="595"/>
      <c r="I158" s="595">
        <v>9</v>
      </c>
      <c r="J158" s="595">
        <v>7</v>
      </c>
      <c r="K158" s="595"/>
      <c r="L158" s="595"/>
      <c r="M158" s="595">
        <v>8</v>
      </c>
      <c r="N158" s="595">
        <v>8</v>
      </c>
      <c r="O158" s="595"/>
      <c r="P158" s="595"/>
      <c r="Q158" s="595"/>
      <c r="R158" s="595"/>
      <c r="S158" s="595"/>
      <c r="T158" s="595"/>
      <c r="U158" s="595"/>
      <c r="V158" s="595"/>
      <c r="W158" s="595"/>
      <c r="X158" s="595">
        <v>9</v>
      </c>
      <c r="Y158" s="595"/>
      <c r="Z158" s="595"/>
      <c r="AA158" s="595"/>
      <c r="AB158" s="595"/>
      <c r="AC158" s="595"/>
      <c r="AD158" s="595"/>
      <c r="AE158" s="595"/>
      <c r="AF158" s="595"/>
      <c r="AG158" s="595"/>
      <c r="AH158" s="595"/>
      <c r="AI158" s="595"/>
      <c r="AJ158" s="635"/>
      <c r="AK158" s="595"/>
      <c r="AL158" s="595"/>
      <c r="AM158" s="595"/>
      <c r="AN158" s="595"/>
      <c r="AO158" s="595"/>
      <c r="AP158" s="595"/>
      <c r="AQ158" s="595"/>
      <c r="AR158" s="595"/>
      <c r="AS158" s="595">
        <v>7</v>
      </c>
      <c r="AT158" s="635"/>
      <c r="AU158" s="595">
        <v>8</v>
      </c>
      <c r="AV158" s="595"/>
      <c r="AW158" s="595"/>
      <c r="AX158" s="595"/>
      <c r="AY158" s="595"/>
      <c r="AZ158" s="595"/>
      <c r="BA158" s="595"/>
      <c r="BB158" s="595"/>
      <c r="BC158" s="595"/>
      <c r="BD158" s="595"/>
      <c r="BE158" s="595"/>
      <c r="BF158" s="595"/>
      <c r="BG158" s="595"/>
      <c r="BH158" s="595"/>
      <c r="BI158" s="595"/>
      <c r="BJ158" s="595"/>
      <c r="BK158" s="595"/>
      <c r="BL158" s="595"/>
      <c r="BM158" s="595"/>
      <c r="BN158" s="849">
        <f t="shared" si="40"/>
        <v>0</v>
      </c>
      <c r="BO158" s="844">
        <f t="shared" si="41"/>
        <v>7</v>
      </c>
      <c r="BP158" s="844">
        <f t="shared" si="42"/>
        <v>0</v>
      </c>
      <c r="BQ158" s="844">
        <f t="shared" si="43"/>
        <v>0</v>
      </c>
      <c r="BR158" s="844">
        <f t="shared" si="44"/>
        <v>0</v>
      </c>
      <c r="BS158" s="844">
        <f t="shared" si="45"/>
        <v>7</v>
      </c>
      <c r="BT158" s="670"/>
      <c r="BU158" s="423"/>
      <c r="BV158" s="423"/>
      <c r="BW158" s="423"/>
      <c r="BX158" s="423"/>
      <c r="BY158" s="423"/>
      <c r="BZ158" s="423"/>
      <c r="CA158" s="423"/>
      <c r="CB158" s="194"/>
      <c r="CC158" s="194"/>
      <c r="CD158" s="508"/>
      <c r="CE158" s="423"/>
      <c r="CF158" s="423"/>
      <c r="CG158" s="423"/>
      <c r="CH158" s="193"/>
      <c r="CI158" s="508"/>
      <c r="CJ158" s="423"/>
      <c r="CK158" s="423"/>
      <c r="CL158" s="507"/>
      <c r="CM158" s="507"/>
      <c r="CN158" s="507"/>
      <c r="CO158" s="507"/>
      <c r="CP158" s="507"/>
      <c r="CQ158" s="507"/>
      <c r="CR158" s="493"/>
      <c r="CS158" s="503"/>
      <c r="CT158" s="507"/>
      <c r="CU158" s="507"/>
      <c r="CV158" s="507"/>
      <c r="CW158" s="507"/>
      <c r="CX158" s="507"/>
      <c r="CY158" s="507"/>
      <c r="CZ158" s="507"/>
      <c r="DA158" s="507"/>
      <c r="DB158" s="102"/>
      <c r="DC158" s="503"/>
      <c r="DD158" s="550"/>
      <c r="DE158" s="503"/>
      <c r="DF158" s="507"/>
      <c r="DG158" s="507"/>
      <c r="DH158" s="507"/>
      <c r="DI158" s="507"/>
      <c r="DJ158" s="507"/>
      <c r="DK158" s="550"/>
    </row>
    <row r="159" spans="1:115" s="65" customFormat="1" ht="15" x14ac:dyDescent="0.25">
      <c r="A159" s="519">
        <v>148</v>
      </c>
      <c r="B159" s="190">
        <v>1304176</v>
      </c>
      <c r="C159" s="187" t="s">
        <v>2753</v>
      </c>
      <c r="D159" s="187" t="s">
        <v>2613</v>
      </c>
      <c r="E159" s="190" t="s">
        <v>591</v>
      </c>
      <c r="F159" s="190">
        <v>1</v>
      </c>
      <c r="G159" s="190"/>
      <c r="H159" s="595"/>
      <c r="I159" s="595">
        <v>9</v>
      </c>
      <c r="J159" s="595">
        <v>8</v>
      </c>
      <c r="K159" s="595"/>
      <c r="L159" s="595"/>
      <c r="M159" s="595">
        <v>9</v>
      </c>
      <c r="N159" s="595">
        <v>8</v>
      </c>
      <c r="O159" s="595"/>
      <c r="P159" s="595"/>
      <c r="Q159" s="595"/>
      <c r="R159" s="595"/>
      <c r="S159" s="595"/>
      <c r="T159" s="595"/>
      <c r="U159" s="595"/>
      <c r="V159" s="595"/>
      <c r="W159" s="595"/>
      <c r="X159" s="595">
        <v>9</v>
      </c>
      <c r="Y159" s="595"/>
      <c r="Z159" s="595"/>
      <c r="AA159" s="595"/>
      <c r="AB159" s="595"/>
      <c r="AC159" s="595"/>
      <c r="AD159" s="595"/>
      <c r="AE159" s="595"/>
      <c r="AF159" s="595"/>
      <c r="AG159" s="595"/>
      <c r="AH159" s="595"/>
      <c r="AI159" s="595"/>
      <c r="AJ159" s="635"/>
      <c r="AK159" s="595"/>
      <c r="AL159" s="595"/>
      <c r="AM159" s="595"/>
      <c r="AN159" s="595"/>
      <c r="AO159" s="595"/>
      <c r="AP159" s="595"/>
      <c r="AQ159" s="595"/>
      <c r="AR159" s="595"/>
      <c r="AS159" s="595">
        <v>7</v>
      </c>
      <c r="AT159" s="635"/>
      <c r="AU159" s="595">
        <v>9</v>
      </c>
      <c r="AV159" s="595"/>
      <c r="AW159" s="595"/>
      <c r="AX159" s="595"/>
      <c r="AY159" s="595"/>
      <c r="AZ159" s="595"/>
      <c r="BA159" s="595"/>
      <c r="BB159" s="595"/>
      <c r="BC159" s="595"/>
      <c r="BD159" s="595"/>
      <c r="BE159" s="595"/>
      <c r="BF159" s="595"/>
      <c r="BG159" s="595"/>
      <c r="BH159" s="595"/>
      <c r="BI159" s="595"/>
      <c r="BJ159" s="595"/>
      <c r="BK159" s="595"/>
      <c r="BL159" s="595"/>
      <c r="BM159" s="595"/>
      <c r="BN159" s="849">
        <f t="shared" si="40"/>
        <v>0</v>
      </c>
      <c r="BO159" s="844">
        <f t="shared" si="41"/>
        <v>7</v>
      </c>
      <c r="BP159" s="844">
        <f t="shared" si="42"/>
        <v>0</v>
      </c>
      <c r="BQ159" s="844">
        <f t="shared" si="43"/>
        <v>0</v>
      </c>
      <c r="BR159" s="844">
        <f t="shared" si="44"/>
        <v>0</v>
      </c>
      <c r="BS159" s="844">
        <f t="shared" si="45"/>
        <v>7</v>
      </c>
      <c r="BT159" s="670"/>
      <c r="BU159" s="423"/>
      <c r="BV159" s="423"/>
      <c r="BW159" s="423"/>
      <c r="BX159" s="423"/>
      <c r="BY159" s="423"/>
      <c r="BZ159" s="423"/>
      <c r="CA159" s="423"/>
      <c r="CB159" s="194"/>
      <c r="CC159" s="194"/>
      <c r="CD159" s="508"/>
      <c r="CE159" s="423"/>
      <c r="CF159" s="423"/>
      <c r="CG159" s="423"/>
      <c r="CH159" s="193"/>
      <c r="CI159" s="508"/>
      <c r="CJ159" s="423"/>
      <c r="CK159" s="423"/>
      <c r="CL159" s="507"/>
      <c r="CM159" s="507"/>
      <c r="CN159" s="507"/>
      <c r="CO159" s="507"/>
      <c r="CP159" s="507"/>
      <c r="CQ159" s="507"/>
      <c r="CR159" s="493"/>
      <c r="CS159" s="503"/>
      <c r="CT159" s="507"/>
      <c r="CU159" s="507"/>
      <c r="CV159" s="507"/>
      <c r="CW159" s="507"/>
      <c r="CX159" s="507"/>
      <c r="CY159" s="507"/>
      <c r="CZ159" s="507"/>
      <c r="DA159" s="507"/>
      <c r="DB159" s="102"/>
      <c r="DC159" s="503"/>
      <c r="DD159" s="550"/>
      <c r="DE159" s="503"/>
      <c r="DF159" s="507"/>
      <c r="DG159" s="507"/>
      <c r="DH159" s="507"/>
      <c r="DI159" s="507"/>
      <c r="DJ159" s="507"/>
      <c r="DK159" s="550"/>
    </row>
    <row r="160" spans="1:115" s="65" customFormat="1" ht="15" x14ac:dyDescent="0.25">
      <c r="A160" s="519">
        <v>149</v>
      </c>
      <c r="B160" s="190">
        <v>1304176</v>
      </c>
      <c r="C160" s="187" t="s">
        <v>2754</v>
      </c>
      <c r="D160" s="187" t="s">
        <v>2618</v>
      </c>
      <c r="E160" s="190" t="s">
        <v>591</v>
      </c>
      <c r="F160" s="190">
        <v>1</v>
      </c>
      <c r="G160" s="190"/>
      <c r="H160" s="595"/>
      <c r="I160" s="595">
        <v>9</v>
      </c>
      <c r="J160" s="595">
        <v>7</v>
      </c>
      <c r="K160" s="595"/>
      <c r="L160" s="595"/>
      <c r="M160" s="595">
        <v>8</v>
      </c>
      <c r="N160" s="595">
        <v>8</v>
      </c>
      <c r="O160" s="595"/>
      <c r="P160" s="595"/>
      <c r="Q160" s="595"/>
      <c r="R160" s="595"/>
      <c r="S160" s="595"/>
      <c r="T160" s="595"/>
      <c r="U160" s="595"/>
      <c r="V160" s="595"/>
      <c r="W160" s="595"/>
      <c r="X160" s="595">
        <v>9</v>
      </c>
      <c r="Y160" s="595"/>
      <c r="Z160" s="595"/>
      <c r="AA160" s="595"/>
      <c r="AB160" s="595"/>
      <c r="AC160" s="595"/>
      <c r="AD160" s="595"/>
      <c r="AE160" s="595"/>
      <c r="AF160" s="595"/>
      <c r="AG160" s="595"/>
      <c r="AH160" s="595"/>
      <c r="AI160" s="595"/>
      <c r="AJ160" s="635"/>
      <c r="AK160" s="595"/>
      <c r="AL160" s="595"/>
      <c r="AM160" s="595"/>
      <c r="AN160" s="595"/>
      <c r="AO160" s="595"/>
      <c r="AP160" s="595"/>
      <c r="AQ160" s="595"/>
      <c r="AR160" s="595"/>
      <c r="AS160" s="595">
        <v>7</v>
      </c>
      <c r="AT160" s="635"/>
      <c r="AU160" s="595">
        <v>8</v>
      </c>
      <c r="AV160" s="595"/>
      <c r="AW160" s="595"/>
      <c r="AX160" s="595"/>
      <c r="AY160" s="595"/>
      <c r="AZ160" s="595"/>
      <c r="BA160" s="595"/>
      <c r="BB160" s="595"/>
      <c r="BC160" s="595"/>
      <c r="BD160" s="595"/>
      <c r="BE160" s="595"/>
      <c r="BF160" s="595"/>
      <c r="BG160" s="595"/>
      <c r="BH160" s="595"/>
      <c r="BI160" s="595"/>
      <c r="BJ160" s="595"/>
      <c r="BK160" s="595"/>
      <c r="BL160" s="595"/>
      <c r="BM160" s="595"/>
      <c r="BN160" s="849">
        <f t="shared" si="40"/>
        <v>0</v>
      </c>
      <c r="BO160" s="844">
        <f t="shared" si="41"/>
        <v>7</v>
      </c>
      <c r="BP160" s="844">
        <f t="shared" si="42"/>
        <v>0</v>
      </c>
      <c r="BQ160" s="844">
        <f t="shared" si="43"/>
        <v>0</v>
      </c>
      <c r="BR160" s="844">
        <f t="shared" si="44"/>
        <v>0</v>
      </c>
      <c r="BS160" s="844">
        <f t="shared" si="45"/>
        <v>7</v>
      </c>
      <c r="BT160" s="670"/>
      <c r="BU160" s="423"/>
      <c r="BV160" s="423"/>
      <c r="BW160" s="423"/>
      <c r="BX160" s="423"/>
      <c r="BY160" s="423"/>
      <c r="BZ160" s="423"/>
      <c r="CA160" s="423"/>
      <c r="CB160" s="194"/>
      <c r="CC160" s="194"/>
      <c r="CD160" s="508"/>
      <c r="CE160" s="423"/>
      <c r="CF160" s="423"/>
      <c r="CG160" s="423"/>
      <c r="CH160" s="193"/>
      <c r="CI160" s="508"/>
      <c r="CJ160" s="423"/>
      <c r="CK160" s="423"/>
      <c r="CL160" s="507"/>
      <c r="CM160" s="507"/>
      <c r="CN160" s="507"/>
      <c r="CO160" s="507"/>
      <c r="CP160" s="507"/>
      <c r="CQ160" s="507"/>
      <c r="CR160" s="493"/>
      <c r="CS160" s="503"/>
      <c r="CT160" s="507"/>
      <c r="CU160" s="507"/>
      <c r="CV160" s="507"/>
      <c r="CW160" s="507"/>
      <c r="CX160" s="507"/>
      <c r="CY160" s="507"/>
      <c r="CZ160" s="507"/>
      <c r="DA160" s="507"/>
      <c r="DB160" s="102"/>
      <c r="DC160" s="503"/>
      <c r="DD160" s="550"/>
      <c r="DE160" s="503"/>
      <c r="DF160" s="507"/>
      <c r="DG160" s="507"/>
      <c r="DH160" s="507"/>
      <c r="DI160" s="507"/>
      <c r="DJ160" s="507"/>
      <c r="DK160" s="550"/>
    </row>
    <row r="161" spans="1:115" s="65" customFormat="1" ht="15" x14ac:dyDescent="0.25">
      <c r="A161" s="519">
        <v>150</v>
      </c>
      <c r="B161" s="190">
        <v>1304176</v>
      </c>
      <c r="C161" s="187" t="s">
        <v>2537</v>
      </c>
      <c r="D161" s="187" t="s">
        <v>2536</v>
      </c>
      <c r="E161" s="190" t="s">
        <v>591</v>
      </c>
      <c r="F161" s="190"/>
      <c r="G161" s="190">
        <v>1</v>
      </c>
      <c r="H161" s="595" t="s">
        <v>1261</v>
      </c>
      <c r="I161" s="595">
        <v>9</v>
      </c>
      <c r="J161" s="635" t="s">
        <v>1261</v>
      </c>
      <c r="K161" s="595"/>
      <c r="L161" s="595" t="s">
        <v>1261</v>
      </c>
      <c r="M161" s="595" t="s">
        <v>1261</v>
      </c>
      <c r="N161" s="595"/>
      <c r="O161" s="595"/>
      <c r="P161" s="595" t="s">
        <v>1261</v>
      </c>
      <c r="Q161" s="595" t="s">
        <v>1261</v>
      </c>
      <c r="R161" s="595" t="s">
        <v>1261</v>
      </c>
      <c r="S161" s="595"/>
      <c r="T161" s="595"/>
      <c r="U161" s="595" t="s">
        <v>1261</v>
      </c>
      <c r="V161" s="595" t="s">
        <v>1261</v>
      </c>
      <c r="W161" s="595"/>
      <c r="X161" s="595">
        <v>9</v>
      </c>
      <c r="Y161" s="595" t="s">
        <v>1261</v>
      </c>
      <c r="Z161" s="595" t="s">
        <v>1261</v>
      </c>
      <c r="AA161" s="595"/>
      <c r="AB161" s="595"/>
      <c r="AC161" s="595"/>
      <c r="AD161" s="595"/>
      <c r="AE161" s="595"/>
      <c r="AF161" s="595"/>
      <c r="AG161" s="595"/>
      <c r="AH161" s="595"/>
      <c r="AI161" s="595"/>
      <c r="AJ161" s="635" t="s">
        <v>1261</v>
      </c>
      <c r="AK161" s="595"/>
      <c r="AL161" s="595"/>
      <c r="AM161" s="595"/>
      <c r="AN161" s="595"/>
      <c r="AO161" s="595" t="s">
        <v>1261</v>
      </c>
      <c r="AP161" s="595"/>
      <c r="AQ161" s="595" t="s">
        <v>1261</v>
      </c>
      <c r="AR161" s="595"/>
      <c r="AS161" s="595">
        <v>9</v>
      </c>
      <c r="AT161" s="635"/>
      <c r="AU161" s="595">
        <v>10</v>
      </c>
      <c r="AV161" s="595"/>
      <c r="AW161" s="595">
        <v>8</v>
      </c>
      <c r="AX161" s="595"/>
      <c r="AY161" s="595"/>
      <c r="AZ161" s="595"/>
      <c r="BA161" s="595"/>
      <c r="BB161" s="595"/>
      <c r="BC161" s="595" t="s">
        <v>1261</v>
      </c>
      <c r="BD161" s="595"/>
      <c r="BE161" s="595">
        <v>9</v>
      </c>
      <c r="BF161" s="595"/>
      <c r="BG161" s="595"/>
      <c r="BH161" s="595"/>
      <c r="BI161" s="595"/>
      <c r="BJ161" s="595"/>
      <c r="BK161" s="595"/>
      <c r="BL161" s="595" t="s">
        <v>1261</v>
      </c>
      <c r="BM161" s="595"/>
      <c r="BN161" s="849">
        <f t="shared" si="40"/>
        <v>0</v>
      </c>
      <c r="BO161" s="844">
        <f t="shared" si="41"/>
        <v>6</v>
      </c>
      <c r="BP161" s="844">
        <f t="shared" si="42"/>
        <v>16</v>
      </c>
      <c r="BQ161" s="844">
        <f t="shared" si="43"/>
        <v>0</v>
      </c>
      <c r="BR161" s="844">
        <f t="shared" si="44"/>
        <v>0</v>
      </c>
      <c r="BS161" s="844">
        <f t="shared" si="45"/>
        <v>22</v>
      </c>
      <c r="BT161" s="670"/>
      <c r="BU161" s="423"/>
      <c r="BV161" s="423"/>
      <c r="BW161" s="423"/>
      <c r="BX161" s="423"/>
      <c r="BY161" s="423"/>
      <c r="BZ161" s="423"/>
      <c r="CA161" s="423"/>
      <c r="CB161" s="194"/>
      <c r="CC161" s="194"/>
      <c r="CD161" s="508"/>
      <c r="CE161" s="423"/>
      <c r="CF161" s="423"/>
      <c r="CG161" s="423"/>
      <c r="CH161" s="193"/>
      <c r="CI161" s="508"/>
      <c r="CJ161" s="423"/>
      <c r="CK161" s="423"/>
      <c r="CL161" s="507"/>
      <c r="CM161" s="507"/>
      <c r="CN161" s="507"/>
      <c r="CO161" s="507"/>
      <c r="CP161" s="507"/>
      <c r="CQ161" s="507"/>
      <c r="CR161" s="493"/>
      <c r="CS161" s="503"/>
      <c r="CT161" s="507"/>
      <c r="CU161" s="507"/>
      <c r="CV161" s="507"/>
      <c r="CW161" s="507"/>
      <c r="CX161" s="507"/>
      <c r="CY161" s="507"/>
      <c r="CZ161" s="507"/>
      <c r="DA161" s="507"/>
      <c r="DB161" s="102"/>
      <c r="DC161" s="503"/>
      <c r="DD161" s="550"/>
      <c r="DE161" s="503"/>
      <c r="DF161" s="507"/>
      <c r="DG161" s="507"/>
      <c r="DH161" s="507"/>
      <c r="DI161" s="507"/>
      <c r="DJ161" s="507"/>
      <c r="DK161" s="550"/>
    </row>
    <row r="162" spans="1:115" s="65" customFormat="1" ht="15.75" hidden="1" customHeight="1" x14ac:dyDescent="0.25">
      <c r="A162" s="519">
        <v>151</v>
      </c>
      <c r="B162" s="190">
        <v>1304176</v>
      </c>
      <c r="C162" s="187" t="s">
        <v>2280</v>
      </c>
      <c r="D162" s="187" t="s">
        <v>2281</v>
      </c>
      <c r="E162" s="190" t="s">
        <v>591</v>
      </c>
      <c r="F162" s="190">
        <v>2</v>
      </c>
      <c r="G162" s="190"/>
      <c r="H162" s="595">
        <v>8</v>
      </c>
      <c r="I162" s="595" t="s">
        <v>2547</v>
      </c>
      <c r="J162" s="595" t="s">
        <v>2547</v>
      </c>
      <c r="K162" s="686">
        <v>8</v>
      </c>
      <c r="L162" s="595">
        <v>8</v>
      </c>
      <c r="M162" s="595" t="s">
        <v>2547</v>
      </c>
      <c r="N162" s="595"/>
      <c r="O162" s="595"/>
      <c r="P162" s="595"/>
      <c r="Q162" s="595"/>
      <c r="R162" s="595" t="s">
        <v>2547</v>
      </c>
      <c r="S162" s="595"/>
      <c r="T162" s="595"/>
      <c r="U162" s="595"/>
      <c r="V162" s="595"/>
      <c r="W162" s="595"/>
      <c r="X162" s="595" t="s">
        <v>2547</v>
      </c>
      <c r="Y162" s="595"/>
      <c r="Z162" s="595"/>
      <c r="AA162" s="595"/>
      <c r="AB162" s="595"/>
      <c r="AC162" s="595"/>
      <c r="AD162" s="595"/>
      <c r="AE162" s="595"/>
      <c r="AF162" s="595"/>
      <c r="AG162" s="595"/>
      <c r="AH162" s="595"/>
      <c r="AI162" s="595"/>
      <c r="AK162" s="595"/>
      <c r="AL162" s="595">
        <v>8</v>
      </c>
      <c r="AM162" s="595"/>
      <c r="AN162" s="595"/>
      <c r="AO162" s="595"/>
      <c r="AP162" s="595"/>
      <c r="AQ162" s="595"/>
      <c r="AR162" s="595"/>
      <c r="AS162" s="595" t="s">
        <v>2547</v>
      </c>
      <c r="AU162" s="595" t="s">
        <v>2547</v>
      </c>
      <c r="AV162" s="595"/>
      <c r="AW162" s="595"/>
      <c r="AX162" s="595"/>
      <c r="AY162" s="595"/>
      <c r="AZ162" s="595"/>
      <c r="BA162" s="595">
        <v>9</v>
      </c>
      <c r="BB162" s="595"/>
      <c r="BC162" s="595"/>
      <c r="BD162" s="595"/>
      <c r="BE162" s="595"/>
      <c r="BF162" s="595"/>
      <c r="BG162" s="595"/>
      <c r="BH162" s="595"/>
      <c r="BI162" s="595">
        <v>6</v>
      </c>
      <c r="BJ162" s="595"/>
      <c r="BK162" s="595"/>
      <c r="BL162" s="595"/>
      <c r="BM162" s="595">
        <v>10</v>
      </c>
      <c r="BN162" s="849">
        <f t="shared" si="40"/>
        <v>7</v>
      </c>
      <c r="BO162" s="844">
        <f t="shared" si="41"/>
        <v>7</v>
      </c>
      <c r="BP162" s="844">
        <f t="shared" si="42"/>
        <v>0</v>
      </c>
      <c r="BQ162" s="844">
        <f t="shared" si="43"/>
        <v>0</v>
      </c>
      <c r="BR162" s="844">
        <f t="shared" si="44"/>
        <v>0</v>
      </c>
      <c r="BS162" s="844">
        <f t="shared" si="45"/>
        <v>7</v>
      </c>
      <c r="BT162" s="670"/>
      <c r="BU162" s="423"/>
      <c r="BV162" s="423"/>
      <c r="BW162" s="423"/>
      <c r="BX162" s="423"/>
      <c r="BY162" s="423"/>
      <c r="BZ162" s="423"/>
      <c r="CA162" s="423"/>
      <c r="CB162" s="194"/>
      <c r="CC162" s="194"/>
      <c r="CD162" s="508"/>
      <c r="CE162" s="423"/>
      <c r="CF162" s="423"/>
      <c r="CG162" s="423"/>
      <c r="CH162" s="193"/>
      <c r="CI162" s="508"/>
      <c r="CJ162" s="423"/>
      <c r="CK162" s="423"/>
      <c r="CL162" s="507"/>
      <c r="CM162" s="507"/>
      <c r="CN162" s="507"/>
      <c r="CO162" s="507"/>
      <c r="CP162" s="507"/>
      <c r="CQ162" s="507"/>
      <c r="CR162" s="493"/>
      <c r="CS162" s="503"/>
      <c r="CT162" s="507"/>
      <c r="CU162" s="507"/>
      <c r="CV162" s="507"/>
      <c r="CW162" s="507"/>
      <c r="CX162" s="507"/>
      <c r="CY162" s="507"/>
      <c r="CZ162" s="507"/>
      <c r="DA162" s="507"/>
      <c r="DB162" s="102"/>
      <c r="DC162" s="503"/>
      <c r="DD162" s="550"/>
      <c r="DE162" s="503"/>
      <c r="DF162" s="507"/>
      <c r="DG162" s="507"/>
      <c r="DH162" s="507"/>
      <c r="DI162" s="507"/>
      <c r="DJ162" s="507"/>
      <c r="DK162" s="550"/>
    </row>
    <row r="163" spans="1:115" s="65" customFormat="1" ht="15.75" customHeight="1" x14ac:dyDescent="0.25">
      <c r="A163" s="519">
        <v>152</v>
      </c>
      <c r="B163" s="190">
        <v>1304176</v>
      </c>
      <c r="C163" s="187" t="s">
        <v>2257</v>
      </c>
      <c r="D163" s="187" t="s">
        <v>2258</v>
      </c>
      <c r="E163" s="190" t="s">
        <v>591</v>
      </c>
      <c r="F163" s="190">
        <v>3</v>
      </c>
      <c r="G163" s="190"/>
      <c r="H163" s="595">
        <v>8</v>
      </c>
      <c r="I163" s="595">
        <v>8</v>
      </c>
      <c r="J163" s="595"/>
      <c r="K163" s="686">
        <v>9</v>
      </c>
      <c r="L163" s="595">
        <v>9</v>
      </c>
      <c r="M163" s="595">
        <v>9</v>
      </c>
      <c r="N163" s="595"/>
      <c r="O163" s="595"/>
      <c r="P163" s="595">
        <v>7</v>
      </c>
      <c r="Q163" s="595"/>
      <c r="R163" s="595">
        <v>9</v>
      </c>
      <c r="S163" s="595"/>
      <c r="T163" s="595"/>
      <c r="U163" s="595"/>
      <c r="V163" s="595"/>
      <c r="W163" s="595">
        <v>7</v>
      </c>
      <c r="X163" s="595">
        <v>9</v>
      </c>
      <c r="Y163" s="595"/>
      <c r="Z163" s="595"/>
      <c r="AA163" s="595">
        <v>8</v>
      </c>
      <c r="AB163" s="595"/>
      <c r="AC163" s="595">
        <v>8</v>
      </c>
      <c r="AD163" s="595"/>
      <c r="AE163" s="595"/>
      <c r="AF163" s="595">
        <v>8</v>
      </c>
      <c r="AG163" s="595"/>
      <c r="AH163" s="595">
        <v>9</v>
      </c>
      <c r="AI163" s="595"/>
      <c r="AK163" s="595"/>
      <c r="AL163" s="595">
        <v>9</v>
      </c>
      <c r="AM163" s="595">
        <v>9</v>
      </c>
      <c r="AN163" s="595"/>
      <c r="AO163" s="595"/>
      <c r="AP163" s="595"/>
      <c r="AQ163" s="595"/>
      <c r="AR163" s="595"/>
      <c r="AS163" s="595">
        <v>9</v>
      </c>
      <c r="AU163" s="595">
        <v>9</v>
      </c>
      <c r="AV163" s="595"/>
      <c r="AW163" s="595"/>
      <c r="AX163" s="595"/>
      <c r="AY163" s="595"/>
      <c r="AZ163" s="595"/>
      <c r="BA163" s="595">
        <v>10</v>
      </c>
      <c r="BB163" s="595"/>
      <c r="BC163" s="595"/>
      <c r="BD163" s="595"/>
      <c r="BE163" s="595"/>
      <c r="BF163" s="595"/>
      <c r="BG163" s="595"/>
      <c r="BH163" s="595"/>
      <c r="BI163" s="595">
        <v>7</v>
      </c>
      <c r="BJ163" s="595"/>
      <c r="BK163" s="595"/>
      <c r="BL163" s="595"/>
      <c r="BM163" s="595">
        <v>10</v>
      </c>
      <c r="BN163" s="849">
        <f t="shared" si="40"/>
        <v>0</v>
      </c>
      <c r="BO163" s="844">
        <f t="shared" si="41"/>
        <v>20</v>
      </c>
      <c r="BP163" s="844">
        <f t="shared" si="42"/>
        <v>0</v>
      </c>
      <c r="BQ163" s="844">
        <f t="shared" si="43"/>
        <v>0</v>
      </c>
      <c r="BR163" s="844">
        <f t="shared" si="44"/>
        <v>0</v>
      </c>
      <c r="BS163" s="844">
        <f t="shared" si="45"/>
        <v>20</v>
      </c>
      <c r="BT163" s="670"/>
      <c r="BU163" s="423"/>
      <c r="BV163" s="423"/>
      <c r="BW163" s="423"/>
      <c r="BX163" s="423"/>
      <c r="BY163" s="423"/>
      <c r="BZ163" s="423"/>
      <c r="CA163" s="423"/>
      <c r="CB163" s="194"/>
      <c r="CC163" s="194"/>
      <c r="CD163" s="508"/>
      <c r="CE163" s="423"/>
      <c r="CF163" s="423"/>
      <c r="CG163" s="423"/>
      <c r="CH163" s="193"/>
      <c r="CI163" s="508"/>
      <c r="CJ163" s="423"/>
      <c r="CK163" s="423"/>
      <c r="CL163" s="507"/>
      <c r="CM163" s="507"/>
      <c r="CN163" s="507"/>
      <c r="CO163" s="507"/>
      <c r="CP163" s="507"/>
      <c r="CQ163" s="507"/>
      <c r="CR163" s="493"/>
      <c r="CS163" s="503"/>
      <c r="CT163" s="507"/>
      <c r="CU163" s="507"/>
      <c r="CV163" s="507"/>
      <c r="CW163" s="507"/>
      <c r="CX163" s="507"/>
      <c r="CY163" s="507"/>
      <c r="CZ163" s="507"/>
      <c r="DA163" s="507"/>
      <c r="DB163" s="102"/>
      <c r="DC163" s="503"/>
      <c r="DD163" s="550"/>
      <c r="DE163" s="503"/>
      <c r="DF163" s="507"/>
      <c r="DG163" s="507"/>
      <c r="DH163" s="507"/>
      <c r="DI163" s="507"/>
      <c r="DJ163" s="507"/>
      <c r="DK163" s="550"/>
    </row>
    <row r="164" spans="1:115" s="65" customFormat="1" ht="15.75" customHeight="1" x14ac:dyDescent="0.25">
      <c r="A164" s="519">
        <v>153</v>
      </c>
      <c r="B164" s="190">
        <v>1304176</v>
      </c>
      <c r="C164" s="187" t="s">
        <v>2133</v>
      </c>
      <c r="D164" s="187" t="s">
        <v>2134</v>
      </c>
      <c r="E164" s="190" t="s">
        <v>591</v>
      </c>
      <c r="F164" s="190">
        <v>3</v>
      </c>
      <c r="G164" s="190"/>
      <c r="H164" s="595">
        <v>8</v>
      </c>
      <c r="I164" s="595">
        <v>8</v>
      </c>
      <c r="J164" s="595"/>
      <c r="K164" s="686">
        <v>8</v>
      </c>
      <c r="L164" s="595">
        <v>9</v>
      </c>
      <c r="M164" s="595">
        <v>9</v>
      </c>
      <c r="N164" s="595"/>
      <c r="O164" s="595"/>
      <c r="P164" s="595">
        <v>6</v>
      </c>
      <c r="Q164" s="595"/>
      <c r="R164" s="595">
        <v>9</v>
      </c>
      <c r="S164" s="595"/>
      <c r="T164" s="595"/>
      <c r="U164" s="595"/>
      <c r="V164" s="595"/>
      <c r="W164" s="595">
        <v>8</v>
      </c>
      <c r="X164" s="595">
        <v>9</v>
      </c>
      <c r="Y164" s="595"/>
      <c r="Z164" s="595"/>
      <c r="AA164" s="595">
        <v>8</v>
      </c>
      <c r="AB164" s="595"/>
      <c r="AC164" s="595">
        <v>7</v>
      </c>
      <c r="AD164" s="595"/>
      <c r="AE164" s="595"/>
      <c r="AF164" s="595">
        <v>9</v>
      </c>
      <c r="AG164" s="595"/>
      <c r="AH164" s="595">
        <v>9</v>
      </c>
      <c r="AI164" s="595"/>
      <c r="AK164" s="595"/>
      <c r="AL164" s="595">
        <v>8</v>
      </c>
      <c r="AM164" s="595">
        <v>9</v>
      </c>
      <c r="AN164" s="595"/>
      <c r="AO164" s="595"/>
      <c r="AP164" s="595"/>
      <c r="AQ164" s="595"/>
      <c r="AR164" s="595"/>
      <c r="AS164" s="595">
        <v>8</v>
      </c>
      <c r="AU164" s="595">
        <v>9</v>
      </c>
      <c r="AV164" s="595"/>
      <c r="AW164" s="595"/>
      <c r="AX164" s="595"/>
      <c r="AY164" s="595"/>
      <c r="AZ164" s="595"/>
      <c r="BA164" s="595">
        <v>9</v>
      </c>
      <c r="BB164" s="595"/>
      <c r="BC164" s="595"/>
      <c r="BD164" s="595"/>
      <c r="BE164" s="595"/>
      <c r="BF164" s="595"/>
      <c r="BG164" s="595"/>
      <c r="BH164" s="595"/>
      <c r="BI164" s="595">
        <v>6</v>
      </c>
      <c r="BJ164" s="595"/>
      <c r="BK164" s="595"/>
      <c r="BL164" s="595"/>
      <c r="BM164" s="595">
        <v>10</v>
      </c>
      <c r="BN164" s="849">
        <f t="shared" si="40"/>
        <v>0</v>
      </c>
      <c r="BO164" s="844">
        <f t="shared" si="41"/>
        <v>20</v>
      </c>
      <c r="BP164" s="844">
        <f t="shared" si="42"/>
        <v>0</v>
      </c>
      <c r="BQ164" s="844">
        <f t="shared" si="43"/>
        <v>0</v>
      </c>
      <c r="BR164" s="844">
        <f t="shared" si="44"/>
        <v>0</v>
      </c>
      <c r="BS164" s="844">
        <f t="shared" si="45"/>
        <v>20</v>
      </c>
      <c r="BT164" s="670"/>
      <c r="BU164" s="423"/>
      <c r="BV164" s="423"/>
      <c r="BW164" s="423"/>
      <c r="BX164" s="423"/>
      <c r="BY164" s="423"/>
      <c r="BZ164" s="423"/>
      <c r="CA164" s="423"/>
      <c r="CB164" s="194"/>
      <c r="CC164" s="194"/>
      <c r="CD164" s="508"/>
      <c r="CE164" s="423"/>
      <c r="CF164" s="423"/>
      <c r="CG164" s="423"/>
      <c r="CH164" s="193"/>
      <c r="CI164" s="508"/>
      <c r="CJ164" s="423"/>
      <c r="CK164" s="423"/>
      <c r="CL164" s="507"/>
      <c r="CM164" s="507"/>
      <c r="CN164" s="507"/>
      <c r="CO164" s="507"/>
      <c r="CP164" s="507"/>
      <c r="CQ164" s="507"/>
      <c r="CR164" s="493"/>
      <c r="CS164" s="503"/>
      <c r="CT164" s="507"/>
      <c r="CU164" s="507"/>
      <c r="CV164" s="507"/>
      <c r="CW164" s="507"/>
      <c r="CX164" s="507"/>
      <c r="CY164" s="507"/>
      <c r="CZ164" s="507"/>
      <c r="DA164" s="507"/>
      <c r="DB164" s="102"/>
      <c r="DC164" s="503"/>
      <c r="DD164" s="550"/>
      <c r="DE164" s="503"/>
      <c r="DF164" s="507"/>
      <c r="DG164" s="507"/>
      <c r="DH164" s="507"/>
      <c r="DI164" s="507"/>
      <c r="DJ164" s="507"/>
      <c r="DK164" s="550"/>
    </row>
    <row r="165" spans="1:115" s="65" customFormat="1" ht="15" hidden="1" x14ac:dyDescent="0.25">
      <c r="A165" s="519">
        <v>154</v>
      </c>
      <c r="B165" s="190">
        <v>1304176</v>
      </c>
      <c r="C165" s="187" t="s">
        <v>2101</v>
      </c>
      <c r="D165" s="187" t="s">
        <v>2102</v>
      </c>
      <c r="E165" s="190" t="s">
        <v>591</v>
      </c>
      <c r="F165" s="190">
        <v>1</v>
      </c>
      <c r="G165" s="190"/>
      <c r="H165" s="595" t="s">
        <v>2330</v>
      </c>
      <c r="I165" s="595"/>
      <c r="J165" s="595" t="s">
        <v>2547</v>
      </c>
      <c r="K165" s="686" t="s">
        <v>2330</v>
      </c>
      <c r="L165" s="595" t="s">
        <v>2330</v>
      </c>
      <c r="M165" s="595" t="s">
        <v>2547</v>
      </c>
      <c r="N165" s="595"/>
      <c r="O165" s="595"/>
      <c r="P165" s="595" t="s">
        <v>2141</v>
      </c>
      <c r="Q165" s="595"/>
      <c r="R165" s="595" t="s">
        <v>2547</v>
      </c>
      <c r="S165" s="595"/>
      <c r="T165" s="595"/>
      <c r="U165" s="595"/>
      <c r="V165" s="595"/>
      <c r="W165" s="595" t="s">
        <v>2141</v>
      </c>
      <c r="X165" s="595" t="s">
        <v>2547</v>
      </c>
      <c r="Y165" s="595"/>
      <c r="Z165" s="595"/>
      <c r="AA165" s="595" t="s">
        <v>2141</v>
      </c>
      <c r="AB165" s="595"/>
      <c r="AC165" s="595" t="s">
        <v>2141</v>
      </c>
      <c r="AD165" s="595"/>
      <c r="AE165" s="595"/>
      <c r="AF165" s="595" t="s">
        <v>2141</v>
      </c>
      <c r="AG165" s="595"/>
      <c r="AH165" s="595" t="s">
        <v>2141</v>
      </c>
      <c r="AI165" s="595"/>
      <c r="AK165" s="595"/>
      <c r="AL165" s="595" t="s">
        <v>2330</v>
      </c>
      <c r="AM165" s="595" t="s">
        <v>2141</v>
      </c>
      <c r="AN165" s="595"/>
      <c r="AO165" s="595"/>
      <c r="AP165" s="595"/>
      <c r="AQ165" s="595"/>
      <c r="AR165" s="595"/>
      <c r="AS165" s="595" t="s">
        <v>2547</v>
      </c>
      <c r="AU165" s="595" t="s">
        <v>2547</v>
      </c>
      <c r="AV165" s="595"/>
      <c r="AW165" s="595"/>
      <c r="AX165" s="595"/>
      <c r="AY165" s="595"/>
      <c r="AZ165" s="595"/>
      <c r="BA165" s="595" t="s">
        <v>2330</v>
      </c>
      <c r="BB165" s="595"/>
      <c r="BC165" s="595"/>
      <c r="BD165" s="595"/>
      <c r="BE165" s="595"/>
      <c r="BF165" s="595"/>
      <c r="BG165" s="595"/>
      <c r="BH165" s="595"/>
      <c r="BI165" s="595" t="s">
        <v>2330</v>
      </c>
      <c r="BJ165" s="595"/>
      <c r="BK165" s="595"/>
      <c r="BL165" s="595"/>
      <c r="BM165" s="595" t="s">
        <v>2330</v>
      </c>
      <c r="BN165" s="849">
        <f t="shared" si="40"/>
        <v>6</v>
      </c>
      <c r="BO165" s="844">
        <f t="shared" si="41"/>
        <v>0</v>
      </c>
      <c r="BP165" s="844">
        <f t="shared" si="42"/>
        <v>0</v>
      </c>
      <c r="BQ165" s="844">
        <f t="shared" si="43"/>
        <v>0</v>
      </c>
      <c r="BR165" s="844">
        <f t="shared" si="44"/>
        <v>0</v>
      </c>
      <c r="BS165" s="844">
        <f t="shared" si="45"/>
        <v>0</v>
      </c>
      <c r="BT165" s="670"/>
      <c r="BU165" s="423"/>
      <c r="BV165" s="423"/>
      <c r="BW165" s="423"/>
      <c r="BX165" s="423"/>
      <c r="BY165" s="423"/>
      <c r="BZ165" s="423"/>
      <c r="CA165" s="423"/>
      <c r="CB165" s="194"/>
      <c r="CC165" s="194"/>
      <c r="CD165" s="508"/>
      <c r="CE165" s="423"/>
      <c r="CF165" s="423"/>
      <c r="CG165" s="423"/>
      <c r="CH165" s="193"/>
      <c r="CI165" s="508"/>
      <c r="CJ165" s="423"/>
      <c r="CK165" s="423"/>
      <c r="CL165" s="507"/>
      <c r="CM165" s="507"/>
      <c r="CN165" s="507"/>
      <c r="CO165" s="507"/>
      <c r="CP165" s="507"/>
      <c r="CQ165" s="507"/>
      <c r="CR165" s="493"/>
      <c r="CS165" s="503"/>
      <c r="CT165" s="507"/>
      <c r="CU165" s="507"/>
      <c r="CV165" s="507"/>
      <c r="CW165" s="507"/>
      <c r="CX165" s="507"/>
      <c r="CY165" s="507"/>
      <c r="CZ165" s="507"/>
      <c r="DA165" s="507"/>
      <c r="DB165" s="102"/>
      <c r="DC165" s="503"/>
      <c r="DD165" s="550"/>
      <c r="DE165" s="503"/>
      <c r="DF165" s="507"/>
      <c r="DG165" s="507"/>
      <c r="DH165" s="507"/>
      <c r="DI165" s="507"/>
      <c r="DJ165" s="507"/>
      <c r="DK165" s="550"/>
    </row>
    <row r="166" spans="1:115" s="65" customFormat="1" ht="15" hidden="1" x14ac:dyDescent="0.25">
      <c r="A166" s="519">
        <v>155</v>
      </c>
      <c r="B166" s="190">
        <v>1304176</v>
      </c>
      <c r="C166" s="187" t="s">
        <v>2115</v>
      </c>
      <c r="D166" s="187" t="s">
        <v>2116</v>
      </c>
      <c r="E166" s="190" t="s">
        <v>591</v>
      </c>
      <c r="F166" s="190">
        <v>1</v>
      </c>
      <c r="G166" s="190"/>
      <c r="H166" s="595" t="s">
        <v>2330</v>
      </c>
      <c r="I166" s="595"/>
      <c r="J166" s="595" t="s">
        <v>2547</v>
      </c>
      <c r="K166" s="686" t="s">
        <v>2330</v>
      </c>
      <c r="L166" s="595" t="s">
        <v>2330</v>
      </c>
      <c r="M166" s="595" t="s">
        <v>2547</v>
      </c>
      <c r="N166" s="595"/>
      <c r="O166" s="595"/>
      <c r="P166" s="595" t="s">
        <v>2141</v>
      </c>
      <c r="Q166" s="595"/>
      <c r="R166" s="595" t="s">
        <v>2547</v>
      </c>
      <c r="S166" s="595"/>
      <c r="T166" s="595"/>
      <c r="U166" s="595"/>
      <c r="V166" s="595"/>
      <c r="W166" s="595" t="s">
        <v>2141</v>
      </c>
      <c r="X166" s="595" t="s">
        <v>2547</v>
      </c>
      <c r="Y166" s="595"/>
      <c r="Z166" s="595"/>
      <c r="AA166" s="595" t="s">
        <v>2141</v>
      </c>
      <c r="AB166" s="595"/>
      <c r="AC166" s="595" t="s">
        <v>2141</v>
      </c>
      <c r="AD166" s="595"/>
      <c r="AE166" s="595"/>
      <c r="AF166" s="595" t="s">
        <v>2141</v>
      </c>
      <c r="AG166" s="595"/>
      <c r="AH166" s="595" t="s">
        <v>2141</v>
      </c>
      <c r="AI166" s="595"/>
      <c r="AK166" s="595"/>
      <c r="AL166" s="595" t="s">
        <v>2330</v>
      </c>
      <c r="AM166" s="595" t="s">
        <v>2141</v>
      </c>
      <c r="AN166" s="595"/>
      <c r="AO166" s="595"/>
      <c r="AP166" s="595"/>
      <c r="AQ166" s="595"/>
      <c r="AR166" s="595"/>
      <c r="AS166" s="595" t="s">
        <v>2547</v>
      </c>
      <c r="AU166" s="595" t="s">
        <v>2547</v>
      </c>
      <c r="AV166" s="595"/>
      <c r="AW166" s="595"/>
      <c r="AX166" s="595"/>
      <c r="AY166" s="595"/>
      <c r="AZ166" s="595"/>
      <c r="BA166" s="595" t="s">
        <v>2330</v>
      </c>
      <c r="BB166" s="595"/>
      <c r="BC166" s="595"/>
      <c r="BD166" s="595"/>
      <c r="BE166" s="595"/>
      <c r="BF166" s="595"/>
      <c r="BG166" s="595"/>
      <c r="BH166" s="595"/>
      <c r="BI166" s="595" t="s">
        <v>2330</v>
      </c>
      <c r="BJ166" s="595"/>
      <c r="BK166" s="595"/>
      <c r="BL166" s="595"/>
      <c r="BM166" s="595" t="s">
        <v>2330</v>
      </c>
      <c r="BN166" s="849">
        <f t="shared" si="40"/>
        <v>6</v>
      </c>
      <c r="BO166" s="844">
        <f t="shared" si="41"/>
        <v>0</v>
      </c>
      <c r="BP166" s="844">
        <f t="shared" si="42"/>
        <v>0</v>
      </c>
      <c r="BQ166" s="844">
        <f t="shared" si="43"/>
        <v>0</v>
      </c>
      <c r="BR166" s="844">
        <f t="shared" si="44"/>
        <v>0</v>
      </c>
      <c r="BS166" s="844">
        <f t="shared" si="45"/>
        <v>0</v>
      </c>
      <c r="BT166" s="670"/>
      <c r="BU166" s="423"/>
      <c r="BV166" s="423"/>
      <c r="BW166" s="423"/>
      <c r="BX166" s="423"/>
      <c r="BY166" s="423"/>
      <c r="BZ166" s="423"/>
      <c r="CA166" s="423"/>
      <c r="CB166" s="194"/>
      <c r="CC166" s="194"/>
      <c r="CD166" s="508"/>
      <c r="CE166" s="423"/>
      <c r="CF166" s="423"/>
      <c r="CG166" s="423"/>
      <c r="CH166" s="193"/>
      <c r="CI166" s="508"/>
      <c r="CJ166" s="423"/>
      <c r="CK166" s="423"/>
      <c r="CL166" s="507"/>
      <c r="CM166" s="507"/>
      <c r="CN166" s="507"/>
      <c r="CO166" s="507"/>
      <c r="CP166" s="507"/>
      <c r="CQ166" s="507"/>
      <c r="CR166" s="493"/>
      <c r="CS166" s="503"/>
      <c r="CT166" s="507"/>
      <c r="CU166" s="507"/>
      <c r="CV166" s="507"/>
      <c r="CW166" s="507"/>
      <c r="CX166" s="507"/>
      <c r="CY166" s="507"/>
      <c r="CZ166" s="507"/>
      <c r="DA166" s="507"/>
      <c r="DB166" s="102"/>
      <c r="DC166" s="503"/>
      <c r="DD166" s="550"/>
      <c r="DE166" s="503"/>
      <c r="DF166" s="507"/>
      <c r="DG166" s="507"/>
      <c r="DH166" s="507"/>
      <c r="DI166" s="507"/>
      <c r="DJ166" s="507"/>
      <c r="DK166" s="550"/>
    </row>
    <row r="167" spans="1:115" s="65" customFormat="1" ht="15.6" hidden="1" x14ac:dyDescent="0.25">
      <c r="A167" s="519">
        <v>156</v>
      </c>
      <c r="B167" s="190">
        <v>1304176</v>
      </c>
      <c r="C167" s="187" t="s">
        <v>2103</v>
      </c>
      <c r="D167" s="187" t="s">
        <v>2104</v>
      </c>
      <c r="E167" s="190" t="s">
        <v>591</v>
      </c>
      <c r="F167" s="190">
        <v>1</v>
      </c>
      <c r="G167" s="190"/>
      <c r="H167" s="595" t="s">
        <v>2330</v>
      </c>
      <c r="I167" s="595"/>
      <c r="J167" s="595" t="s">
        <v>2547</v>
      </c>
      <c r="K167" s="686" t="s">
        <v>2330</v>
      </c>
      <c r="L167" s="595" t="s">
        <v>2330</v>
      </c>
      <c r="M167" s="595" t="s">
        <v>2547</v>
      </c>
      <c r="N167" s="595"/>
      <c r="O167" s="595"/>
      <c r="P167" s="595">
        <v>5</v>
      </c>
      <c r="Q167" s="595"/>
      <c r="R167" s="595" t="s">
        <v>2547</v>
      </c>
      <c r="S167" s="595"/>
      <c r="T167" s="595"/>
      <c r="U167" s="595"/>
      <c r="V167" s="595"/>
      <c r="W167" s="595">
        <v>5</v>
      </c>
      <c r="X167" s="595" t="s">
        <v>2547</v>
      </c>
      <c r="Y167" s="595"/>
      <c r="Z167" s="595"/>
      <c r="AA167" s="595">
        <v>5</v>
      </c>
      <c r="AB167" s="595"/>
      <c r="AC167" s="595">
        <v>5</v>
      </c>
      <c r="AD167" s="595"/>
      <c r="AE167" s="595"/>
      <c r="AF167" s="595">
        <v>5</v>
      </c>
      <c r="AG167" s="595"/>
      <c r="AH167" s="595">
        <v>5</v>
      </c>
      <c r="AI167" s="595"/>
      <c r="AK167" s="595"/>
      <c r="AL167" s="595" t="s">
        <v>2330</v>
      </c>
      <c r="AM167" s="595">
        <v>5</v>
      </c>
      <c r="AN167" s="595"/>
      <c r="AO167" s="595"/>
      <c r="AP167" s="595"/>
      <c r="AQ167" s="595"/>
      <c r="AR167" s="595"/>
      <c r="AS167" s="595" t="s">
        <v>2547</v>
      </c>
      <c r="AU167" s="595" t="s">
        <v>2547</v>
      </c>
      <c r="AV167" s="595"/>
      <c r="AW167" s="595"/>
      <c r="AX167" s="595"/>
      <c r="AY167" s="595"/>
      <c r="AZ167" s="595"/>
      <c r="BA167" s="595" t="s">
        <v>2330</v>
      </c>
      <c r="BB167" s="595"/>
      <c r="BC167" s="595"/>
      <c r="BD167" s="595"/>
      <c r="BE167" s="595"/>
      <c r="BF167" s="595"/>
      <c r="BG167" s="595"/>
      <c r="BH167" s="595"/>
      <c r="BI167" s="595" t="s">
        <v>2330</v>
      </c>
      <c r="BJ167" s="595"/>
      <c r="BK167" s="595"/>
      <c r="BL167" s="595"/>
      <c r="BM167" s="595" t="s">
        <v>2330</v>
      </c>
      <c r="BN167" s="849">
        <f t="shared" si="40"/>
        <v>6</v>
      </c>
      <c r="BO167" s="844">
        <f t="shared" si="41"/>
        <v>0</v>
      </c>
      <c r="BP167" s="844">
        <f t="shared" si="42"/>
        <v>0</v>
      </c>
      <c r="BQ167" s="844">
        <f t="shared" si="43"/>
        <v>7</v>
      </c>
      <c r="BR167" s="844">
        <f t="shared" si="44"/>
        <v>0</v>
      </c>
      <c r="BS167" s="844">
        <f t="shared" si="45"/>
        <v>7</v>
      </c>
      <c r="BT167" s="670"/>
      <c r="BU167" s="423"/>
      <c r="BV167" s="423"/>
      <c r="BW167" s="423"/>
      <c r="BX167" s="423"/>
      <c r="BY167" s="423"/>
      <c r="BZ167" s="423"/>
      <c r="CA167" s="423"/>
      <c r="CB167" s="194"/>
      <c r="CC167" s="194"/>
      <c r="CD167" s="508"/>
      <c r="CE167" s="423"/>
      <c r="CF167" s="423"/>
      <c r="CG167" s="423"/>
      <c r="CH167" s="193"/>
      <c r="CI167" s="508"/>
      <c r="CJ167" s="423"/>
      <c r="CK167" s="423"/>
      <c r="CL167" s="507"/>
      <c r="CM167" s="507"/>
      <c r="CN167" s="507"/>
      <c r="CO167" s="507"/>
      <c r="CP167" s="507"/>
      <c r="CQ167" s="507"/>
      <c r="CR167" s="493"/>
      <c r="CS167" s="503"/>
      <c r="CT167" s="507"/>
      <c r="CU167" s="507"/>
      <c r="CV167" s="507"/>
      <c r="CW167" s="507"/>
      <c r="CX167" s="507"/>
      <c r="CY167" s="507"/>
      <c r="CZ167" s="507"/>
      <c r="DA167" s="507"/>
      <c r="DB167" s="102"/>
      <c r="DC167" s="503"/>
      <c r="DD167" s="550"/>
      <c r="DE167" s="503"/>
      <c r="DF167" s="507"/>
      <c r="DG167" s="507"/>
      <c r="DH167" s="507"/>
      <c r="DI167" s="507"/>
      <c r="DJ167" s="507"/>
      <c r="DK167" s="550"/>
    </row>
    <row r="168" spans="1:115" s="65" customFormat="1" ht="15.75" customHeight="1" x14ac:dyDescent="0.25">
      <c r="A168" s="519">
        <v>157</v>
      </c>
      <c r="B168" s="190">
        <v>1304176</v>
      </c>
      <c r="C168" s="187" t="s">
        <v>2105</v>
      </c>
      <c r="D168" s="187" t="s">
        <v>2106</v>
      </c>
      <c r="E168" s="190" t="s">
        <v>591</v>
      </c>
      <c r="F168" s="190">
        <v>3</v>
      </c>
      <c r="G168" s="190"/>
      <c r="H168" s="595">
        <v>9</v>
      </c>
      <c r="I168" s="595">
        <v>9</v>
      </c>
      <c r="J168" s="595"/>
      <c r="K168" s="686">
        <v>8</v>
      </c>
      <c r="L168" s="595">
        <v>9</v>
      </c>
      <c r="M168" s="595">
        <v>10</v>
      </c>
      <c r="N168" s="595"/>
      <c r="O168" s="595"/>
      <c r="P168" s="595">
        <v>8</v>
      </c>
      <c r="Q168" s="595"/>
      <c r="R168" s="595">
        <v>9</v>
      </c>
      <c r="S168" s="595"/>
      <c r="T168" s="595"/>
      <c r="U168" s="595"/>
      <c r="V168" s="595"/>
      <c r="W168" s="595">
        <v>9</v>
      </c>
      <c r="X168" s="595">
        <v>9</v>
      </c>
      <c r="Y168" s="595"/>
      <c r="Z168" s="595"/>
      <c r="AA168" s="595">
        <v>8</v>
      </c>
      <c r="AB168" s="595"/>
      <c r="AC168" s="595">
        <v>9</v>
      </c>
      <c r="AD168" s="595"/>
      <c r="AE168" s="595"/>
      <c r="AF168" s="595">
        <v>9</v>
      </c>
      <c r="AG168" s="595"/>
      <c r="AH168" s="595">
        <v>8</v>
      </c>
      <c r="AI168" s="595"/>
      <c r="AK168" s="595"/>
      <c r="AL168" s="595">
        <v>9</v>
      </c>
      <c r="AM168" s="595">
        <v>9</v>
      </c>
      <c r="AN168" s="595"/>
      <c r="AO168" s="595"/>
      <c r="AP168" s="595"/>
      <c r="AQ168" s="595"/>
      <c r="AR168" s="595"/>
      <c r="AS168" s="595">
        <v>9</v>
      </c>
      <c r="AU168" s="595">
        <v>9</v>
      </c>
      <c r="AV168" s="595"/>
      <c r="AW168" s="595"/>
      <c r="AX168" s="595"/>
      <c r="AY168" s="595"/>
      <c r="AZ168" s="595"/>
      <c r="BA168" s="595">
        <v>9</v>
      </c>
      <c r="BB168" s="595"/>
      <c r="BC168" s="595"/>
      <c r="BD168" s="595"/>
      <c r="BE168" s="595"/>
      <c r="BF168" s="595"/>
      <c r="BG168" s="595"/>
      <c r="BH168" s="595"/>
      <c r="BI168" s="595">
        <v>7</v>
      </c>
      <c r="BJ168" s="595"/>
      <c r="BK168" s="595"/>
      <c r="BL168" s="595"/>
      <c r="BM168" s="595">
        <v>10</v>
      </c>
      <c r="BN168" s="849">
        <f t="shared" si="40"/>
        <v>0</v>
      </c>
      <c r="BO168" s="844">
        <f t="shared" si="41"/>
        <v>20</v>
      </c>
      <c r="BP168" s="844">
        <f t="shared" si="42"/>
        <v>0</v>
      </c>
      <c r="BQ168" s="844">
        <f t="shared" si="43"/>
        <v>0</v>
      </c>
      <c r="BR168" s="844">
        <f t="shared" si="44"/>
        <v>0</v>
      </c>
      <c r="BS168" s="844">
        <f t="shared" si="45"/>
        <v>20</v>
      </c>
      <c r="BT168" s="670"/>
      <c r="BU168" s="423"/>
      <c r="BV168" s="423"/>
      <c r="BW168" s="423"/>
      <c r="BX168" s="423"/>
      <c r="BY168" s="423"/>
      <c r="BZ168" s="423"/>
      <c r="CA168" s="423"/>
      <c r="CB168" s="194"/>
      <c r="CC168" s="194"/>
      <c r="CD168" s="508"/>
      <c r="CE168" s="423"/>
      <c r="CF168" s="423"/>
      <c r="CG168" s="423"/>
      <c r="CH168" s="193"/>
      <c r="CI168" s="508"/>
      <c r="CJ168" s="423"/>
      <c r="CK168" s="423"/>
      <c r="CL168" s="507"/>
      <c r="CM168" s="507"/>
      <c r="CN168" s="507"/>
      <c r="CO168" s="507"/>
      <c r="CP168" s="507"/>
      <c r="CQ168" s="507"/>
      <c r="CR168" s="493"/>
      <c r="CS168" s="503"/>
      <c r="CT168" s="507"/>
      <c r="CU168" s="507"/>
      <c r="CV168" s="507"/>
      <c r="CW168" s="507"/>
      <c r="CX168" s="507"/>
      <c r="CY168" s="507"/>
      <c r="CZ168" s="507"/>
      <c r="DA168" s="507"/>
      <c r="DB168" s="102"/>
      <c r="DC168" s="503"/>
      <c r="DD168" s="550"/>
      <c r="DE168" s="503"/>
      <c r="DF168" s="507"/>
      <c r="DG168" s="507"/>
      <c r="DH168" s="507"/>
      <c r="DI168" s="507"/>
      <c r="DJ168" s="507"/>
      <c r="DK168" s="550"/>
    </row>
    <row r="169" spans="1:115" s="65" customFormat="1" ht="15" x14ac:dyDescent="0.25">
      <c r="A169" s="519">
        <v>158</v>
      </c>
      <c r="B169" s="190">
        <v>1304176</v>
      </c>
      <c r="C169" s="187" t="s">
        <v>2107</v>
      </c>
      <c r="D169" s="187" t="s">
        <v>2108</v>
      </c>
      <c r="E169" s="190" t="s">
        <v>591</v>
      </c>
      <c r="F169" s="190">
        <v>3</v>
      </c>
      <c r="G169" s="190"/>
      <c r="H169" s="595">
        <v>7</v>
      </c>
      <c r="I169" s="595">
        <v>9</v>
      </c>
      <c r="J169" s="595"/>
      <c r="K169" s="686">
        <v>8</v>
      </c>
      <c r="L169" s="595">
        <v>7</v>
      </c>
      <c r="M169" s="595">
        <v>9</v>
      </c>
      <c r="N169" s="595"/>
      <c r="O169" s="595"/>
      <c r="P169" s="595">
        <v>7</v>
      </c>
      <c r="Q169" s="595"/>
      <c r="R169" s="595">
        <v>9</v>
      </c>
      <c r="S169" s="595"/>
      <c r="T169" s="595"/>
      <c r="U169" s="595"/>
      <c r="V169" s="595"/>
      <c r="W169" s="595">
        <v>7</v>
      </c>
      <c r="X169" s="595">
        <v>9</v>
      </c>
      <c r="Y169" s="595"/>
      <c r="Z169" s="595"/>
      <c r="AA169" s="595">
        <v>7</v>
      </c>
      <c r="AB169" s="595"/>
      <c r="AC169" s="595">
        <v>7</v>
      </c>
      <c r="AD169" s="595"/>
      <c r="AE169" s="595"/>
      <c r="AF169" s="595">
        <v>8</v>
      </c>
      <c r="AG169" s="595"/>
      <c r="AH169" s="595">
        <v>8</v>
      </c>
      <c r="AI169" s="595"/>
      <c r="AK169" s="595"/>
      <c r="AL169" s="595">
        <v>8</v>
      </c>
      <c r="AM169" s="595">
        <v>8</v>
      </c>
      <c r="AN169" s="595"/>
      <c r="AO169" s="595"/>
      <c r="AP169" s="595"/>
      <c r="AQ169" s="595"/>
      <c r="AR169" s="595"/>
      <c r="AS169" s="595">
        <v>7</v>
      </c>
      <c r="AU169" s="595">
        <v>9</v>
      </c>
      <c r="AV169" s="595"/>
      <c r="AW169" s="595"/>
      <c r="AX169" s="595"/>
      <c r="AY169" s="595"/>
      <c r="AZ169" s="595"/>
      <c r="BA169" s="595">
        <v>9</v>
      </c>
      <c r="BB169" s="595"/>
      <c r="BC169" s="595"/>
      <c r="BD169" s="595"/>
      <c r="BE169" s="595"/>
      <c r="BF169" s="595"/>
      <c r="BG169" s="595"/>
      <c r="BH169" s="595"/>
      <c r="BI169" s="595">
        <v>7</v>
      </c>
      <c r="BJ169" s="595"/>
      <c r="BK169" s="595"/>
      <c r="BL169" s="595"/>
      <c r="BM169" s="595">
        <v>10</v>
      </c>
      <c r="BN169" s="849">
        <f t="shared" si="40"/>
        <v>0</v>
      </c>
      <c r="BO169" s="844">
        <f t="shared" si="41"/>
        <v>20</v>
      </c>
      <c r="BP169" s="844">
        <f t="shared" si="42"/>
        <v>0</v>
      </c>
      <c r="BQ169" s="844">
        <f t="shared" si="43"/>
        <v>0</v>
      </c>
      <c r="BR169" s="844">
        <f t="shared" si="44"/>
        <v>0</v>
      </c>
      <c r="BS169" s="844">
        <f t="shared" si="45"/>
        <v>20</v>
      </c>
      <c r="BT169" s="670"/>
      <c r="BU169" s="423"/>
      <c r="BV169" s="423"/>
      <c r="BW169" s="423"/>
      <c r="BX169" s="423"/>
      <c r="BY169" s="423"/>
      <c r="BZ169" s="423"/>
      <c r="CA169" s="423"/>
      <c r="CB169" s="194"/>
      <c r="CC169" s="194"/>
      <c r="CD169" s="508"/>
      <c r="CE169" s="423"/>
      <c r="CF169" s="423"/>
      <c r="CG169" s="423"/>
      <c r="CH169" s="193"/>
      <c r="CI169" s="508"/>
      <c r="CJ169" s="423"/>
      <c r="CK169" s="423"/>
      <c r="CL169" s="507"/>
      <c r="CM169" s="507"/>
      <c r="CN169" s="507"/>
      <c r="CO169" s="507"/>
      <c r="CP169" s="507"/>
      <c r="CQ169" s="507"/>
      <c r="CR169" s="493"/>
      <c r="CS169" s="503"/>
      <c r="CT169" s="507"/>
      <c r="CU169" s="507"/>
      <c r="CV169" s="507"/>
      <c r="CW169" s="507"/>
      <c r="CX169" s="507"/>
      <c r="CY169" s="507"/>
      <c r="CZ169" s="507"/>
      <c r="DA169" s="507"/>
      <c r="DB169" s="102"/>
      <c r="DC169" s="503"/>
      <c r="DD169" s="550"/>
      <c r="DE169" s="503"/>
      <c r="DF169" s="507"/>
      <c r="DG169" s="507"/>
      <c r="DH169" s="507"/>
      <c r="DI169" s="507"/>
      <c r="DJ169" s="507"/>
      <c r="DK169" s="550"/>
    </row>
    <row r="170" spans="1:115" s="65" customFormat="1" ht="15" hidden="1" x14ac:dyDescent="0.25">
      <c r="A170" s="519">
        <v>159</v>
      </c>
      <c r="B170" s="190">
        <v>1304176</v>
      </c>
      <c r="C170" s="187" t="s">
        <v>2217</v>
      </c>
      <c r="D170" s="187" t="s">
        <v>2052</v>
      </c>
      <c r="E170" s="190" t="s">
        <v>591</v>
      </c>
      <c r="F170" s="190">
        <v>1</v>
      </c>
      <c r="G170" s="190"/>
      <c r="H170" s="595" t="s">
        <v>2330</v>
      </c>
      <c r="I170" s="595"/>
      <c r="K170" s="686" t="s">
        <v>2330</v>
      </c>
      <c r="L170" s="595" t="s">
        <v>2330</v>
      </c>
      <c r="M170" s="595" t="s">
        <v>2547</v>
      </c>
      <c r="N170" s="595"/>
      <c r="O170" s="595"/>
      <c r="P170" s="595" t="s">
        <v>2141</v>
      </c>
      <c r="Q170" s="595"/>
      <c r="R170" s="595" t="s">
        <v>2547</v>
      </c>
      <c r="S170" s="595"/>
      <c r="T170" s="595"/>
      <c r="U170" s="595"/>
      <c r="V170" s="595"/>
      <c r="W170" s="595" t="s">
        <v>2141</v>
      </c>
      <c r="X170" s="595"/>
      <c r="Y170" s="595"/>
      <c r="Z170" s="595"/>
      <c r="AA170" s="595" t="s">
        <v>2141</v>
      </c>
      <c r="AB170" s="595"/>
      <c r="AC170" s="595" t="s">
        <v>2141</v>
      </c>
      <c r="AD170" s="595"/>
      <c r="AE170" s="595"/>
      <c r="AF170" s="595" t="s">
        <v>2141</v>
      </c>
      <c r="AG170" s="595"/>
      <c r="AH170" s="595" t="s">
        <v>2141</v>
      </c>
      <c r="AI170" s="595"/>
      <c r="AJ170" s="595" t="s">
        <v>2330</v>
      </c>
      <c r="AK170" s="595"/>
      <c r="AL170" s="595" t="s">
        <v>2330</v>
      </c>
      <c r="AM170" s="595" t="s">
        <v>2141</v>
      </c>
      <c r="AN170" s="595"/>
      <c r="AO170" s="595"/>
      <c r="AP170" s="595"/>
      <c r="AQ170" s="595"/>
      <c r="AR170" s="595"/>
      <c r="AS170" s="595" t="s">
        <v>2547</v>
      </c>
      <c r="AT170" s="595" t="s">
        <v>2330</v>
      </c>
      <c r="AU170" s="595" t="s">
        <v>2547</v>
      </c>
      <c r="AV170" s="595"/>
      <c r="AW170" s="595"/>
      <c r="AX170" s="595"/>
      <c r="AY170" s="595"/>
      <c r="AZ170" s="595"/>
      <c r="BA170" s="595" t="s">
        <v>2330</v>
      </c>
      <c r="BB170" s="595"/>
      <c r="BC170" s="595"/>
      <c r="BD170" s="595"/>
      <c r="BE170" s="595"/>
      <c r="BF170" s="595"/>
      <c r="BG170" s="595"/>
      <c r="BH170" s="595"/>
      <c r="BI170" s="595"/>
      <c r="BJ170" s="595"/>
      <c r="BK170" s="595"/>
      <c r="BL170" s="595"/>
      <c r="BM170" s="595"/>
      <c r="BN170" s="849">
        <f t="shared" si="40"/>
        <v>4</v>
      </c>
      <c r="BO170" s="844">
        <f t="shared" si="41"/>
        <v>0</v>
      </c>
      <c r="BP170" s="844">
        <f t="shared" si="42"/>
        <v>0</v>
      </c>
      <c r="BQ170" s="844">
        <f t="shared" si="43"/>
        <v>0</v>
      </c>
      <c r="BR170" s="844">
        <f t="shared" si="44"/>
        <v>0</v>
      </c>
      <c r="BS170" s="844">
        <f t="shared" si="45"/>
        <v>0</v>
      </c>
      <c r="BT170" s="670"/>
      <c r="BU170" s="423"/>
      <c r="BV170" s="423"/>
      <c r="BW170" s="423"/>
      <c r="BX170" s="423"/>
      <c r="BY170" s="423"/>
      <c r="BZ170" s="423"/>
      <c r="CA170" s="423"/>
      <c r="CB170" s="194"/>
      <c r="CC170" s="194"/>
      <c r="CD170" s="508"/>
      <c r="CE170" s="423"/>
      <c r="CF170" s="423"/>
      <c r="CG170" s="423"/>
      <c r="CH170" s="193"/>
      <c r="CI170" s="508"/>
      <c r="CJ170" s="423"/>
      <c r="CK170" s="423"/>
      <c r="CL170" s="507"/>
      <c r="CM170" s="507"/>
      <c r="CN170" s="507"/>
      <c r="CO170" s="507"/>
      <c r="CP170" s="507"/>
      <c r="CQ170" s="507"/>
      <c r="CR170" s="493"/>
      <c r="CS170" s="503"/>
      <c r="CT170" s="507"/>
      <c r="CU170" s="507"/>
      <c r="CV170" s="507"/>
      <c r="CW170" s="507"/>
      <c r="CX170" s="507"/>
      <c r="CY170" s="507"/>
      <c r="CZ170" s="507"/>
      <c r="DA170" s="507"/>
      <c r="DB170" s="102"/>
      <c r="DC170" s="503"/>
      <c r="DD170" s="550"/>
      <c r="DE170" s="503"/>
      <c r="DF170" s="507"/>
      <c r="DG170" s="507"/>
      <c r="DH170" s="507"/>
      <c r="DI170" s="507"/>
      <c r="DJ170" s="507"/>
      <c r="DK170" s="550"/>
    </row>
    <row r="171" spans="1:115" s="65" customFormat="1" ht="15.6" hidden="1" x14ac:dyDescent="0.25">
      <c r="A171" s="519">
        <v>160</v>
      </c>
      <c r="B171" s="190">
        <v>1304176</v>
      </c>
      <c r="C171" s="187" t="s">
        <v>2248</v>
      </c>
      <c r="D171" s="187" t="s">
        <v>2249</v>
      </c>
      <c r="E171" s="190" t="s">
        <v>591</v>
      </c>
      <c r="F171" s="190">
        <v>1</v>
      </c>
      <c r="G171" s="190"/>
      <c r="H171" s="595" t="s">
        <v>2330</v>
      </c>
      <c r="I171" s="595"/>
      <c r="K171" s="686" t="s">
        <v>2330</v>
      </c>
      <c r="L171" s="595" t="s">
        <v>2330</v>
      </c>
      <c r="M171" s="595" t="s">
        <v>2547</v>
      </c>
      <c r="N171" s="595"/>
      <c r="O171" s="595"/>
      <c r="P171" s="595">
        <v>5</v>
      </c>
      <c r="Q171" s="595"/>
      <c r="R171" s="595" t="s">
        <v>2547</v>
      </c>
      <c r="S171" s="595"/>
      <c r="T171" s="595"/>
      <c r="U171" s="595"/>
      <c r="V171" s="595"/>
      <c r="W171" s="595">
        <v>5</v>
      </c>
      <c r="X171" s="595"/>
      <c r="Y171" s="595"/>
      <c r="Z171" s="595"/>
      <c r="AA171" s="595">
        <v>7</v>
      </c>
      <c r="AB171" s="595"/>
      <c r="AC171" s="595">
        <v>6</v>
      </c>
      <c r="AD171" s="595"/>
      <c r="AE171" s="595"/>
      <c r="AF171" s="595">
        <v>7</v>
      </c>
      <c r="AG171" s="595"/>
      <c r="AH171" s="595">
        <v>7</v>
      </c>
      <c r="AI171" s="595"/>
      <c r="AJ171" s="595" t="s">
        <v>2330</v>
      </c>
      <c r="AK171" s="595"/>
      <c r="AL171" s="595" t="s">
        <v>2330</v>
      </c>
      <c r="AM171" s="595">
        <v>7</v>
      </c>
      <c r="AN171" s="595"/>
      <c r="AO171" s="595"/>
      <c r="AP171" s="595"/>
      <c r="AQ171" s="595"/>
      <c r="AR171" s="595"/>
      <c r="AS171" s="595" t="s">
        <v>2547</v>
      </c>
      <c r="AT171" s="595" t="s">
        <v>2330</v>
      </c>
      <c r="AU171" s="595" t="s">
        <v>2547</v>
      </c>
      <c r="AV171" s="595"/>
      <c r="AW171" s="595"/>
      <c r="AX171" s="595"/>
      <c r="AY171" s="595"/>
      <c r="AZ171" s="595"/>
      <c r="BA171" s="595" t="s">
        <v>2330</v>
      </c>
      <c r="BB171" s="595"/>
      <c r="BC171" s="595"/>
      <c r="BD171" s="595"/>
      <c r="BE171" s="595"/>
      <c r="BF171" s="595"/>
      <c r="BG171" s="595"/>
      <c r="BH171" s="595"/>
      <c r="BI171" s="595"/>
      <c r="BJ171" s="595"/>
      <c r="BK171" s="595"/>
      <c r="BL171" s="595"/>
      <c r="BM171" s="595"/>
      <c r="BN171" s="849">
        <f t="shared" si="40"/>
        <v>4</v>
      </c>
      <c r="BO171" s="844">
        <f t="shared" si="41"/>
        <v>5</v>
      </c>
      <c r="BP171" s="844">
        <f t="shared" si="42"/>
        <v>0</v>
      </c>
      <c r="BQ171" s="844">
        <f t="shared" si="43"/>
        <v>2</v>
      </c>
      <c r="BR171" s="844">
        <f t="shared" si="44"/>
        <v>0</v>
      </c>
      <c r="BS171" s="844">
        <f t="shared" si="45"/>
        <v>7</v>
      </c>
      <c r="BT171" s="670"/>
      <c r="BU171" s="423"/>
      <c r="BV171" s="423"/>
      <c r="BW171" s="423"/>
      <c r="BX171" s="423"/>
      <c r="BY171" s="423"/>
      <c r="BZ171" s="423"/>
      <c r="CA171" s="423"/>
      <c r="CB171" s="194"/>
      <c r="CC171" s="194"/>
      <c r="CD171" s="508"/>
      <c r="CE171" s="423"/>
      <c r="CF171" s="423"/>
      <c r="CG171" s="423"/>
      <c r="CH171" s="193"/>
      <c r="CI171" s="508"/>
      <c r="CJ171" s="423"/>
      <c r="CK171" s="423"/>
      <c r="CL171" s="507"/>
      <c r="CM171" s="507"/>
      <c r="CN171" s="507"/>
      <c r="CO171" s="507"/>
      <c r="CP171" s="507"/>
      <c r="CQ171" s="507"/>
      <c r="CR171" s="493"/>
      <c r="CS171" s="503"/>
      <c r="CT171" s="507"/>
      <c r="CU171" s="507"/>
      <c r="CV171" s="507"/>
      <c r="CW171" s="507"/>
      <c r="CX171" s="507"/>
      <c r="CY171" s="507"/>
      <c r="CZ171" s="507"/>
      <c r="DA171" s="507"/>
      <c r="DB171" s="102"/>
      <c r="DC171" s="503"/>
      <c r="DD171" s="550"/>
      <c r="DE171" s="503"/>
      <c r="DF171" s="507"/>
      <c r="DG171" s="507"/>
      <c r="DH171" s="507"/>
      <c r="DI171" s="507"/>
      <c r="DJ171" s="507"/>
      <c r="DK171" s="550"/>
    </row>
    <row r="172" spans="1:115" s="420" customFormat="1" ht="15" x14ac:dyDescent="0.25">
      <c r="A172" s="519">
        <v>161</v>
      </c>
      <c r="B172" s="190">
        <v>1304176</v>
      </c>
      <c r="C172" s="187" t="s">
        <v>1862</v>
      </c>
      <c r="D172" s="187" t="s">
        <v>1863</v>
      </c>
      <c r="E172" s="56" t="s">
        <v>591</v>
      </c>
      <c r="F172" s="546">
        <v>5</v>
      </c>
      <c r="G172" s="546"/>
      <c r="H172" s="595">
        <v>7</v>
      </c>
      <c r="I172" s="595">
        <v>9</v>
      </c>
      <c r="J172" s="595">
        <v>9</v>
      </c>
      <c r="K172" s="686">
        <v>8</v>
      </c>
      <c r="L172" s="595">
        <v>9</v>
      </c>
      <c r="M172" s="595">
        <v>9</v>
      </c>
      <c r="N172" s="595">
        <v>8</v>
      </c>
      <c r="O172" s="595">
        <v>8</v>
      </c>
      <c r="P172" s="595"/>
      <c r="Q172" s="595">
        <v>10</v>
      </c>
      <c r="R172" s="595">
        <v>9</v>
      </c>
      <c r="S172" s="595"/>
      <c r="T172" s="595"/>
      <c r="U172" s="595">
        <v>9</v>
      </c>
      <c r="V172" s="595"/>
      <c r="W172" s="595">
        <v>9</v>
      </c>
      <c r="X172" s="595">
        <v>9</v>
      </c>
      <c r="Y172" s="595"/>
      <c r="Z172" s="595"/>
      <c r="AA172" s="595">
        <v>8</v>
      </c>
      <c r="AB172" s="595"/>
      <c r="AC172" s="595">
        <v>8</v>
      </c>
      <c r="AD172" s="595"/>
      <c r="AE172" s="595"/>
      <c r="AF172" s="595">
        <v>9</v>
      </c>
      <c r="AG172" s="595"/>
      <c r="AH172" s="595">
        <v>8</v>
      </c>
      <c r="AI172" s="595">
        <v>8</v>
      </c>
      <c r="AJ172" s="595">
        <v>9</v>
      </c>
      <c r="AK172" s="595"/>
      <c r="AL172" s="595">
        <v>8</v>
      </c>
      <c r="AM172" s="595">
        <v>9</v>
      </c>
      <c r="AN172" s="595"/>
      <c r="AO172" s="595"/>
      <c r="AP172" s="595"/>
      <c r="AQ172" s="595">
        <v>8</v>
      </c>
      <c r="AR172" s="595">
        <v>8</v>
      </c>
      <c r="AS172" s="595">
        <v>8</v>
      </c>
      <c r="AT172" s="595">
        <v>9</v>
      </c>
      <c r="AU172" s="595">
        <v>9</v>
      </c>
      <c r="AV172" s="595"/>
      <c r="AW172" s="595">
        <v>6</v>
      </c>
      <c r="AX172" s="595">
        <v>5</v>
      </c>
      <c r="AY172" s="595">
        <v>0</v>
      </c>
      <c r="AZ172" s="595"/>
      <c r="BA172" s="595"/>
      <c r="BB172" s="595"/>
      <c r="BC172" s="595"/>
      <c r="BD172" s="595"/>
      <c r="BE172" s="595">
        <v>8</v>
      </c>
      <c r="BF172" s="595"/>
      <c r="BG172" s="595"/>
      <c r="BH172" s="595">
        <v>8</v>
      </c>
      <c r="BI172" s="595"/>
      <c r="BJ172" s="595"/>
      <c r="BK172" s="595">
        <v>9</v>
      </c>
      <c r="BL172" s="595"/>
      <c r="BM172" s="595"/>
      <c r="BN172" s="849">
        <f t="shared" si="40"/>
        <v>0</v>
      </c>
      <c r="BO172" s="844">
        <f t="shared" si="41"/>
        <v>30</v>
      </c>
      <c r="BP172" s="844">
        <f t="shared" si="42"/>
        <v>0</v>
      </c>
      <c r="BQ172" s="844">
        <f t="shared" si="43"/>
        <v>1</v>
      </c>
      <c r="BR172" s="844">
        <f t="shared" si="44"/>
        <v>0</v>
      </c>
      <c r="BS172" s="844">
        <f t="shared" si="45"/>
        <v>31</v>
      </c>
      <c r="BT172" s="591"/>
      <c r="BU172" s="495"/>
      <c r="BV172" s="495"/>
      <c r="BW172" s="495"/>
      <c r="BX172" s="495"/>
      <c r="BY172" s="495"/>
      <c r="BZ172" s="495"/>
      <c r="CA172" s="495"/>
      <c r="CB172" s="495"/>
      <c r="CC172" s="495"/>
      <c r="CD172" s="495"/>
      <c r="CE172" s="495"/>
      <c r="CF172" s="495"/>
      <c r="CG172" s="495"/>
      <c r="CH172" s="495"/>
      <c r="CI172" s="495"/>
      <c r="CJ172" s="495"/>
      <c r="CK172" s="495"/>
      <c r="CL172" s="495"/>
      <c r="CM172" s="495"/>
      <c r="CN172" s="495"/>
      <c r="CO172" s="495"/>
      <c r="CP172" s="495"/>
      <c r="CQ172" s="495"/>
      <c r="CR172" s="495"/>
      <c r="CS172" s="495"/>
      <c r="CT172" s="495"/>
      <c r="CU172" s="495"/>
      <c r="CV172" s="495"/>
      <c r="CW172" s="495"/>
      <c r="CX172" s="495"/>
      <c r="CY172" s="495"/>
      <c r="CZ172" s="495"/>
      <c r="DA172" s="495"/>
      <c r="DB172" s="495"/>
      <c r="DC172" s="495"/>
      <c r="DD172" s="495"/>
      <c r="DE172" s="495"/>
      <c r="DF172" s="495"/>
      <c r="DG172" s="495"/>
      <c r="DH172" s="495"/>
      <c r="DI172" s="495"/>
      <c r="DJ172" s="495"/>
      <c r="DK172" s="495"/>
    </row>
    <row r="173" spans="1:115" s="65" customFormat="1" ht="15" x14ac:dyDescent="0.25">
      <c r="A173" s="519">
        <v>162</v>
      </c>
      <c r="B173" s="190">
        <v>1304176</v>
      </c>
      <c r="C173" s="187" t="s">
        <v>1951</v>
      </c>
      <c r="D173" s="85" t="s">
        <v>1950</v>
      </c>
      <c r="E173" s="172" t="s">
        <v>591</v>
      </c>
      <c r="F173" s="172">
        <v>5</v>
      </c>
      <c r="G173" s="172"/>
      <c r="H173" s="595">
        <v>8</v>
      </c>
      <c r="I173" s="595">
        <v>9</v>
      </c>
      <c r="J173" s="595">
        <v>7</v>
      </c>
      <c r="K173" s="686">
        <v>9</v>
      </c>
      <c r="L173" s="595">
        <v>8</v>
      </c>
      <c r="M173" s="595">
        <v>9</v>
      </c>
      <c r="N173" s="595"/>
      <c r="O173" s="595">
        <v>7</v>
      </c>
      <c r="P173" s="595"/>
      <c r="Q173" s="595">
        <v>9</v>
      </c>
      <c r="R173" s="595">
        <v>9</v>
      </c>
      <c r="S173" s="595"/>
      <c r="T173" s="595"/>
      <c r="U173" s="595">
        <v>9</v>
      </c>
      <c r="V173" s="595"/>
      <c r="W173" s="595">
        <v>9</v>
      </c>
      <c r="X173" s="595">
        <v>9</v>
      </c>
      <c r="Y173" s="595"/>
      <c r="Z173" s="595"/>
      <c r="AA173" s="595">
        <v>8</v>
      </c>
      <c r="AB173" s="595">
        <v>9</v>
      </c>
      <c r="AC173" s="595">
        <v>7</v>
      </c>
      <c r="AD173" s="595"/>
      <c r="AE173" s="595"/>
      <c r="AF173" s="595">
        <v>9</v>
      </c>
      <c r="AG173" s="595"/>
      <c r="AH173" s="595">
        <v>8</v>
      </c>
      <c r="AI173" s="595">
        <v>9</v>
      </c>
      <c r="AJ173" s="595">
        <v>9</v>
      </c>
      <c r="AK173" s="595"/>
      <c r="AL173" s="595">
        <v>9</v>
      </c>
      <c r="AM173" s="595">
        <v>9</v>
      </c>
      <c r="AN173" s="595"/>
      <c r="AO173" s="595"/>
      <c r="AP173" s="595"/>
      <c r="AQ173" s="595">
        <v>9</v>
      </c>
      <c r="AR173" s="595">
        <v>8</v>
      </c>
      <c r="AS173" s="595">
        <v>9</v>
      </c>
      <c r="AT173" s="595">
        <v>9</v>
      </c>
      <c r="AU173" s="595">
        <v>10</v>
      </c>
      <c r="AV173" s="595">
        <v>7</v>
      </c>
      <c r="AW173" s="595">
        <v>9</v>
      </c>
      <c r="AX173" s="595"/>
      <c r="AY173" s="595"/>
      <c r="AZ173" s="595"/>
      <c r="BA173" s="595"/>
      <c r="BB173" s="595"/>
      <c r="BC173" s="595">
        <v>8</v>
      </c>
      <c r="BD173" s="595">
        <v>8</v>
      </c>
      <c r="BE173" s="595">
        <v>9</v>
      </c>
      <c r="BF173" s="595"/>
      <c r="BG173" s="595"/>
      <c r="BH173" s="595"/>
      <c r="BI173" s="595"/>
      <c r="BJ173" s="595"/>
      <c r="BK173" s="595"/>
      <c r="BL173" s="595"/>
      <c r="BM173" s="595">
        <v>9</v>
      </c>
      <c r="BN173" s="849">
        <f t="shared" si="40"/>
        <v>0</v>
      </c>
      <c r="BO173" s="844">
        <f t="shared" si="41"/>
        <v>32</v>
      </c>
      <c r="BP173" s="844">
        <f t="shared" si="42"/>
        <v>0</v>
      </c>
      <c r="BQ173" s="844">
        <f t="shared" si="43"/>
        <v>0</v>
      </c>
      <c r="BR173" s="844">
        <f t="shared" si="44"/>
        <v>0</v>
      </c>
      <c r="BS173" s="844">
        <f t="shared" si="45"/>
        <v>32</v>
      </c>
      <c r="BT173" s="316"/>
      <c r="BU173" s="169"/>
      <c r="BV173" s="169"/>
      <c r="BW173" s="169"/>
      <c r="BX173" s="169"/>
      <c r="BY173" s="169"/>
      <c r="BZ173" s="169"/>
      <c r="CA173" s="169"/>
      <c r="CB173" s="197"/>
      <c r="CC173" s="197"/>
      <c r="CD173" s="196"/>
      <c r="CE173" s="169"/>
      <c r="CF173" s="169"/>
      <c r="CG173" s="169"/>
      <c r="CH173" s="198"/>
      <c r="CI173" s="196"/>
      <c r="CJ173" s="169"/>
      <c r="CK173" s="169"/>
      <c r="CL173" s="99"/>
      <c r="CM173" s="99"/>
      <c r="CN173" s="99"/>
      <c r="CO173" s="99"/>
      <c r="CP173" s="99"/>
      <c r="CQ173" s="99"/>
      <c r="CR173" s="318"/>
      <c r="CS173" s="502"/>
      <c r="CT173" s="99"/>
      <c r="CU173" s="99"/>
      <c r="CV173" s="99"/>
      <c r="CW173" s="99"/>
      <c r="CX173" s="99"/>
      <c r="CY173" s="99"/>
      <c r="CZ173" s="99"/>
      <c r="DA173" s="99"/>
      <c r="DB173" s="102"/>
      <c r="DC173" s="502"/>
      <c r="DD173" s="98"/>
      <c r="DE173" s="502"/>
      <c r="DF173" s="99"/>
      <c r="DG173" s="99"/>
      <c r="DH173" s="99"/>
      <c r="DI173" s="99"/>
      <c r="DJ173" s="99"/>
      <c r="DK173" s="98"/>
    </row>
    <row r="174" spans="1:115" s="65" customFormat="1" ht="15" hidden="1" x14ac:dyDescent="0.25">
      <c r="A174" s="519">
        <v>163</v>
      </c>
      <c r="B174" s="190">
        <v>1304176</v>
      </c>
      <c r="C174" s="187" t="s">
        <v>1796</v>
      </c>
      <c r="D174" s="85" t="s">
        <v>1797</v>
      </c>
      <c r="E174" s="172" t="s">
        <v>591</v>
      </c>
      <c r="F174" s="172">
        <v>3</v>
      </c>
      <c r="G174" s="172"/>
      <c r="H174" s="595"/>
      <c r="I174" s="595">
        <v>9</v>
      </c>
      <c r="J174" s="595"/>
      <c r="K174" s="595">
        <v>10</v>
      </c>
      <c r="L174" s="595">
        <v>9</v>
      </c>
      <c r="M174" s="595"/>
      <c r="N174" s="595"/>
      <c r="O174" s="595" t="s">
        <v>1987</v>
      </c>
      <c r="P174" s="595"/>
      <c r="Q174" s="595">
        <v>10</v>
      </c>
      <c r="R174" s="595" t="s">
        <v>2547</v>
      </c>
      <c r="S174" s="595"/>
      <c r="T174" s="595"/>
      <c r="U174" s="595" t="s">
        <v>1987</v>
      </c>
      <c r="V174" s="595">
        <v>9</v>
      </c>
      <c r="W174" s="595" t="s">
        <v>1987</v>
      </c>
      <c r="X174" s="595"/>
      <c r="Y174" s="595"/>
      <c r="Z174" s="595">
        <v>9</v>
      </c>
      <c r="AA174" s="595" t="s">
        <v>2141</v>
      </c>
      <c r="AB174" s="595">
        <v>9</v>
      </c>
      <c r="AC174" s="595" t="s">
        <v>2141</v>
      </c>
      <c r="AD174" s="595">
        <v>9</v>
      </c>
      <c r="AE174" s="595"/>
      <c r="AF174" s="595" t="s">
        <v>2141</v>
      </c>
      <c r="AG174" s="595"/>
      <c r="AH174" s="595" t="s">
        <v>2141</v>
      </c>
      <c r="AI174" s="595" t="s">
        <v>1987</v>
      </c>
      <c r="AJ174" s="595" t="s">
        <v>2330</v>
      </c>
      <c r="AK174" s="595"/>
      <c r="AL174" s="595" t="s">
        <v>2330</v>
      </c>
      <c r="AM174" s="595" t="s">
        <v>2141</v>
      </c>
      <c r="AN174" s="595"/>
      <c r="AO174" s="595"/>
      <c r="AP174" s="595"/>
      <c r="AQ174" s="595" t="s">
        <v>1987</v>
      </c>
      <c r="AR174" s="595" t="s">
        <v>1987</v>
      </c>
      <c r="AS174" s="595" t="s">
        <v>2547</v>
      </c>
      <c r="AT174" s="595"/>
      <c r="AU174" s="595" t="s">
        <v>2547</v>
      </c>
      <c r="AV174" s="595"/>
      <c r="AW174" s="595">
        <v>10</v>
      </c>
      <c r="AX174" s="595"/>
      <c r="AY174" s="595"/>
      <c r="AZ174" s="595"/>
      <c r="BA174" s="595"/>
      <c r="BB174" s="595"/>
      <c r="BC174" s="595">
        <v>9</v>
      </c>
      <c r="BD174" s="595">
        <v>8</v>
      </c>
      <c r="BE174" s="595">
        <v>9</v>
      </c>
      <c r="BF174" s="595"/>
      <c r="BG174" s="595"/>
      <c r="BH174" s="595"/>
      <c r="BI174" s="595"/>
      <c r="BJ174" s="595"/>
      <c r="BK174" s="595">
        <v>10</v>
      </c>
      <c r="BL174" s="595"/>
      <c r="BM174" s="595">
        <v>10</v>
      </c>
      <c r="BN174" s="849">
        <f t="shared" si="40"/>
        <v>3</v>
      </c>
      <c r="BO174" s="844">
        <f t="shared" si="41"/>
        <v>14</v>
      </c>
      <c r="BP174" s="844">
        <f t="shared" si="42"/>
        <v>0</v>
      </c>
      <c r="BQ174" s="844">
        <f t="shared" si="43"/>
        <v>0</v>
      </c>
      <c r="BR174" s="844">
        <f t="shared" si="44"/>
        <v>0</v>
      </c>
      <c r="BS174" s="844">
        <f t="shared" si="45"/>
        <v>14</v>
      </c>
      <c r="BT174" s="316"/>
      <c r="BU174" s="169"/>
      <c r="BV174" s="169"/>
      <c r="BW174" s="169"/>
      <c r="BX174" s="169"/>
      <c r="BY174" s="169"/>
      <c r="BZ174" s="169"/>
      <c r="CA174" s="169"/>
      <c r="CB174" s="197"/>
      <c r="CC174" s="197"/>
      <c r="CD174" s="196"/>
      <c r="CE174" s="169"/>
      <c r="CF174" s="169"/>
      <c r="CG174" s="169"/>
      <c r="CH174" s="198"/>
      <c r="CI174" s="196"/>
      <c r="CJ174" s="169"/>
      <c r="CK174" s="169"/>
      <c r="CL174" s="99"/>
      <c r="CM174" s="99"/>
      <c r="CN174" s="99"/>
      <c r="CO174" s="99"/>
      <c r="CP174" s="99"/>
      <c r="CQ174" s="99"/>
      <c r="CR174" s="318"/>
      <c r="CS174" s="502"/>
      <c r="CT174" s="99"/>
      <c r="CU174" s="99"/>
      <c r="CV174" s="99"/>
      <c r="CW174" s="99"/>
      <c r="CX174" s="99"/>
      <c r="CY174" s="99"/>
      <c r="CZ174" s="99"/>
      <c r="DA174" s="99"/>
      <c r="DB174" s="102"/>
      <c r="DC174" s="502"/>
      <c r="DD174" s="98"/>
      <c r="DE174" s="502"/>
      <c r="DF174" s="99"/>
      <c r="DG174" s="99"/>
      <c r="DH174" s="99"/>
      <c r="DI174" s="99"/>
      <c r="DJ174" s="99"/>
      <c r="DK174" s="98"/>
    </row>
    <row r="175" spans="1:115" s="65" customFormat="1" ht="13.5" customHeight="1" x14ac:dyDescent="0.25">
      <c r="A175" s="519">
        <v>164</v>
      </c>
      <c r="B175" s="190">
        <v>1304176</v>
      </c>
      <c r="C175" s="187" t="s">
        <v>1053</v>
      </c>
      <c r="D175" s="85" t="s">
        <v>1054</v>
      </c>
      <c r="E175" s="172" t="s">
        <v>591</v>
      </c>
      <c r="F175" s="172">
        <v>5</v>
      </c>
      <c r="G175" s="172"/>
      <c r="H175" s="595" t="s">
        <v>295</v>
      </c>
      <c r="I175" s="595">
        <v>6</v>
      </c>
      <c r="J175" s="595">
        <v>6</v>
      </c>
      <c r="K175" s="595" t="s">
        <v>292</v>
      </c>
      <c r="L175" s="595" t="s">
        <v>292</v>
      </c>
      <c r="M175" s="655" t="s">
        <v>293</v>
      </c>
      <c r="N175" s="595"/>
      <c r="O175" s="595">
        <v>5</v>
      </c>
      <c r="P175" s="595"/>
      <c r="Q175" s="595">
        <v>10</v>
      </c>
      <c r="R175" s="595">
        <v>9</v>
      </c>
      <c r="S175" s="595">
        <v>8</v>
      </c>
      <c r="T175" s="595"/>
      <c r="U175" s="595"/>
      <c r="V175" s="595"/>
      <c r="W175" s="595"/>
      <c r="X175" s="595">
        <v>6</v>
      </c>
      <c r="Y175" s="595"/>
      <c r="Z175" s="595"/>
      <c r="AA175" s="595">
        <v>6</v>
      </c>
      <c r="AB175" s="595"/>
      <c r="AC175" s="595">
        <v>8</v>
      </c>
      <c r="AD175" s="595">
        <v>6</v>
      </c>
      <c r="AE175" s="595"/>
      <c r="AF175" s="595">
        <v>9</v>
      </c>
      <c r="AG175" s="595"/>
      <c r="AH175" s="595"/>
      <c r="AI175" s="595">
        <v>8</v>
      </c>
      <c r="AJ175" s="595">
        <v>8</v>
      </c>
      <c r="AK175" s="595"/>
      <c r="AL175" s="595">
        <v>8</v>
      </c>
      <c r="AM175" s="595"/>
      <c r="AN175" s="595"/>
      <c r="AO175" s="595">
        <v>7</v>
      </c>
      <c r="AP175" s="595"/>
      <c r="AQ175" s="595"/>
      <c r="AR175" s="595"/>
      <c r="AS175" s="595">
        <v>8</v>
      </c>
      <c r="AT175" s="595">
        <v>6</v>
      </c>
      <c r="AU175" s="595">
        <v>9</v>
      </c>
      <c r="AV175" s="595"/>
      <c r="AW175" s="595"/>
      <c r="AX175" s="595">
        <v>8</v>
      </c>
      <c r="AY175" s="595"/>
      <c r="AZ175" s="595"/>
      <c r="BA175" s="595">
        <v>8</v>
      </c>
      <c r="BB175" s="595"/>
      <c r="BC175" s="595"/>
      <c r="BD175" s="595"/>
      <c r="BE175" s="595"/>
      <c r="BF175" s="595"/>
      <c r="BG175" s="595"/>
      <c r="BH175" s="595"/>
      <c r="BI175" s="595"/>
      <c r="BJ175" s="595">
        <v>5</v>
      </c>
      <c r="BK175" s="595"/>
      <c r="BL175" s="595">
        <v>5</v>
      </c>
      <c r="BM175" s="595">
        <v>10</v>
      </c>
      <c r="BN175" s="849">
        <f t="shared" si="40"/>
        <v>0</v>
      </c>
      <c r="BO175" s="844">
        <f t="shared" si="41"/>
        <v>20</v>
      </c>
      <c r="BP175" s="844">
        <f t="shared" si="42"/>
        <v>4</v>
      </c>
      <c r="BQ175" s="844">
        <f t="shared" si="43"/>
        <v>3</v>
      </c>
      <c r="BR175" s="844">
        <f t="shared" si="44"/>
        <v>0</v>
      </c>
      <c r="BS175" s="844">
        <f t="shared" si="45"/>
        <v>27</v>
      </c>
      <c r="BT175" s="316"/>
      <c r="BU175" s="169"/>
      <c r="BV175" s="169"/>
      <c r="BW175" s="169"/>
      <c r="BX175" s="169"/>
      <c r="BY175" s="169"/>
      <c r="BZ175" s="169"/>
      <c r="CA175" s="169"/>
      <c r="CB175" s="197"/>
      <c r="CC175" s="197"/>
      <c r="CD175" s="196"/>
      <c r="CE175" s="169"/>
      <c r="CF175" s="169"/>
      <c r="CG175" s="169"/>
      <c r="CH175" s="198"/>
      <c r="CI175" s="196"/>
      <c r="CJ175" s="169"/>
      <c r="CK175" s="169"/>
      <c r="CL175" s="99"/>
      <c r="CM175" s="99"/>
      <c r="CN175" s="99"/>
      <c r="CO175" s="99"/>
      <c r="CP175" s="99"/>
      <c r="CQ175" s="99"/>
      <c r="CR175" s="318"/>
      <c r="CS175" s="502"/>
      <c r="CT175" s="99"/>
      <c r="CU175" s="99"/>
      <c r="CV175" s="99"/>
      <c r="CW175" s="99"/>
      <c r="CX175" s="99"/>
      <c r="CY175" s="99"/>
      <c r="CZ175" s="99"/>
      <c r="DA175" s="99"/>
      <c r="DB175" s="102"/>
      <c r="DC175" s="502"/>
      <c r="DD175" s="98"/>
      <c r="DE175" s="502"/>
      <c r="DF175" s="99"/>
      <c r="DG175" s="99"/>
      <c r="DH175" s="99"/>
      <c r="DI175" s="99"/>
      <c r="DJ175" s="99"/>
      <c r="DK175" s="98"/>
    </row>
    <row r="176" spans="1:115" s="65" customFormat="1" ht="15.75" customHeight="1" x14ac:dyDescent="0.25">
      <c r="A176" s="519">
        <v>165</v>
      </c>
      <c r="B176" s="190">
        <v>1304176</v>
      </c>
      <c r="C176" s="187" t="s">
        <v>1776</v>
      </c>
      <c r="D176" s="85" t="s">
        <v>1777</v>
      </c>
      <c r="E176" s="172" t="s">
        <v>591</v>
      </c>
      <c r="F176" s="172">
        <v>6</v>
      </c>
      <c r="G176" s="172"/>
      <c r="H176" s="595">
        <v>7</v>
      </c>
      <c r="I176" s="595">
        <v>9</v>
      </c>
      <c r="J176" s="595">
        <v>8</v>
      </c>
      <c r="K176" s="595">
        <v>10</v>
      </c>
      <c r="L176" s="595">
        <v>8</v>
      </c>
      <c r="M176" s="595">
        <v>8</v>
      </c>
      <c r="N176" s="595"/>
      <c r="O176" s="595">
        <v>8</v>
      </c>
      <c r="P176" s="595"/>
      <c r="Q176" s="595">
        <v>10</v>
      </c>
      <c r="R176" s="595">
        <v>8</v>
      </c>
      <c r="S176" s="595"/>
      <c r="T176" s="595"/>
      <c r="U176" s="595">
        <v>7</v>
      </c>
      <c r="V176" s="595">
        <v>8</v>
      </c>
      <c r="W176" s="595">
        <v>9</v>
      </c>
      <c r="X176" s="595"/>
      <c r="Y176" s="595">
        <v>7</v>
      </c>
      <c r="Z176" s="595">
        <v>9</v>
      </c>
      <c r="AA176" s="595">
        <v>8</v>
      </c>
      <c r="AB176" s="595">
        <v>9</v>
      </c>
      <c r="AC176" s="595">
        <v>7</v>
      </c>
      <c r="AD176" s="595">
        <v>8</v>
      </c>
      <c r="AE176" s="595">
        <v>9</v>
      </c>
      <c r="AF176" s="595">
        <v>8</v>
      </c>
      <c r="AG176" s="595"/>
      <c r="AH176" s="595">
        <v>8</v>
      </c>
      <c r="AI176" s="595">
        <v>8</v>
      </c>
      <c r="AJ176" s="595">
        <v>8</v>
      </c>
      <c r="AK176" s="595"/>
      <c r="AL176" s="595">
        <v>8</v>
      </c>
      <c r="AM176" s="595">
        <v>9</v>
      </c>
      <c r="AN176" s="595"/>
      <c r="AO176" s="595"/>
      <c r="AP176" s="595"/>
      <c r="AQ176" s="595">
        <v>9</v>
      </c>
      <c r="AR176" s="595">
        <v>8</v>
      </c>
      <c r="AS176" s="595">
        <v>8</v>
      </c>
      <c r="AT176" s="595">
        <v>8</v>
      </c>
      <c r="AU176" s="595">
        <v>8</v>
      </c>
      <c r="AV176" s="595">
        <v>7</v>
      </c>
      <c r="AW176" s="595">
        <v>10</v>
      </c>
      <c r="AX176" s="595"/>
      <c r="AY176" s="595"/>
      <c r="AZ176" s="595"/>
      <c r="BA176" s="595"/>
      <c r="BB176" s="595"/>
      <c r="BC176" s="595">
        <v>7</v>
      </c>
      <c r="BD176" s="595">
        <v>8</v>
      </c>
      <c r="BE176" s="595">
        <v>9</v>
      </c>
      <c r="BF176" s="595"/>
      <c r="BG176" s="595"/>
      <c r="BH176" s="595">
        <v>8</v>
      </c>
      <c r="BI176" s="595"/>
      <c r="BJ176" s="595"/>
      <c r="BK176" s="595">
        <v>10</v>
      </c>
      <c r="BL176" s="595"/>
      <c r="BM176" s="595">
        <v>8</v>
      </c>
      <c r="BN176" s="849">
        <f t="shared" si="40"/>
        <v>0</v>
      </c>
      <c r="BO176" s="844">
        <f t="shared" si="41"/>
        <v>38</v>
      </c>
      <c r="BP176" s="844">
        <f t="shared" si="42"/>
        <v>0</v>
      </c>
      <c r="BQ176" s="844">
        <f t="shared" si="43"/>
        <v>0</v>
      </c>
      <c r="BR176" s="844">
        <f t="shared" si="44"/>
        <v>0</v>
      </c>
      <c r="BS176" s="844">
        <f t="shared" si="45"/>
        <v>38</v>
      </c>
      <c r="BT176" s="316"/>
      <c r="BU176" s="169"/>
      <c r="BV176" s="169"/>
      <c r="BW176" s="169"/>
      <c r="BX176" s="169"/>
      <c r="BY176" s="169"/>
      <c r="BZ176" s="169"/>
      <c r="CA176" s="169"/>
      <c r="CB176" s="197"/>
      <c r="CC176" s="197"/>
      <c r="CD176" s="196"/>
      <c r="CE176" s="169"/>
      <c r="CF176" s="169"/>
      <c r="CG176" s="169"/>
      <c r="CH176" s="198"/>
      <c r="CI176" s="196"/>
      <c r="CJ176" s="169"/>
      <c r="CK176" s="169"/>
      <c r="CL176" s="99"/>
      <c r="CM176" s="99"/>
      <c r="CN176" s="99"/>
      <c r="CO176" s="99"/>
      <c r="CP176" s="99"/>
      <c r="CQ176" s="99"/>
      <c r="CR176" s="318"/>
      <c r="CS176" s="502"/>
      <c r="CT176" s="99"/>
      <c r="CU176" s="99"/>
      <c r="CV176" s="99"/>
      <c r="CW176" s="99"/>
      <c r="CX176" s="99"/>
      <c r="CY176" s="99"/>
      <c r="CZ176" s="99"/>
      <c r="DA176" s="99"/>
      <c r="DB176" s="102"/>
      <c r="DC176" s="502"/>
      <c r="DD176" s="98"/>
      <c r="DE176" s="502"/>
      <c r="DF176" s="99"/>
      <c r="DG176" s="99"/>
      <c r="DH176" s="99"/>
      <c r="DI176" s="99"/>
      <c r="DJ176" s="99"/>
      <c r="DK176" s="98"/>
    </row>
    <row r="177" spans="1:115" s="65" customFormat="1" ht="15.6" hidden="1" x14ac:dyDescent="0.25">
      <c r="A177" s="519">
        <v>166</v>
      </c>
      <c r="B177" s="190">
        <v>1304176</v>
      </c>
      <c r="C177" s="187" t="s">
        <v>1778</v>
      </c>
      <c r="D177" s="85" t="s">
        <v>1779</v>
      </c>
      <c r="E177" s="172" t="s">
        <v>591</v>
      </c>
      <c r="F177" s="172">
        <v>2</v>
      </c>
      <c r="G177" s="172"/>
      <c r="H177" s="595" t="s">
        <v>2330</v>
      </c>
      <c r="I177" s="595"/>
      <c r="J177" s="595"/>
      <c r="K177" s="595">
        <v>5</v>
      </c>
      <c r="L177" s="595">
        <v>5</v>
      </c>
      <c r="M177" s="595" t="s">
        <v>2547</v>
      </c>
      <c r="N177" s="595"/>
      <c r="O177" s="595" t="s">
        <v>1987</v>
      </c>
      <c r="P177" s="595"/>
      <c r="Q177" s="595"/>
      <c r="R177" s="595"/>
      <c r="S177" s="595"/>
      <c r="T177" s="595"/>
      <c r="U177" s="595"/>
      <c r="V177" s="595">
        <v>5</v>
      </c>
      <c r="W177" s="595"/>
      <c r="X177" s="595"/>
      <c r="Y177" s="595"/>
      <c r="Z177" s="595">
        <v>5</v>
      </c>
      <c r="AA177" s="595" t="s">
        <v>2141</v>
      </c>
      <c r="AB177" s="595" t="s">
        <v>1901</v>
      </c>
      <c r="AC177" s="595" t="s">
        <v>2141</v>
      </c>
      <c r="AD177" s="595">
        <v>5</v>
      </c>
      <c r="AE177" s="595"/>
      <c r="AF177" s="595" t="s">
        <v>2330</v>
      </c>
      <c r="AG177" s="595"/>
      <c r="AH177" s="595" t="s">
        <v>2141</v>
      </c>
      <c r="AI177" s="595" t="s">
        <v>1987</v>
      </c>
      <c r="AJ177" s="595" t="s">
        <v>2330</v>
      </c>
      <c r="AK177" s="595"/>
      <c r="AL177" s="595" t="s">
        <v>2330</v>
      </c>
      <c r="AM177" s="595" t="s">
        <v>2141</v>
      </c>
      <c r="AN177" s="595"/>
      <c r="AO177" s="595"/>
      <c r="AP177" s="595"/>
      <c r="AQ177" s="595" t="s">
        <v>1987</v>
      </c>
      <c r="AR177" s="595" t="s">
        <v>1987</v>
      </c>
      <c r="AS177" s="595" t="s">
        <v>2547</v>
      </c>
      <c r="AT177" s="595" t="s">
        <v>2330</v>
      </c>
      <c r="AU177" s="595" t="s">
        <v>2547</v>
      </c>
      <c r="AV177" s="595"/>
      <c r="AW177" s="595"/>
      <c r="AX177" s="595"/>
      <c r="AY177" s="595"/>
      <c r="AZ177" s="595"/>
      <c r="BA177" s="595"/>
      <c r="BB177" s="595"/>
      <c r="BC177" s="595" t="s">
        <v>1901</v>
      </c>
      <c r="BD177" s="595" t="s">
        <v>1901</v>
      </c>
      <c r="BE177" s="595">
        <v>5</v>
      </c>
      <c r="BF177" s="595"/>
      <c r="BG177" s="595"/>
      <c r="BH177" s="595"/>
      <c r="BI177" s="595"/>
      <c r="BJ177" s="595"/>
      <c r="BK177" s="595">
        <v>5</v>
      </c>
      <c r="BL177" s="595"/>
      <c r="BM177" s="595"/>
      <c r="BN177" s="849">
        <f t="shared" si="40"/>
        <v>3</v>
      </c>
      <c r="BO177" s="844">
        <f t="shared" si="41"/>
        <v>0</v>
      </c>
      <c r="BP177" s="844">
        <f t="shared" si="42"/>
        <v>0</v>
      </c>
      <c r="BQ177" s="844">
        <f t="shared" si="43"/>
        <v>7</v>
      </c>
      <c r="BR177" s="844">
        <f t="shared" si="44"/>
        <v>0</v>
      </c>
      <c r="BS177" s="844">
        <f t="shared" si="45"/>
        <v>7</v>
      </c>
      <c r="BT177" s="316"/>
      <c r="BU177" s="169"/>
      <c r="BV177" s="169"/>
      <c r="BW177" s="169"/>
      <c r="BX177" s="169"/>
      <c r="BY177" s="169"/>
      <c r="BZ177" s="169"/>
      <c r="CA177" s="169"/>
      <c r="CB177" s="197"/>
      <c r="CC177" s="197"/>
      <c r="CD177" s="196"/>
      <c r="CE177" s="169"/>
      <c r="CF177" s="169"/>
      <c r="CG177" s="169"/>
      <c r="CH177" s="198"/>
      <c r="CI177" s="196"/>
      <c r="CJ177" s="169"/>
      <c r="CK177" s="169"/>
      <c r="CL177" s="99"/>
      <c r="CM177" s="99"/>
      <c r="CN177" s="99"/>
      <c r="CO177" s="99"/>
      <c r="CP177" s="99"/>
      <c r="CQ177" s="99"/>
      <c r="CR177" s="318"/>
      <c r="CS177" s="502"/>
      <c r="CT177" s="99"/>
      <c r="CU177" s="99"/>
      <c r="CV177" s="99"/>
      <c r="CW177" s="99"/>
      <c r="CX177" s="99"/>
      <c r="CY177" s="99"/>
      <c r="CZ177" s="99"/>
      <c r="DA177" s="99"/>
      <c r="DB177" s="102"/>
      <c r="DC177" s="502"/>
      <c r="DD177" s="98"/>
      <c r="DE177" s="502"/>
      <c r="DF177" s="99"/>
      <c r="DG177" s="99"/>
      <c r="DH177" s="99"/>
      <c r="DI177" s="99"/>
      <c r="DJ177" s="99"/>
      <c r="DK177" s="98"/>
    </row>
    <row r="178" spans="1:115" s="65" customFormat="1" ht="15.75" customHeight="1" x14ac:dyDescent="0.25">
      <c r="A178" s="519">
        <v>167</v>
      </c>
      <c r="B178" s="190">
        <v>1304176</v>
      </c>
      <c r="C178" s="85" t="s">
        <v>1668</v>
      </c>
      <c r="D178" s="85" t="s">
        <v>1669</v>
      </c>
      <c r="E178" s="172" t="s">
        <v>591</v>
      </c>
      <c r="F178" s="172">
        <v>7</v>
      </c>
      <c r="G178" s="172"/>
      <c r="H178" s="595">
        <v>8</v>
      </c>
      <c r="I178" s="595">
        <v>10</v>
      </c>
      <c r="J178" s="595">
        <v>8</v>
      </c>
      <c r="K178" s="595">
        <v>10</v>
      </c>
      <c r="L178" s="595">
        <v>9</v>
      </c>
      <c r="M178" s="595">
        <v>9</v>
      </c>
      <c r="N178" s="595">
        <v>9</v>
      </c>
      <c r="O178" s="595">
        <v>8</v>
      </c>
      <c r="P178" s="595">
        <v>7</v>
      </c>
      <c r="Q178" s="595">
        <v>9</v>
      </c>
      <c r="R178" s="595">
        <v>9</v>
      </c>
      <c r="S178" s="595"/>
      <c r="T178" s="595"/>
      <c r="U178" s="595">
        <v>6</v>
      </c>
      <c r="V178" s="595">
        <v>9</v>
      </c>
      <c r="W178" s="595">
        <v>8</v>
      </c>
      <c r="X178" s="595">
        <v>9</v>
      </c>
      <c r="Y178" s="595">
        <v>7</v>
      </c>
      <c r="Z178" s="595">
        <v>8</v>
      </c>
      <c r="AA178" s="595">
        <v>8</v>
      </c>
      <c r="AB178" s="595">
        <v>8</v>
      </c>
      <c r="AC178" s="595">
        <v>8</v>
      </c>
      <c r="AD178" s="595">
        <v>8</v>
      </c>
      <c r="AE178" s="595">
        <v>7</v>
      </c>
      <c r="AF178" s="595">
        <v>9</v>
      </c>
      <c r="AG178" s="595"/>
      <c r="AH178" s="595">
        <v>9</v>
      </c>
      <c r="AI178" s="595">
        <v>7</v>
      </c>
      <c r="AJ178" s="595">
        <v>9</v>
      </c>
      <c r="AK178" s="595"/>
      <c r="AL178" s="595">
        <v>9</v>
      </c>
      <c r="AM178" s="595">
        <v>9</v>
      </c>
      <c r="AN178" s="595"/>
      <c r="AO178" s="595"/>
      <c r="AP178" s="595">
        <v>8</v>
      </c>
      <c r="AQ178" s="595">
        <v>8</v>
      </c>
      <c r="AR178" s="595">
        <v>8</v>
      </c>
      <c r="AS178" s="595">
        <v>8</v>
      </c>
      <c r="AT178" s="595">
        <v>10</v>
      </c>
      <c r="AU178" s="595">
        <v>9</v>
      </c>
      <c r="AV178" s="595">
        <v>7</v>
      </c>
      <c r="AW178" s="595">
        <v>9</v>
      </c>
      <c r="AX178" s="595"/>
      <c r="AY178" s="595"/>
      <c r="AZ178" s="595"/>
      <c r="BA178" s="595"/>
      <c r="BB178" s="595"/>
      <c r="BC178" s="595">
        <v>8</v>
      </c>
      <c r="BD178" s="595">
        <v>8</v>
      </c>
      <c r="BE178" s="595">
        <v>9</v>
      </c>
      <c r="BF178" s="595">
        <v>9</v>
      </c>
      <c r="BG178" s="595"/>
      <c r="BH178" s="595">
        <v>8</v>
      </c>
      <c r="BI178" s="595"/>
      <c r="BJ178" s="595">
        <v>9</v>
      </c>
      <c r="BK178" s="595">
        <v>10</v>
      </c>
      <c r="BL178" s="595"/>
      <c r="BM178" s="595">
        <v>8</v>
      </c>
      <c r="BN178" s="849">
        <f t="shared" si="40"/>
        <v>0</v>
      </c>
      <c r="BO178" s="844">
        <f t="shared" si="41"/>
        <v>44</v>
      </c>
      <c r="BP178" s="844">
        <f t="shared" si="42"/>
        <v>0</v>
      </c>
      <c r="BQ178" s="844">
        <f t="shared" si="43"/>
        <v>0</v>
      </c>
      <c r="BR178" s="844">
        <f t="shared" si="44"/>
        <v>0</v>
      </c>
      <c r="BS178" s="844">
        <f t="shared" si="45"/>
        <v>44</v>
      </c>
      <c r="BT178" s="316"/>
      <c r="BU178" s="169"/>
      <c r="BV178" s="169"/>
      <c r="BW178" s="169"/>
      <c r="BX178" s="169"/>
      <c r="BY178" s="169"/>
      <c r="BZ178" s="169"/>
      <c r="CA178" s="169"/>
      <c r="CB178" s="197"/>
      <c r="CC178" s="197"/>
      <c r="CD178" s="196"/>
      <c r="CE178" s="169"/>
      <c r="CF178" s="169"/>
      <c r="CG178" s="169"/>
      <c r="CH178" s="198"/>
      <c r="CI178" s="196"/>
      <c r="CJ178" s="169"/>
      <c r="CK178" s="169"/>
      <c r="CL178" s="99"/>
      <c r="CM178" s="99"/>
      <c r="CN178" s="99"/>
      <c r="CO178" s="99"/>
      <c r="CP178" s="99"/>
      <c r="CQ178" s="99"/>
      <c r="CR178" s="318"/>
      <c r="CS178" s="502"/>
      <c r="CT178" s="99"/>
      <c r="CU178" s="99"/>
      <c r="CV178" s="99"/>
      <c r="CW178" s="99"/>
      <c r="CX178" s="99"/>
      <c r="CY178" s="99"/>
      <c r="CZ178" s="99"/>
      <c r="DA178" s="99"/>
      <c r="DB178" s="102"/>
      <c r="DC178" s="502"/>
      <c r="DD178" s="98"/>
      <c r="DE178" s="502"/>
      <c r="DF178" s="99"/>
      <c r="DG178" s="99"/>
      <c r="DH178" s="99"/>
      <c r="DI178" s="99"/>
      <c r="DJ178" s="99"/>
      <c r="DK178" s="98"/>
    </row>
    <row r="179" spans="1:115" s="65" customFormat="1" ht="15.6" hidden="1" x14ac:dyDescent="0.25">
      <c r="A179" s="519">
        <v>168</v>
      </c>
      <c r="B179" s="190">
        <v>1304176</v>
      </c>
      <c r="C179" s="187" t="s">
        <v>1686</v>
      </c>
      <c r="D179" s="187" t="s">
        <v>1687</v>
      </c>
      <c r="E179" s="190" t="s">
        <v>591</v>
      </c>
      <c r="F179" s="190">
        <v>2</v>
      </c>
      <c r="G179" s="190"/>
      <c r="H179" s="595"/>
      <c r="I179" s="595">
        <v>9</v>
      </c>
      <c r="J179" s="595"/>
      <c r="K179" s="595">
        <v>8</v>
      </c>
      <c r="L179" s="595">
        <v>5</v>
      </c>
      <c r="M179" s="595"/>
      <c r="N179" s="595"/>
      <c r="O179" s="595" t="s">
        <v>1987</v>
      </c>
      <c r="P179" s="595">
        <v>5</v>
      </c>
      <c r="Q179" s="595"/>
      <c r="R179" s="595"/>
      <c r="S179" s="595"/>
      <c r="T179" s="595"/>
      <c r="U179" s="595">
        <v>5</v>
      </c>
      <c r="V179" s="595">
        <v>8</v>
      </c>
      <c r="W179" s="595"/>
      <c r="X179" s="595">
        <v>7</v>
      </c>
      <c r="Y179" s="595"/>
      <c r="Z179" s="595">
        <v>5</v>
      </c>
      <c r="AA179" s="595"/>
      <c r="AB179" s="595" t="s">
        <v>1901</v>
      </c>
      <c r="AC179" s="595"/>
      <c r="AD179" s="595">
        <v>5</v>
      </c>
      <c r="AE179" s="595"/>
      <c r="AF179" s="595" t="s">
        <v>2330</v>
      </c>
      <c r="AG179" s="595"/>
      <c r="AH179" s="595" t="s">
        <v>2141</v>
      </c>
      <c r="AI179" s="595" t="s">
        <v>1987</v>
      </c>
      <c r="AJ179" s="595" t="s">
        <v>2330</v>
      </c>
      <c r="AK179" s="595"/>
      <c r="AL179" s="595"/>
      <c r="AM179" s="595" t="s">
        <v>2141</v>
      </c>
      <c r="AN179" s="595"/>
      <c r="AO179" s="595"/>
      <c r="AP179" s="595">
        <v>5</v>
      </c>
      <c r="AQ179" s="595" t="s">
        <v>1987</v>
      </c>
      <c r="AR179" s="595" t="s">
        <v>1987</v>
      </c>
      <c r="AS179" s="595"/>
      <c r="AT179" s="595" t="s">
        <v>2330</v>
      </c>
      <c r="AU179" s="595"/>
      <c r="AV179" s="595"/>
      <c r="AW179" s="595"/>
      <c r="AX179" s="595"/>
      <c r="AY179" s="595"/>
      <c r="AZ179" s="595"/>
      <c r="BA179" s="595"/>
      <c r="BB179" s="595"/>
      <c r="BC179" s="595" t="s">
        <v>1901</v>
      </c>
      <c r="BD179" s="595" t="s">
        <v>1901</v>
      </c>
      <c r="BE179" s="595">
        <v>8</v>
      </c>
      <c r="BF179" s="595">
        <v>5</v>
      </c>
      <c r="BG179" s="595"/>
      <c r="BH179" s="595"/>
      <c r="BI179" s="595"/>
      <c r="BJ179" s="595">
        <v>5</v>
      </c>
      <c r="BK179" s="595">
        <v>9</v>
      </c>
      <c r="BL179" s="595"/>
      <c r="BM179" s="595"/>
      <c r="BN179" s="849">
        <f t="shared" si="40"/>
        <v>0</v>
      </c>
      <c r="BO179" s="844">
        <f t="shared" si="41"/>
        <v>6</v>
      </c>
      <c r="BP179" s="844">
        <f t="shared" si="42"/>
        <v>0</v>
      </c>
      <c r="BQ179" s="844">
        <f t="shared" si="43"/>
        <v>8</v>
      </c>
      <c r="BR179" s="844">
        <f t="shared" si="44"/>
        <v>0</v>
      </c>
      <c r="BS179" s="844">
        <f t="shared" si="45"/>
        <v>14</v>
      </c>
      <c r="BT179" s="670"/>
      <c r="BU179" s="423"/>
      <c r="BV179" s="423"/>
      <c r="BW179" s="423"/>
      <c r="BX179" s="423"/>
      <c r="BY179" s="423"/>
      <c r="BZ179" s="423"/>
      <c r="CA179" s="423"/>
      <c r="CB179" s="194"/>
      <c r="CC179" s="194"/>
      <c r="CD179" s="508"/>
      <c r="CE179" s="423"/>
      <c r="CF179" s="423"/>
      <c r="CG179" s="423"/>
      <c r="CH179" s="193"/>
      <c r="CI179" s="508"/>
      <c r="CJ179" s="423"/>
      <c r="CK179" s="423"/>
      <c r="CL179" s="507"/>
      <c r="CM179" s="507"/>
      <c r="CN179" s="507"/>
      <c r="CO179" s="507"/>
      <c r="CP179" s="507"/>
      <c r="CQ179" s="507"/>
      <c r="CR179" s="493"/>
      <c r="CS179" s="503"/>
      <c r="CT179" s="507"/>
      <c r="CU179" s="507"/>
      <c r="CV179" s="507"/>
      <c r="CW179" s="507"/>
      <c r="CX179" s="507"/>
      <c r="CY179" s="507"/>
      <c r="CZ179" s="507"/>
      <c r="DA179" s="507"/>
      <c r="DB179" s="102"/>
      <c r="DC179" s="503"/>
      <c r="DD179" s="550"/>
      <c r="DE179" s="503"/>
      <c r="DF179" s="507"/>
      <c r="DG179" s="507"/>
      <c r="DH179" s="507"/>
      <c r="DI179" s="507"/>
      <c r="DJ179" s="507"/>
      <c r="DK179" s="550"/>
    </row>
    <row r="180" spans="1:115" s="65" customFormat="1" ht="15.6" hidden="1" x14ac:dyDescent="0.25">
      <c r="A180" s="519">
        <v>169</v>
      </c>
      <c r="B180" s="190">
        <v>1304176</v>
      </c>
      <c r="C180" s="187" t="s">
        <v>1746</v>
      </c>
      <c r="D180" s="187" t="s">
        <v>1745</v>
      </c>
      <c r="E180" s="190" t="s">
        <v>591</v>
      </c>
      <c r="F180" s="190">
        <v>1</v>
      </c>
      <c r="G180" s="190"/>
      <c r="H180" s="595"/>
      <c r="I180" s="595">
        <v>5</v>
      </c>
      <c r="J180" s="595"/>
      <c r="K180" s="595" t="s">
        <v>1791</v>
      </c>
      <c r="L180" s="595"/>
      <c r="M180" s="595"/>
      <c r="N180" s="595"/>
      <c r="O180" s="595" t="s">
        <v>1987</v>
      </c>
      <c r="P180" s="595">
        <v>5</v>
      </c>
      <c r="Q180" s="595"/>
      <c r="R180" s="595"/>
      <c r="S180" s="595"/>
      <c r="T180" s="595"/>
      <c r="U180" s="595">
        <v>5</v>
      </c>
      <c r="V180" s="595">
        <v>5</v>
      </c>
      <c r="W180" s="595"/>
      <c r="X180" s="595">
        <v>5</v>
      </c>
      <c r="Y180" s="595"/>
      <c r="Z180" s="595"/>
      <c r="AA180" s="595"/>
      <c r="AB180" s="595" t="s">
        <v>1901</v>
      </c>
      <c r="AC180" s="595"/>
      <c r="AD180" s="595"/>
      <c r="AE180" s="595"/>
      <c r="AF180" s="595" t="s">
        <v>2330</v>
      </c>
      <c r="AG180" s="595"/>
      <c r="AH180" s="595" t="s">
        <v>2141</v>
      </c>
      <c r="AI180" s="595" t="s">
        <v>1987</v>
      </c>
      <c r="AJ180" s="595" t="s">
        <v>2330</v>
      </c>
      <c r="AK180" s="595"/>
      <c r="AL180" s="595"/>
      <c r="AM180" s="595" t="s">
        <v>2141</v>
      </c>
      <c r="AN180" s="595"/>
      <c r="AO180" s="595"/>
      <c r="AP180" s="595" t="s">
        <v>1791</v>
      </c>
      <c r="AQ180" s="595" t="s">
        <v>1987</v>
      </c>
      <c r="AR180" s="595" t="s">
        <v>1987</v>
      </c>
      <c r="AS180" s="595"/>
      <c r="AT180" s="595" t="s">
        <v>2330</v>
      </c>
      <c r="AU180" s="595"/>
      <c r="AV180" s="595"/>
      <c r="AW180" s="595"/>
      <c r="AX180" s="595"/>
      <c r="AY180" s="595"/>
      <c r="AZ180" s="595"/>
      <c r="BA180" s="595"/>
      <c r="BB180" s="595"/>
      <c r="BC180" s="595" t="s">
        <v>1901</v>
      </c>
      <c r="BD180" s="595" t="s">
        <v>1901</v>
      </c>
      <c r="BE180" s="595"/>
      <c r="BF180" s="595">
        <v>5</v>
      </c>
      <c r="BG180" s="595"/>
      <c r="BH180" s="595"/>
      <c r="BI180" s="595"/>
      <c r="BJ180" s="595">
        <v>5</v>
      </c>
      <c r="BK180" s="595"/>
      <c r="BL180" s="595"/>
      <c r="BM180" s="595"/>
      <c r="BN180" s="849">
        <f t="shared" si="40"/>
        <v>0</v>
      </c>
      <c r="BO180" s="844">
        <f t="shared" si="41"/>
        <v>0</v>
      </c>
      <c r="BP180" s="844">
        <f t="shared" si="42"/>
        <v>0</v>
      </c>
      <c r="BQ180" s="844">
        <f t="shared" si="43"/>
        <v>7</v>
      </c>
      <c r="BR180" s="844">
        <f t="shared" si="44"/>
        <v>0</v>
      </c>
      <c r="BS180" s="844">
        <f t="shared" si="45"/>
        <v>7</v>
      </c>
      <c r="BT180" s="670"/>
      <c r="BU180" s="423"/>
      <c r="BV180" s="423"/>
      <c r="BW180" s="423"/>
      <c r="BX180" s="423"/>
      <c r="BY180" s="423"/>
      <c r="BZ180" s="423"/>
      <c r="CA180" s="423"/>
      <c r="CB180" s="194"/>
      <c r="CC180" s="194"/>
      <c r="CD180" s="508"/>
      <c r="CE180" s="423"/>
      <c r="CF180" s="423"/>
      <c r="CG180" s="423"/>
      <c r="CH180" s="193"/>
      <c r="CI180" s="508"/>
      <c r="CJ180" s="423"/>
      <c r="CK180" s="423"/>
      <c r="CL180" s="507"/>
      <c r="CM180" s="507"/>
      <c r="CN180" s="507"/>
      <c r="CO180" s="507"/>
      <c r="CP180" s="507"/>
      <c r="CQ180" s="507"/>
      <c r="CR180" s="493"/>
      <c r="CS180" s="503"/>
      <c r="CT180" s="507"/>
      <c r="CU180" s="507"/>
      <c r="CV180" s="507"/>
      <c r="CW180" s="507"/>
      <c r="CX180" s="507"/>
      <c r="CY180" s="507"/>
      <c r="CZ180" s="507"/>
      <c r="DA180" s="507"/>
      <c r="DB180" s="102"/>
      <c r="DC180" s="503"/>
      <c r="DD180" s="550"/>
      <c r="DE180" s="503"/>
      <c r="DF180" s="507"/>
      <c r="DG180" s="507"/>
      <c r="DH180" s="507"/>
      <c r="DI180" s="507"/>
      <c r="DJ180" s="507"/>
      <c r="DK180" s="550"/>
    </row>
    <row r="181" spans="1:115" s="65" customFormat="1" ht="15" hidden="1" x14ac:dyDescent="0.25">
      <c r="A181" s="519">
        <v>170</v>
      </c>
      <c r="B181" s="190">
        <v>1304176</v>
      </c>
      <c r="C181" s="187" t="s">
        <v>1748</v>
      </c>
      <c r="D181" s="187" t="s">
        <v>1747</v>
      </c>
      <c r="E181" s="190" t="s">
        <v>591</v>
      </c>
      <c r="F181" s="190">
        <v>1</v>
      </c>
      <c r="G181" s="190"/>
      <c r="H181" s="595"/>
      <c r="I181" s="595">
        <v>10</v>
      </c>
      <c r="J181" s="595"/>
      <c r="K181" s="595" t="s">
        <v>1791</v>
      </c>
      <c r="L181" s="595"/>
      <c r="M181" s="595"/>
      <c r="N181" s="595"/>
      <c r="O181" s="595" t="s">
        <v>1987</v>
      </c>
      <c r="P181" s="595">
        <v>7</v>
      </c>
      <c r="Q181" s="595"/>
      <c r="R181" s="595"/>
      <c r="S181" s="595"/>
      <c r="T181" s="595"/>
      <c r="U181" s="595"/>
      <c r="V181" s="595">
        <v>8</v>
      </c>
      <c r="W181" s="595"/>
      <c r="X181" s="595"/>
      <c r="Y181" s="595"/>
      <c r="Z181" s="595"/>
      <c r="AA181" s="595"/>
      <c r="AB181" s="595" t="s">
        <v>1901</v>
      </c>
      <c r="AC181" s="595"/>
      <c r="AD181" s="595"/>
      <c r="AE181" s="595"/>
      <c r="AF181" s="595" t="s">
        <v>2330</v>
      </c>
      <c r="AG181" s="595"/>
      <c r="AH181" s="595" t="s">
        <v>2141</v>
      </c>
      <c r="AI181" s="595" t="s">
        <v>1987</v>
      </c>
      <c r="AJ181" s="595" t="s">
        <v>2330</v>
      </c>
      <c r="AK181" s="595"/>
      <c r="AL181" s="595"/>
      <c r="AM181" s="595" t="s">
        <v>2141</v>
      </c>
      <c r="AN181" s="595"/>
      <c r="AO181" s="595"/>
      <c r="AP181" s="595" t="s">
        <v>1791</v>
      </c>
      <c r="AQ181" s="595" t="s">
        <v>1987</v>
      </c>
      <c r="AR181" s="595" t="s">
        <v>1987</v>
      </c>
      <c r="AS181" s="595"/>
      <c r="AT181" s="595" t="s">
        <v>2330</v>
      </c>
      <c r="AU181" s="595"/>
      <c r="AV181" s="595"/>
      <c r="AW181" s="595"/>
      <c r="AX181" s="595"/>
      <c r="AY181" s="595"/>
      <c r="AZ181" s="595"/>
      <c r="BA181" s="595"/>
      <c r="BB181" s="595"/>
      <c r="BC181" s="595" t="s">
        <v>1901</v>
      </c>
      <c r="BD181" s="595" t="s">
        <v>1901</v>
      </c>
      <c r="BE181" s="595"/>
      <c r="BF181" s="595">
        <v>7</v>
      </c>
      <c r="BG181" s="595"/>
      <c r="BH181" s="595"/>
      <c r="BI181" s="595"/>
      <c r="BJ181" s="595">
        <v>9</v>
      </c>
      <c r="BK181" s="595"/>
      <c r="BL181" s="595"/>
      <c r="BM181" s="595">
        <v>7</v>
      </c>
      <c r="BN181" s="849">
        <f t="shared" si="40"/>
        <v>0</v>
      </c>
      <c r="BO181" s="844">
        <f t="shared" si="41"/>
        <v>6</v>
      </c>
      <c r="BP181" s="844">
        <f t="shared" si="42"/>
        <v>0</v>
      </c>
      <c r="BQ181" s="844">
        <f t="shared" si="43"/>
        <v>0</v>
      </c>
      <c r="BR181" s="844">
        <f t="shared" si="44"/>
        <v>0</v>
      </c>
      <c r="BS181" s="844">
        <f t="shared" si="45"/>
        <v>6</v>
      </c>
      <c r="BT181" s="670"/>
      <c r="BU181" s="423"/>
      <c r="BV181" s="423"/>
      <c r="BW181" s="423"/>
      <c r="BX181" s="423"/>
      <c r="BY181" s="423"/>
      <c r="BZ181" s="423"/>
      <c r="CA181" s="423"/>
      <c r="CB181" s="194"/>
      <c r="CC181" s="194"/>
      <c r="CD181" s="508"/>
      <c r="CE181" s="423"/>
      <c r="CF181" s="423"/>
      <c r="CG181" s="423"/>
      <c r="CH181" s="193"/>
      <c r="CI181" s="508"/>
      <c r="CJ181" s="423"/>
      <c r="CK181" s="423"/>
      <c r="CL181" s="507"/>
      <c r="CM181" s="507"/>
      <c r="CN181" s="507"/>
      <c r="CO181" s="507"/>
      <c r="CP181" s="507"/>
      <c r="CQ181" s="507"/>
      <c r="CR181" s="493"/>
      <c r="CS181" s="503"/>
      <c r="CT181" s="507"/>
      <c r="CU181" s="507"/>
      <c r="CV181" s="507"/>
      <c r="CW181" s="507"/>
      <c r="CX181" s="507"/>
      <c r="CY181" s="507"/>
      <c r="CZ181" s="507"/>
      <c r="DA181" s="507"/>
      <c r="DB181" s="102"/>
      <c r="DC181" s="503"/>
      <c r="DD181" s="550"/>
      <c r="DE181" s="503"/>
      <c r="DF181" s="507"/>
      <c r="DG181" s="507"/>
      <c r="DH181" s="507"/>
      <c r="DI181" s="507"/>
      <c r="DJ181" s="507"/>
      <c r="DK181" s="550"/>
    </row>
    <row r="182" spans="1:115" s="65" customFormat="1" ht="15.6" hidden="1" x14ac:dyDescent="0.25">
      <c r="A182" s="519">
        <v>171</v>
      </c>
      <c r="B182" s="190">
        <v>1304176</v>
      </c>
      <c r="C182" s="187" t="s">
        <v>1521</v>
      </c>
      <c r="D182" s="187" t="s">
        <v>1517</v>
      </c>
      <c r="E182" s="56" t="s">
        <v>591</v>
      </c>
      <c r="F182" s="190">
        <v>3</v>
      </c>
      <c r="G182" s="190"/>
      <c r="H182" s="595">
        <v>6</v>
      </c>
      <c r="I182" s="595">
        <v>7</v>
      </c>
      <c r="J182" s="595">
        <v>9</v>
      </c>
      <c r="K182" s="595">
        <v>9</v>
      </c>
      <c r="L182" s="595" t="s">
        <v>295</v>
      </c>
      <c r="M182" s="595">
        <v>9</v>
      </c>
      <c r="N182" s="595">
        <v>5</v>
      </c>
      <c r="O182" s="595" t="s">
        <v>1987</v>
      </c>
      <c r="P182" s="595">
        <v>5</v>
      </c>
      <c r="Q182" s="595"/>
      <c r="R182" s="595"/>
      <c r="S182" s="595">
        <v>5</v>
      </c>
      <c r="T182" s="595"/>
      <c r="U182" s="595"/>
      <c r="V182" s="595">
        <v>8</v>
      </c>
      <c r="W182" s="595">
        <v>9</v>
      </c>
      <c r="X182" s="595">
        <v>5</v>
      </c>
      <c r="Y182" s="595"/>
      <c r="Z182" s="595">
        <v>7</v>
      </c>
      <c r="AA182" s="595"/>
      <c r="AB182" s="595" t="s">
        <v>1901</v>
      </c>
      <c r="AC182" s="595"/>
      <c r="AD182" s="595">
        <v>5</v>
      </c>
      <c r="AE182" s="595"/>
      <c r="AF182" s="595" t="s">
        <v>2330</v>
      </c>
      <c r="AG182" s="595"/>
      <c r="AH182" s="595" t="s">
        <v>2141</v>
      </c>
      <c r="AI182" s="595" t="s">
        <v>1987</v>
      </c>
      <c r="AJ182" s="595" t="s">
        <v>2330</v>
      </c>
      <c r="AK182" s="595"/>
      <c r="AL182" s="595"/>
      <c r="AM182" s="595" t="s">
        <v>2141</v>
      </c>
      <c r="AN182" s="595"/>
      <c r="AO182" s="595"/>
      <c r="AP182" s="595">
        <v>6</v>
      </c>
      <c r="AQ182" s="595" t="s">
        <v>1987</v>
      </c>
      <c r="AR182" s="595" t="s">
        <v>1987</v>
      </c>
      <c r="AS182" s="595"/>
      <c r="AT182" s="595" t="s">
        <v>2330</v>
      </c>
      <c r="AU182" s="595"/>
      <c r="AV182" s="595"/>
      <c r="AW182" s="595"/>
      <c r="AX182" s="595"/>
      <c r="AY182" s="595"/>
      <c r="AZ182" s="595"/>
      <c r="BA182" s="595"/>
      <c r="BB182" s="595"/>
      <c r="BC182" s="595" t="s">
        <v>1901</v>
      </c>
      <c r="BD182" s="595" t="s">
        <v>1901</v>
      </c>
      <c r="BE182" s="595">
        <v>6</v>
      </c>
      <c r="BF182" s="595">
        <v>9</v>
      </c>
      <c r="BG182" s="595"/>
      <c r="BH182" s="595"/>
      <c r="BI182" s="595"/>
      <c r="BJ182" s="595">
        <v>5</v>
      </c>
      <c r="BK182" s="595">
        <v>7</v>
      </c>
      <c r="BL182" s="595"/>
      <c r="BM182" s="595"/>
      <c r="BN182" s="849">
        <f t="shared" si="40"/>
        <v>0</v>
      </c>
      <c r="BO182" s="844">
        <f t="shared" si="41"/>
        <v>12</v>
      </c>
      <c r="BP182" s="844">
        <f t="shared" si="42"/>
        <v>1</v>
      </c>
      <c r="BQ182" s="844">
        <f t="shared" si="43"/>
        <v>6</v>
      </c>
      <c r="BR182" s="844">
        <f t="shared" si="44"/>
        <v>0</v>
      </c>
      <c r="BS182" s="844">
        <f t="shared" si="45"/>
        <v>19</v>
      </c>
      <c r="BT182" s="670"/>
      <c r="BU182" s="423"/>
      <c r="BV182" s="423"/>
      <c r="BW182" s="423"/>
      <c r="BX182" s="423"/>
      <c r="BY182" s="423"/>
      <c r="BZ182" s="423"/>
      <c r="CA182" s="423"/>
      <c r="CB182" s="194"/>
      <c r="CC182" s="194"/>
      <c r="CD182" s="508"/>
      <c r="CE182" s="423"/>
      <c r="CF182" s="423"/>
      <c r="CG182" s="423"/>
      <c r="CH182" s="193"/>
      <c r="CI182" s="508"/>
      <c r="CJ182" s="423"/>
      <c r="CK182" s="423"/>
      <c r="CL182" s="507"/>
      <c r="CM182" s="507"/>
      <c r="CN182" s="507"/>
      <c r="CO182" s="507"/>
      <c r="CP182" s="507"/>
      <c r="CQ182" s="507"/>
      <c r="CR182" s="493"/>
      <c r="CS182" s="503"/>
      <c r="CT182" s="507"/>
      <c r="CU182" s="507"/>
      <c r="CV182" s="507"/>
      <c r="CW182" s="507"/>
      <c r="CX182" s="507"/>
      <c r="CY182" s="507"/>
      <c r="CZ182" s="507"/>
      <c r="DA182" s="507"/>
      <c r="DB182" s="102"/>
      <c r="DC182" s="503"/>
      <c r="DD182" s="550"/>
      <c r="DE182" s="503"/>
      <c r="DF182" s="507"/>
      <c r="DG182" s="507"/>
      <c r="DH182" s="507"/>
      <c r="DI182" s="507"/>
      <c r="DJ182" s="507"/>
      <c r="DK182" s="550"/>
    </row>
    <row r="183" spans="1:115" s="65" customFormat="1" ht="15" hidden="1" x14ac:dyDescent="0.25">
      <c r="A183" s="519">
        <v>172</v>
      </c>
      <c r="B183" s="190">
        <v>1304176</v>
      </c>
      <c r="C183" s="187" t="s">
        <v>1388</v>
      </c>
      <c r="D183" s="85" t="s">
        <v>1387</v>
      </c>
      <c r="E183" s="172" t="s">
        <v>591</v>
      </c>
      <c r="F183" s="172">
        <v>8</v>
      </c>
      <c r="G183" s="172"/>
      <c r="H183" s="595">
        <v>9</v>
      </c>
      <c r="I183" s="595">
        <v>8</v>
      </c>
      <c r="J183" s="595">
        <v>9</v>
      </c>
      <c r="K183" s="595">
        <v>9</v>
      </c>
      <c r="L183" s="595">
        <v>9</v>
      </c>
      <c r="M183" s="595">
        <v>9</v>
      </c>
      <c r="N183" s="595">
        <v>8</v>
      </c>
      <c r="O183" s="595">
        <v>8</v>
      </c>
      <c r="P183" s="595">
        <v>8</v>
      </c>
      <c r="Q183" s="595">
        <v>9</v>
      </c>
      <c r="R183" s="595">
        <v>9</v>
      </c>
      <c r="S183" s="595">
        <v>9</v>
      </c>
      <c r="T183" s="595">
        <v>10</v>
      </c>
      <c r="U183" s="595">
        <v>8</v>
      </c>
      <c r="V183" s="595">
        <v>9</v>
      </c>
      <c r="W183" s="595">
        <v>9</v>
      </c>
      <c r="X183" s="595">
        <v>7</v>
      </c>
      <c r="Y183" s="595">
        <v>8</v>
      </c>
      <c r="Z183" s="595">
        <v>9</v>
      </c>
      <c r="AA183" s="595">
        <v>7</v>
      </c>
      <c r="AB183" s="595">
        <v>7</v>
      </c>
      <c r="AC183" s="595">
        <v>8</v>
      </c>
      <c r="AD183" s="595">
        <v>8</v>
      </c>
      <c r="AE183" s="595">
        <v>8</v>
      </c>
      <c r="AF183" s="595">
        <v>9</v>
      </c>
      <c r="AG183" s="595">
        <v>10</v>
      </c>
      <c r="AH183" s="595">
        <v>9</v>
      </c>
      <c r="AI183" s="595">
        <v>7</v>
      </c>
      <c r="AJ183" s="595">
        <v>9</v>
      </c>
      <c r="AK183" s="595">
        <v>9</v>
      </c>
      <c r="AL183" s="595">
        <v>8</v>
      </c>
      <c r="AM183" s="595">
        <v>9</v>
      </c>
      <c r="AN183" s="595">
        <v>9</v>
      </c>
      <c r="AO183" s="595">
        <v>9</v>
      </c>
      <c r="AP183" s="595">
        <v>9</v>
      </c>
      <c r="AQ183" s="595">
        <v>10</v>
      </c>
      <c r="AR183" s="595">
        <v>8</v>
      </c>
      <c r="AS183" s="595">
        <v>9</v>
      </c>
      <c r="AT183" s="595">
        <v>9</v>
      </c>
      <c r="AU183" s="595">
        <v>9</v>
      </c>
      <c r="AV183" s="595" t="s">
        <v>293</v>
      </c>
      <c r="AW183" s="595">
        <v>9</v>
      </c>
      <c r="AX183" s="595"/>
      <c r="AY183" s="595"/>
      <c r="AZ183" s="595"/>
      <c r="BA183" s="595">
        <v>9</v>
      </c>
      <c r="BB183" s="595"/>
      <c r="BC183" s="595">
        <v>9</v>
      </c>
      <c r="BD183" s="595">
        <v>9</v>
      </c>
      <c r="BE183" s="595">
        <v>9</v>
      </c>
      <c r="BF183" s="595">
        <v>6</v>
      </c>
      <c r="BG183" s="595"/>
      <c r="BH183" s="595"/>
      <c r="BI183" s="595"/>
      <c r="BJ183" s="595">
        <v>9</v>
      </c>
      <c r="BK183" s="595">
        <v>10</v>
      </c>
      <c r="BL183" s="595"/>
      <c r="BM183" s="595">
        <v>7</v>
      </c>
      <c r="BN183" s="849">
        <f t="shared" si="40"/>
        <v>0</v>
      </c>
      <c r="BO183" s="844">
        <f t="shared" si="41"/>
        <v>49</v>
      </c>
      <c r="BP183" s="844">
        <f t="shared" si="42"/>
        <v>1</v>
      </c>
      <c r="BQ183" s="844">
        <f t="shared" si="43"/>
        <v>0</v>
      </c>
      <c r="BR183" s="844">
        <f t="shared" si="44"/>
        <v>0</v>
      </c>
      <c r="BS183" s="844">
        <f t="shared" si="45"/>
        <v>50</v>
      </c>
      <c r="BT183" s="316"/>
      <c r="BU183" s="169"/>
      <c r="BV183" s="169"/>
      <c r="BW183" s="169"/>
      <c r="BX183" s="169"/>
      <c r="BY183" s="169"/>
      <c r="BZ183" s="169"/>
      <c r="CA183" s="169"/>
      <c r="CB183" s="197"/>
      <c r="CC183" s="197"/>
      <c r="CD183" s="196"/>
      <c r="CE183" s="169"/>
      <c r="CF183" s="169"/>
      <c r="CG183" s="169"/>
      <c r="CH183" s="198"/>
      <c r="CI183" s="196"/>
      <c r="CJ183" s="169"/>
      <c r="CK183" s="169"/>
      <c r="CL183" s="99"/>
      <c r="CM183" s="99"/>
      <c r="CN183" s="99"/>
      <c r="CO183" s="99"/>
      <c r="CP183" s="99"/>
      <c r="CQ183" s="99"/>
      <c r="CR183" s="318"/>
      <c r="CS183" s="502"/>
      <c r="CT183" s="99"/>
      <c r="CU183" s="99"/>
      <c r="CV183" s="99"/>
      <c r="CW183" s="99"/>
      <c r="CX183" s="99"/>
      <c r="CY183" s="99"/>
      <c r="CZ183" s="99"/>
      <c r="DA183" s="99"/>
      <c r="DB183" s="102"/>
      <c r="DC183" s="502"/>
      <c r="DD183" s="98"/>
      <c r="DE183" s="502"/>
      <c r="DF183" s="99"/>
      <c r="DG183" s="99"/>
      <c r="DH183" s="99"/>
      <c r="DI183" s="99"/>
      <c r="DJ183" s="99"/>
      <c r="DK183" s="98"/>
    </row>
    <row r="184" spans="1:115" s="65" customFormat="1" ht="15" hidden="1" x14ac:dyDescent="0.25">
      <c r="A184" s="519">
        <v>173</v>
      </c>
      <c r="B184" s="190">
        <v>1304176</v>
      </c>
      <c r="C184" s="187" t="s">
        <v>1292</v>
      </c>
      <c r="D184" s="85" t="s">
        <v>1291</v>
      </c>
      <c r="E184" s="172" t="s">
        <v>591</v>
      </c>
      <c r="F184" s="172">
        <v>8</v>
      </c>
      <c r="G184" s="172"/>
      <c r="H184" s="595">
        <v>9</v>
      </c>
      <c r="I184" s="595">
        <v>10</v>
      </c>
      <c r="J184" s="595">
        <v>9</v>
      </c>
      <c r="K184" s="595">
        <v>9</v>
      </c>
      <c r="L184" s="595">
        <v>8</v>
      </c>
      <c r="M184" s="595">
        <v>10</v>
      </c>
      <c r="N184" s="595">
        <v>10</v>
      </c>
      <c r="O184" s="595">
        <v>9</v>
      </c>
      <c r="P184" s="595">
        <v>9</v>
      </c>
      <c r="Q184" s="595">
        <v>10</v>
      </c>
      <c r="R184" s="595">
        <v>9</v>
      </c>
      <c r="S184" s="595">
        <v>9</v>
      </c>
      <c r="T184" s="595">
        <v>9</v>
      </c>
      <c r="U184" s="595">
        <v>7</v>
      </c>
      <c r="V184" s="595">
        <v>10</v>
      </c>
      <c r="W184" s="595">
        <v>10</v>
      </c>
      <c r="X184" s="595">
        <v>8</v>
      </c>
      <c r="Y184" s="595">
        <v>10</v>
      </c>
      <c r="Z184" s="595">
        <v>10</v>
      </c>
      <c r="AA184" s="595">
        <v>7</v>
      </c>
      <c r="AB184" s="595">
        <v>10</v>
      </c>
      <c r="AC184" s="595">
        <v>9</v>
      </c>
      <c r="AD184" s="595">
        <v>10</v>
      </c>
      <c r="AE184" s="595">
        <v>9</v>
      </c>
      <c r="AF184" s="595">
        <v>9</v>
      </c>
      <c r="AG184" s="595">
        <v>10</v>
      </c>
      <c r="AH184" s="595">
        <v>9</v>
      </c>
      <c r="AI184" s="595">
        <v>9</v>
      </c>
      <c r="AJ184" s="595">
        <v>9</v>
      </c>
      <c r="AK184" s="595">
        <v>9</v>
      </c>
      <c r="AL184" s="595">
        <v>9</v>
      </c>
      <c r="AM184" s="595">
        <v>9</v>
      </c>
      <c r="AN184" s="595">
        <v>9</v>
      </c>
      <c r="AO184" s="595">
        <v>10</v>
      </c>
      <c r="AP184" s="595">
        <v>10</v>
      </c>
      <c r="AQ184" s="595">
        <v>10</v>
      </c>
      <c r="AR184" s="595">
        <v>8</v>
      </c>
      <c r="AS184" s="595">
        <v>8</v>
      </c>
      <c r="AT184" s="595">
        <v>9</v>
      </c>
      <c r="AU184" s="595">
        <v>10</v>
      </c>
      <c r="AV184" s="595">
        <v>9</v>
      </c>
      <c r="AW184" s="595">
        <v>10</v>
      </c>
      <c r="AX184" s="595"/>
      <c r="AY184" s="595"/>
      <c r="AZ184" s="595"/>
      <c r="BA184" s="595">
        <v>9</v>
      </c>
      <c r="BB184" s="595"/>
      <c r="BC184" s="595">
        <v>9</v>
      </c>
      <c r="BD184" s="595">
        <v>10</v>
      </c>
      <c r="BE184" s="595"/>
      <c r="BF184" s="595">
        <v>7</v>
      </c>
      <c r="BG184" s="595"/>
      <c r="BH184" s="595">
        <v>9</v>
      </c>
      <c r="BI184" s="595"/>
      <c r="BJ184" s="595">
        <v>9</v>
      </c>
      <c r="BK184" s="595">
        <v>10</v>
      </c>
      <c r="BL184" s="595"/>
      <c r="BM184" s="595">
        <v>8</v>
      </c>
      <c r="BN184" s="849">
        <f t="shared" si="40"/>
        <v>0</v>
      </c>
      <c r="BO184" s="844">
        <f t="shared" si="41"/>
        <v>50</v>
      </c>
      <c r="BP184" s="844">
        <f t="shared" si="42"/>
        <v>0</v>
      </c>
      <c r="BQ184" s="844">
        <f t="shared" si="43"/>
        <v>0</v>
      </c>
      <c r="BR184" s="844">
        <f t="shared" si="44"/>
        <v>0</v>
      </c>
      <c r="BS184" s="844">
        <f t="shared" si="45"/>
        <v>50</v>
      </c>
      <c r="BT184" s="316"/>
      <c r="BU184" s="169"/>
      <c r="BV184" s="169"/>
      <c r="BW184" s="169"/>
      <c r="BX184" s="169"/>
      <c r="BY184" s="169"/>
      <c r="BZ184" s="169"/>
      <c r="CA184" s="169"/>
      <c r="CB184" s="197"/>
      <c r="CC184" s="197"/>
      <c r="CD184" s="196"/>
      <c r="CE184" s="169"/>
      <c r="CF184" s="169"/>
      <c r="CG184" s="169"/>
      <c r="CH184" s="198"/>
      <c r="CI184" s="196"/>
      <c r="CJ184" s="169"/>
      <c r="CK184" s="169"/>
      <c r="CL184" s="99"/>
      <c r="CM184" s="99"/>
      <c r="CN184" s="99"/>
      <c r="CO184" s="99"/>
      <c r="CP184" s="99"/>
      <c r="CQ184" s="99"/>
      <c r="CR184" s="318"/>
      <c r="CS184" s="502"/>
      <c r="CT184" s="99"/>
      <c r="CU184" s="99"/>
      <c r="CV184" s="99"/>
      <c r="CW184" s="99"/>
      <c r="CX184" s="99"/>
      <c r="CY184" s="99"/>
      <c r="CZ184" s="99"/>
      <c r="DA184" s="99"/>
      <c r="DB184" s="102"/>
      <c r="DC184" s="502"/>
      <c r="DD184" s="98"/>
      <c r="DE184" s="502"/>
      <c r="DF184" s="99"/>
      <c r="DG184" s="99"/>
      <c r="DH184" s="99"/>
      <c r="DI184" s="99"/>
      <c r="DJ184" s="99"/>
      <c r="DK184" s="98"/>
    </row>
    <row r="185" spans="1:115" s="65" customFormat="1" ht="15" hidden="1" x14ac:dyDescent="0.25">
      <c r="A185" s="519">
        <v>174</v>
      </c>
      <c r="B185" s="190">
        <v>1304176</v>
      </c>
      <c r="C185" s="187" t="s">
        <v>1295</v>
      </c>
      <c r="D185" s="85" t="s">
        <v>1293</v>
      </c>
      <c r="E185" s="172" t="s">
        <v>591</v>
      </c>
      <c r="F185" s="172">
        <v>2</v>
      </c>
      <c r="G185" s="172"/>
      <c r="H185" s="595" t="s">
        <v>1391</v>
      </c>
      <c r="I185" s="595" t="s">
        <v>1391</v>
      </c>
      <c r="J185" s="595" t="s">
        <v>1391</v>
      </c>
      <c r="K185" s="595" t="s">
        <v>2330</v>
      </c>
      <c r="L185" s="595">
        <v>8</v>
      </c>
      <c r="M185" s="595" t="s">
        <v>1391</v>
      </c>
      <c r="N185" s="595" t="s">
        <v>1391</v>
      </c>
      <c r="O185" s="595" t="s">
        <v>1987</v>
      </c>
      <c r="P185" s="595"/>
      <c r="Q185" s="595" t="s">
        <v>1791</v>
      </c>
      <c r="R185" s="595" t="s">
        <v>1791</v>
      </c>
      <c r="S185" s="595" t="s">
        <v>1391</v>
      </c>
      <c r="T185" s="595" t="s">
        <v>1673</v>
      </c>
      <c r="U185" s="595"/>
      <c r="V185" s="595"/>
      <c r="W185" s="595" t="s">
        <v>1391</v>
      </c>
      <c r="X185" s="595">
        <v>8</v>
      </c>
      <c r="Y185" s="595"/>
      <c r="Z185" s="595" t="s">
        <v>1791</v>
      </c>
      <c r="AA185" s="595">
        <v>7</v>
      </c>
      <c r="AB185" s="595" t="s">
        <v>1901</v>
      </c>
      <c r="AC185" s="595">
        <v>8</v>
      </c>
      <c r="AD185" s="595" t="s">
        <v>1791</v>
      </c>
      <c r="AE185" s="595"/>
      <c r="AF185" s="595" t="s">
        <v>2330</v>
      </c>
      <c r="AG185" s="595"/>
      <c r="AH185" s="595"/>
      <c r="AI185" s="595" t="s">
        <v>1987</v>
      </c>
      <c r="AJ185" s="595" t="s">
        <v>2330</v>
      </c>
      <c r="AK185" s="595"/>
      <c r="AL185" s="595" t="s">
        <v>2330</v>
      </c>
      <c r="AM185" s="595" t="s">
        <v>2141</v>
      </c>
      <c r="AN185" s="595" t="s">
        <v>2141</v>
      </c>
      <c r="AO185" s="595" t="s">
        <v>2141</v>
      </c>
      <c r="AP185" s="595" t="s">
        <v>1791</v>
      </c>
      <c r="AQ185" s="595" t="s">
        <v>1987</v>
      </c>
      <c r="AR185" s="595" t="s">
        <v>1987</v>
      </c>
      <c r="AS185" s="595"/>
      <c r="AT185" s="595" t="s">
        <v>2330</v>
      </c>
      <c r="AU185" s="595"/>
      <c r="AV185" s="595"/>
      <c r="AW185" s="595" t="s">
        <v>1673</v>
      </c>
      <c r="AX185" s="595"/>
      <c r="AY185" s="595"/>
      <c r="AZ185" s="595"/>
      <c r="BA185" s="595" t="s">
        <v>2330</v>
      </c>
      <c r="BB185" s="595"/>
      <c r="BC185" s="595" t="s">
        <v>1901</v>
      </c>
      <c r="BD185" s="595" t="s">
        <v>1901</v>
      </c>
      <c r="BE185" s="595"/>
      <c r="BF185" s="595">
        <v>6</v>
      </c>
      <c r="BG185" s="595"/>
      <c r="BH185" s="595" t="s">
        <v>2141</v>
      </c>
      <c r="BI185" s="595"/>
      <c r="BJ185" s="595">
        <v>9</v>
      </c>
      <c r="BK185" s="595" t="s">
        <v>1673</v>
      </c>
      <c r="BL185" s="595"/>
      <c r="BM185" s="595">
        <v>8</v>
      </c>
      <c r="BN185" s="849">
        <f t="shared" si="40"/>
        <v>0</v>
      </c>
      <c r="BO185" s="844">
        <f t="shared" si="41"/>
        <v>7</v>
      </c>
      <c r="BP185" s="844">
        <f t="shared" si="42"/>
        <v>0</v>
      </c>
      <c r="BQ185" s="844">
        <f t="shared" si="43"/>
        <v>0</v>
      </c>
      <c r="BR185" s="844">
        <f t="shared" si="44"/>
        <v>0</v>
      </c>
      <c r="BS185" s="844">
        <f t="shared" si="45"/>
        <v>7</v>
      </c>
      <c r="BT185" s="316"/>
      <c r="BU185" s="169"/>
      <c r="BV185" s="169"/>
      <c r="BW185" s="169"/>
      <c r="BX185" s="169"/>
      <c r="BY185" s="169"/>
      <c r="BZ185" s="169"/>
      <c r="CA185" s="169"/>
      <c r="CB185" s="197"/>
      <c r="CC185" s="197"/>
      <c r="CD185" s="196"/>
      <c r="CE185" s="169"/>
      <c r="CF185" s="169"/>
      <c r="CG185" s="169"/>
      <c r="CH185" s="198"/>
      <c r="CI185" s="196"/>
      <c r="CJ185" s="169"/>
      <c r="CK185" s="169"/>
      <c r="CL185" s="99"/>
      <c r="CM185" s="99"/>
      <c r="CN185" s="99"/>
      <c r="CO185" s="99"/>
      <c r="CP185" s="99"/>
      <c r="CQ185" s="99"/>
      <c r="CR185" s="318"/>
      <c r="CS185" s="502"/>
      <c r="CT185" s="99"/>
      <c r="CU185" s="99"/>
      <c r="CV185" s="99"/>
      <c r="CW185" s="99"/>
      <c r="CX185" s="99"/>
      <c r="CY185" s="99"/>
      <c r="CZ185" s="99"/>
      <c r="DA185" s="99"/>
      <c r="DB185" s="102"/>
      <c r="DC185" s="502"/>
      <c r="DD185" s="98"/>
      <c r="DE185" s="502"/>
      <c r="DF185" s="99"/>
      <c r="DG185" s="99"/>
      <c r="DH185" s="99"/>
      <c r="DI185" s="99"/>
      <c r="DJ185" s="99"/>
      <c r="DK185" s="98"/>
    </row>
    <row r="186" spans="1:115" s="65" customFormat="1" ht="15" hidden="1" x14ac:dyDescent="0.25">
      <c r="A186" s="519">
        <v>175</v>
      </c>
      <c r="B186" s="190">
        <v>1304176</v>
      </c>
      <c r="C186" s="187" t="s">
        <v>1296</v>
      </c>
      <c r="D186" s="85" t="s">
        <v>1294</v>
      </c>
      <c r="E186" s="172" t="s">
        <v>591</v>
      </c>
      <c r="F186" s="172">
        <v>8</v>
      </c>
      <c r="G186" s="172"/>
      <c r="H186" s="595">
        <v>10</v>
      </c>
      <c r="I186" s="595">
        <v>10</v>
      </c>
      <c r="J186" s="595">
        <v>10</v>
      </c>
      <c r="K186" s="595">
        <v>10</v>
      </c>
      <c r="L186" s="595">
        <v>9</v>
      </c>
      <c r="M186" s="595">
        <v>10</v>
      </c>
      <c r="N186" s="595">
        <v>10</v>
      </c>
      <c r="O186" s="595">
        <v>9</v>
      </c>
      <c r="P186" s="595">
        <v>10</v>
      </c>
      <c r="Q186" s="595">
        <v>10</v>
      </c>
      <c r="R186" s="595">
        <v>9</v>
      </c>
      <c r="S186" s="595">
        <v>10</v>
      </c>
      <c r="T186" s="595">
        <v>9</v>
      </c>
      <c r="U186" s="595">
        <v>9</v>
      </c>
      <c r="V186" s="595">
        <v>10</v>
      </c>
      <c r="W186" s="595">
        <v>10</v>
      </c>
      <c r="X186" s="595">
        <v>9</v>
      </c>
      <c r="Y186" s="595">
        <v>9</v>
      </c>
      <c r="Z186" s="595">
        <v>9</v>
      </c>
      <c r="AA186" s="595">
        <v>8</v>
      </c>
      <c r="AB186" s="595">
        <v>10</v>
      </c>
      <c r="AC186" s="595">
        <v>9</v>
      </c>
      <c r="AD186" s="595">
        <v>10</v>
      </c>
      <c r="AE186" s="595">
        <v>9</v>
      </c>
      <c r="AF186" s="595">
        <v>10</v>
      </c>
      <c r="AG186" s="595">
        <v>10</v>
      </c>
      <c r="AH186" s="595">
        <v>10</v>
      </c>
      <c r="AI186" s="595">
        <v>10</v>
      </c>
      <c r="AJ186" s="595">
        <v>10</v>
      </c>
      <c r="AK186" s="595">
        <v>10</v>
      </c>
      <c r="AL186" s="595">
        <v>10</v>
      </c>
      <c r="AM186" s="595">
        <v>9</v>
      </c>
      <c r="AN186" s="595">
        <v>9</v>
      </c>
      <c r="AO186" s="595">
        <v>10</v>
      </c>
      <c r="AP186" s="595">
        <v>10</v>
      </c>
      <c r="AQ186" s="595">
        <v>9</v>
      </c>
      <c r="AR186" s="595">
        <v>10</v>
      </c>
      <c r="AS186" s="595">
        <v>10</v>
      </c>
      <c r="AT186" s="595">
        <v>9</v>
      </c>
      <c r="AU186" s="595">
        <v>10</v>
      </c>
      <c r="AV186" s="595">
        <v>9</v>
      </c>
      <c r="AW186" s="595">
        <v>9</v>
      </c>
      <c r="AX186" s="595"/>
      <c r="AY186" s="595"/>
      <c r="AZ186" s="595"/>
      <c r="BA186" s="595">
        <v>9</v>
      </c>
      <c r="BB186" s="595"/>
      <c r="BC186" s="595">
        <v>10</v>
      </c>
      <c r="BD186" s="595">
        <v>10</v>
      </c>
      <c r="BE186" s="595"/>
      <c r="BF186" s="595">
        <v>9</v>
      </c>
      <c r="BG186" s="595"/>
      <c r="BH186" s="595">
        <v>9</v>
      </c>
      <c r="BI186" s="595"/>
      <c r="BJ186" s="595">
        <v>9</v>
      </c>
      <c r="BK186" s="595">
        <v>9</v>
      </c>
      <c r="BL186" s="595"/>
      <c r="BM186" s="595">
        <v>9</v>
      </c>
      <c r="BN186" s="849">
        <f t="shared" si="40"/>
        <v>0</v>
      </c>
      <c r="BO186" s="844">
        <f t="shared" si="41"/>
        <v>50</v>
      </c>
      <c r="BP186" s="844">
        <f t="shared" si="42"/>
        <v>0</v>
      </c>
      <c r="BQ186" s="844">
        <f t="shared" si="43"/>
        <v>0</v>
      </c>
      <c r="BR186" s="844">
        <f t="shared" si="44"/>
        <v>0</v>
      </c>
      <c r="BS186" s="844">
        <f t="shared" si="45"/>
        <v>50</v>
      </c>
      <c r="BT186" s="316"/>
      <c r="BU186" s="169"/>
      <c r="BV186" s="169"/>
      <c r="BW186" s="169"/>
      <c r="BX186" s="169"/>
      <c r="BY186" s="169"/>
      <c r="BZ186" s="169"/>
      <c r="CA186" s="169"/>
      <c r="CB186" s="197"/>
      <c r="CC186" s="197"/>
      <c r="CD186" s="196"/>
      <c r="CE186" s="169"/>
      <c r="CF186" s="169"/>
      <c r="CG186" s="169"/>
      <c r="CH186" s="198"/>
      <c r="CI186" s="196"/>
      <c r="CJ186" s="169"/>
      <c r="CK186" s="169"/>
      <c r="CL186" s="99"/>
      <c r="CM186" s="99"/>
      <c r="CN186" s="99"/>
      <c r="CO186" s="99"/>
      <c r="CP186" s="99"/>
      <c r="CQ186" s="99"/>
      <c r="CR186" s="318"/>
      <c r="CS186" s="502"/>
      <c r="CT186" s="99"/>
      <c r="CU186" s="99"/>
      <c r="CV186" s="99"/>
      <c r="CW186" s="99"/>
      <c r="CX186" s="99"/>
      <c r="CY186" s="99"/>
      <c r="CZ186" s="99"/>
      <c r="DA186" s="99"/>
      <c r="DB186" s="102"/>
      <c r="DC186" s="502"/>
      <c r="DD186" s="98"/>
      <c r="DE186" s="502"/>
      <c r="DF186" s="99"/>
      <c r="DG186" s="99"/>
      <c r="DH186" s="99"/>
      <c r="DI186" s="99"/>
      <c r="DJ186" s="99"/>
      <c r="DK186" s="98"/>
    </row>
    <row r="187" spans="1:115" s="380" customFormat="1" ht="15" hidden="1" customHeight="1" x14ac:dyDescent="0.25">
      <c r="A187" s="519">
        <v>176</v>
      </c>
      <c r="B187" s="190">
        <v>1304176</v>
      </c>
      <c r="C187" s="187" t="s">
        <v>1470</v>
      </c>
      <c r="D187" s="187" t="s">
        <v>1469</v>
      </c>
      <c r="E187" s="172" t="s">
        <v>591</v>
      </c>
      <c r="F187" s="55">
        <v>2</v>
      </c>
      <c r="G187" s="519"/>
      <c r="H187" s="595" t="s">
        <v>1391</v>
      </c>
      <c r="I187" s="595" t="s">
        <v>1391</v>
      </c>
      <c r="J187" s="595" t="s">
        <v>1391</v>
      </c>
      <c r="K187" s="595"/>
      <c r="L187" s="595">
        <v>9</v>
      </c>
      <c r="M187" s="595" t="s">
        <v>1391</v>
      </c>
      <c r="N187" s="595" t="s">
        <v>1391</v>
      </c>
      <c r="O187" s="595"/>
      <c r="P187" s="595"/>
      <c r="Q187" s="595"/>
      <c r="R187" s="595"/>
      <c r="S187" s="595" t="s">
        <v>1391</v>
      </c>
      <c r="T187" s="595"/>
      <c r="U187" s="595"/>
      <c r="V187" s="595"/>
      <c r="W187" s="595" t="s">
        <v>1391</v>
      </c>
      <c r="X187" s="595">
        <v>9</v>
      </c>
      <c r="Y187" s="595"/>
      <c r="Z187" s="595"/>
      <c r="AA187" s="595">
        <v>7</v>
      </c>
      <c r="AB187" s="595" t="s">
        <v>1901</v>
      </c>
      <c r="AC187" s="595">
        <v>9</v>
      </c>
      <c r="AD187" s="595"/>
      <c r="AE187" s="595"/>
      <c r="AF187" s="595"/>
      <c r="AG187" s="595"/>
      <c r="AH187" s="595"/>
      <c r="AI187" s="595" t="s">
        <v>1987</v>
      </c>
      <c r="AJ187" s="595" t="s">
        <v>2330</v>
      </c>
      <c r="AK187" s="595"/>
      <c r="AL187" s="595" t="s">
        <v>2330</v>
      </c>
      <c r="AM187" s="595"/>
      <c r="AN187" s="595"/>
      <c r="AO187" s="595" t="s">
        <v>2141</v>
      </c>
      <c r="AP187" s="595"/>
      <c r="AQ187" s="595" t="s">
        <v>1987</v>
      </c>
      <c r="AR187" s="595" t="s">
        <v>1987</v>
      </c>
      <c r="AS187" s="595"/>
      <c r="AT187" s="595" t="s">
        <v>2330</v>
      </c>
      <c r="AU187" s="595"/>
      <c r="AV187" s="595"/>
      <c r="AW187" s="595"/>
      <c r="AX187" s="595"/>
      <c r="AY187" s="595"/>
      <c r="AZ187" s="595"/>
      <c r="BA187" s="595" t="s">
        <v>2330</v>
      </c>
      <c r="BB187" s="595"/>
      <c r="BC187" s="595" t="s">
        <v>1901</v>
      </c>
      <c r="BD187" s="595" t="s">
        <v>1901</v>
      </c>
      <c r="BE187" s="595"/>
      <c r="BF187" s="595">
        <v>8</v>
      </c>
      <c r="BG187" s="595"/>
      <c r="BH187" s="595"/>
      <c r="BI187" s="595"/>
      <c r="BJ187" s="595">
        <v>10</v>
      </c>
      <c r="BK187" s="595"/>
      <c r="BL187" s="595"/>
      <c r="BM187" s="595">
        <v>9</v>
      </c>
      <c r="BN187" s="849">
        <f t="shared" si="40"/>
        <v>0</v>
      </c>
      <c r="BO187" s="844">
        <f t="shared" si="41"/>
        <v>7</v>
      </c>
      <c r="BP187" s="844">
        <f t="shared" si="42"/>
        <v>0</v>
      </c>
      <c r="BQ187" s="844">
        <f t="shared" si="43"/>
        <v>0</v>
      </c>
      <c r="BR187" s="844">
        <f t="shared" si="44"/>
        <v>0</v>
      </c>
      <c r="BS187" s="844">
        <f t="shared" si="45"/>
        <v>7</v>
      </c>
      <c r="BT187" s="362"/>
      <c r="BU187" s="358"/>
      <c r="BV187" s="358"/>
      <c r="BW187" s="358"/>
      <c r="BX187" s="358"/>
      <c r="BY187" s="358"/>
      <c r="BZ187" s="358"/>
      <c r="CA187" s="358"/>
      <c r="CB187" s="358"/>
      <c r="CC187" s="358"/>
      <c r="CD187" s="358"/>
      <c r="CE187" s="358"/>
      <c r="CF187" s="358"/>
      <c r="CG187" s="358"/>
      <c r="CH187" s="358"/>
      <c r="CI187" s="358"/>
      <c r="CJ187" s="358"/>
      <c r="CK187" s="358"/>
      <c r="CL187" s="358"/>
      <c r="CM187" s="358"/>
      <c r="CN187" s="358"/>
      <c r="CO187" s="358"/>
      <c r="CP187" s="358"/>
      <c r="CQ187" s="358"/>
      <c r="CR187" s="358"/>
      <c r="CS187" s="358"/>
      <c r="CT187" s="358"/>
      <c r="CU187" s="358"/>
      <c r="CV187" s="358"/>
      <c r="CW187" s="358"/>
      <c r="CX187" s="358"/>
      <c r="CY187" s="358"/>
      <c r="CZ187" s="358"/>
      <c r="DA187" s="358"/>
      <c r="DB187" s="358"/>
      <c r="DC187" s="358"/>
      <c r="DD187" s="358"/>
      <c r="DE187" s="358"/>
      <c r="DF187" s="358"/>
      <c r="DG187" s="358"/>
      <c r="DH187" s="358"/>
      <c r="DI187" s="358"/>
      <c r="DJ187" s="358"/>
      <c r="DK187" s="358"/>
    </row>
    <row r="188" spans="1:115" s="54" customFormat="1" ht="15" hidden="1" x14ac:dyDescent="0.25">
      <c r="A188" s="519">
        <v>177</v>
      </c>
      <c r="B188" s="190">
        <v>1304176</v>
      </c>
      <c r="C188" s="187" t="s">
        <v>1478</v>
      </c>
      <c r="D188" s="187" t="s">
        <v>1477</v>
      </c>
      <c r="E188" s="172" t="s">
        <v>591</v>
      </c>
      <c r="F188" s="55"/>
      <c r="G188" s="519">
        <v>5</v>
      </c>
      <c r="H188" s="595" t="s">
        <v>595</v>
      </c>
      <c r="I188" s="595">
        <v>7</v>
      </c>
      <c r="J188" s="595" t="s">
        <v>301</v>
      </c>
      <c r="K188" s="595" t="s">
        <v>595</v>
      </c>
      <c r="L188" s="595" t="s">
        <v>595</v>
      </c>
      <c r="M188" s="595" t="s">
        <v>595</v>
      </c>
      <c r="N188" s="595">
        <v>8</v>
      </c>
      <c r="O188" s="595" t="s">
        <v>595</v>
      </c>
      <c r="P188" s="595"/>
      <c r="Q188" s="595">
        <v>8</v>
      </c>
      <c r="R188" s="595" t="s">
        <v>595</v>
      </c>
      <c r="S188" s="595" t="s">
        <v>595</v>
      </c>
      <c r="T188" s="595" t="s">
        <v>294</v>
      </c>
      <c r="U188" s="595" t="s">
        <v>303</v>
      </c>
      <c r="V188" s="595">
        <v>8</v>
      </c>
      <c r="W188" s="595" t="s">
        <v>595</v>
      </c>
      <c r="X188" s="595" t="s">
        <v>595</v>
      </c>
      <c r="Y188" s="595" t="s">
        <v>595</v>
      </c>
      <c r="Z188" s="595"/>
      <c r="AA188" s="595" t="s">
        <v>595</v>
      </c>
      <c r="AB188" s="595" t="s">
        <v>1901</v>
      </c>
      <c r="AC188" s="595">
        <v>9</v>
      </c>
      <c r="AD188" s="595" t="s">
        <v>595</v>
      </c>
      <c r="AE188" s="595" t="s">
        <v>595</v>
      </c>
      <c r="AF188" s="595" t="s">
        <v>595</v>
      </c>
      <c r="AG188" s="595" t="s">
        <v>595</v>
      </c>
      <c r="AH188" s="595" t="s">
        <v>1526</v>
      </c>
      <c r="AI188" s="595" t="s">
        <v>1987</v>
      </c>
      <c r="AJ188" s="595" t="s">
        <v>2330</v>
      </c>
      <c r="AK188" s="595">
        <v>9</v>
      </c>
      <c r="AL188" s="595" t="s">
        <v>2330</v>
      </c>
      <c r="AM188" s="595" t="s">
        <v>595</v>
      </c>
      <c r="AN188" s="595">
        <v>5</v>
      </c>
      <c r="AO188" s="595" t="s">
        <v>2141</v>
      </c>
      <c r="AP188" s="595" t="s">
        <v>301</v>
      </c>
      <c r="AQ188" s="595" t="s">
        <v>1987</v>
      </c>
      <c r="AR188" s="595" t="s">
        <v>1987</v>
      </c>
      <c r="AS188" s="595" t="s">
        <v>595</v>
      </c>
      <c r="AT188" s="595" t="s">
        <v>2330</v>
      </c>
      <c r="AU188" s="595" t="s">
        <v>595</v>
      </c>
      <c r="AV188" s="595" t="s">
        <v>293</v>
      </c>
      <c r="AW188" s="595" t="s">
        <v>595</v>
      </c>
      <c r="AX188" s="595"/>
      <c r="AY188" s="595" t="s">
        <v>595</v>
      </c>
      <c r="AZ188" s="595" t="s">
        <v>595</v>
      </c>
      <c r="BA188" s="595" t="s">
        <v>2330</v>
      </c>
      <c r="BB188" s="595"/>
      <c r="BC188" s="595" t="s">
        <v>1901</v>
      </c>
      <c r="BD188" s="595" t="s">
        <v>1901</v>
      </c>
      <c r="BE188" s="595">
        <v>5</v>
      </c>
      <c r="BF188" s="595" t="s">
        <v>595</v>
      </c>
      <c r="BG188" s="595">
        <v>8</v>
      </c>
      <c r="BH188" s="595"/>
      <c r="BI188" s="595"/>
      <c r="BJ188" s="595">
        <v>10</v>
      </c>
      <c r="BK188" s="595" t="s">
        <v>595</v>
      </c>
      <c r="BL188" s="595"/>
      <c r="BM188" s="595" t="s">
        <v>294</v>
      </c>
      <c r="BN188" s="849">
        <f t="shared" si="40"/>
        <v>0</v>
      </c>
      <c r="BO188" s="844">
        <f t="shared" si="41"/>
        <v>8</v>
      </c>
      <c r="BP188" s="844">
        <f t="shared" si="42"/>
        <v>28</v>
      </c>
      <c r="BQ188" s="844">
        <f t="shared" si="43"/>
        <v>2</v>
      </c>
      <c r="BR188" s="844">
        <f t="shared" si="44"/>
        <v>2</v>
      </c>
      <c r="BS188" s="844">
        <f t="shared" si="45"/>
        <v>40</v>
      </c>
      <c r="BT188" s="362"/>
      <c r="BU188" s="358"/>
      <c r="BV188" s="358"/>
      <c r="BW188" s="358"/>
      <c r="BX188" s="358"/>
      <c r="BY188" s="358"/>
      <c r="BZ188" s="358"/>
      <c r="CA188" s="358"/>
      <c r="CB188" s="359"/>
      <c r="CC188" s="359"/>
      <c r="CD188" s="357"/>
      <c r="CE188" s="358"/>
      <c r="CF188" s="358"/>
      <c r="CG188" s="358"/>
      <c r="CH188" s="360"/>
      <c r="CI188" s="357"/>
      <c r="CJ188" s="358"/>
      <c r="CK188" s="358"/>
      <c r="CL188" s="358"/>
      <c r="CM188" s="358"/>
      <c r="CN188" s="358"/>
      <c r="CO188" s="358"/>
      <c r="CP188" s="358"/>
      <c r="CQ188" s="358"/>
      <c r="CR188" s="360"/>
      <c r="CS188" s="357"/>
      <c r="CT188" s="358"/>
      <c r="CU188" s="358"/>
      <c r="CV188" s="358"/>
      <c r="CW188" s="358"/>
      <c r="CX188" s="358"/>
      <c r="CY188" s="358"/>
      <c r="CZ188" s="358"/>
      <c r="DA188" s="358"/>
      <c r="DB188" s="363"/>
      <c r="DC188" s="357"/>
      <c r="DD188" s="359"/>
      <c r="DE188" s="357"/>
      <c r="DF188" s="358"/>
      <c r="DG188" s="358"/>
      <c r="DH188" s="358"/>
      <c r="DI188" s="358"/>
      <c r="DJ188" s="358"/>
      <c r="DK188" s="359"/>
    </row>
    <row r="189" spans="1:115" s="380" customFormat="1" ht="15.6" x14ac:dyDescent="0.25">
      <c r="A189" s="519">
        <v>178</v>
      </c>
      <c r="B189" s="190">
        <v>1304176</v>
      </c>
      <c r="C189" s="187" t="s">
        <v>1283</v>
      </c>
      <c r="D189" s="751" t="s">
        <v>1279</v>
      </c>
      <c r="E189" s="706" t="s">
        <v>591</v>
      </c>
      <c r="F189" s="706">
        <v>8</v>
      </c>
      <c r="G189" s="519"/>
      <c r="H189" s="595" t="s">
        <v>293</v>
      </c>
      <c r="I189" s="595">
        <v>7</v>
      </c>
      <c r="J189" s="595" t="s">
        <v>295</v>
      </c>
      <c r="K189" s="595">
        <v>7</v>
      </c>
      <c r="L189" s="595" t="s">
        <v>294</v>
      </c>
      <c r="M189" s="595" t="s">
        <v>292</v>
      </c>
      <c r="N189" s="595" t="s">
        <v>294</v>
      </c>
      <c r="O189" s="595">
        <v>8</v>
      </c>
      <c r="P189" s="595">
        <v>7</v>
      </c>
      <c r="Q189" s="595">
        <v>8</v>
      </c>
      <c r="R189" s="655" t="s">
        <v>292</v>
      </c>
      <c r="S189" s="595" t="s">
        <v>715</v>
      </c>
      <c r="T189" s="655" t="s">
        <v>292</v>
      </c>
      <c r="U189" s="595" t="s">
        <v>303</v>
      </c>
      <c r="V189" s="595">
        <v>9</v>
      </c>
      <c r="W189" s="595" t="s">
        <v>295</v>
      </c>
      <c r="X189" s="595">
        <v>7</v>
      </c>
      <c r="Y189" s="595">
        <v>6</v>
      </c>
      <c r="Z189" s="595" t="s">
        <v>295</v>
      </c>
      <c r="AA189" s="595">
        <v>6</v>
      </c>
      <c r="AB189" s="595"/>
      <c r="AC189" s="595">
        <v>7</v>
      </c>
      <c r="AD189" s="595">
        <v>6</v>
      </c>
      <c r="AE189" s="595"/>
      <c r="AF189" s="595">
        <v>6</v>
      </c>
      <c r="AG189" s="595"/>
      <c r="AH189" s="595">
        <v>6</v>
      </c>
      <c r="AI189" s="595">
        <v>7</v>
      </c>
      <c r="AJ189" s="595">
        <v>8</v>
      </c>
      <c r="AK189" s="595"/>
      <c r="AL189" s="595">
        <v>8</v>
      </c>
      <c r="AM189" s="595">
        <v>8</v>
      </c>
      <c r="AN189" s="595">
        <v>6</v>
      </c>
      <c r="AO189" s="595"/>
      <c r="AP189" s="595">
        <v>7</v>
      </c>
      <c r="AQ189" s="595">
        <v>8</v>
      </c>
      <c r="AR189" s="595">
        <v>7</v>
      </c>
      <c r="AS189" s="595">
        <v>8</v>
      </c>
      <c r="AT189" s="595">
        <v>8</v>
      </c>
      <c r="AU189" s="595">
        <v>8</v>
      </c>
      <c r="AV189" s="655" t="s">
        <v>784</v>
      </c>
      <c r="AW189" s="595">
        <v>7</v>
      </c>
      <c r="AX189" s="595">
        <v>5</v>
      </c>
      <c r="AY189" s="595"/>
      <c r="AZ189" s="595"/>
      <c r="BA189" s="595"/>
      <c r="BB189" s="595"/>
      <c r="BC189" s="595">
        <v>8</v>
      </c>
      <c r="BD189" s="595" t="s">
        <v>783</v>
      </c>
      <c r="BE189" s="595">
        <v>7</v>
      </c>
      <c r="BF189" s="595">
        <v>5</v>
      </c>
      <c r="BG189" s="595">
        <v>9</v>
      </c>
      <c r="BH189" s="595">
        <v>8</v>
      </c>
      <c r="BI189" s="595" t="s">
        <v>754</v>
      </c>
      <c r="BJ189" s="595"/>
      <c r="BK189" s="595">
        <v>6</v>
      </c>
      <c r="BL189" s="595"/>
      <c r="BM189" s="595" t="s">
        <v>293</v>
      </c>
      <c r="BN189" s="849">
        <f t="shared" si="40"/>
        <v>0</v>
      </c>
      <c r="BO189" s="844">
        <f t="shared" si="41"/>
        <v>30</v>
      </c>
      <c r="BP189" s="844">
        <f t="shared" si="42"/>
        <v>15</v>
      </c>
      <c r="BQ189" s="844">
        <f t="shared" si="43"/>
        <v>2</v>
      </c>
      <c r="BR189" s="844">
        <f t="shared" si="44"/>
        <v>0</v>
      </c>
      <c r="BS189" s="844">
        <f t="shared" si="45"/>
        <v>47</v>
      </c>
      <c r="BT189" s="362"/>
      <c r="BU189" s="358"/>
      <c r="BV189" s="358"/>
      <c r="BW189" s="358"/>
      <c r="BX189" s="358"/>
      <c r="BY189" s="358"/>
      <c r="BZ189" s="358"/>
      <c r="CA189" s="358"/>
      <c r="CB189" s="358"/>
      <c r="CC189" s="358"/>
      <c r="CD189" s="358"/>
      <c r="CE189" s="358"/>
      <c r="CF189" s="358"/>
      <c r="CG189" s="358"/>
      <c r="CH189" s="358"/>
      <c r="CI189" s="358"/>
      <c r="CJ189" s="358"/>
      <c r="CK189" s="358"/>
      <c r="CL189" s="358"/>
      <c r="CM189" s="358"/>
      <c r="CN189" s="358"/>
      <c r="CO189" s="358"/>
      <c r="CP189" s="358"/>
      <c r="CQ189" s="358"/>
      <c r="CR189" s="358"/>
      <c r="CS189" s="358"/>
      <c r="CT189" s="358"/>
      <c r="CU189" s="358"/>
      <c r="CV189" s="358"/>
      <c r="CW189" s="358"/>
      <c r="CX189" s="358"/>
      <c r="CY189" s="358"/>
      <c r="CZ189" s="358"/>
      <c r="DA189" s="358"/>
      <c r="DB189" s="358"/>
      <c r="DC189" s="358"/>
      <c r="DD189" s="358"/>
      <c r="DE189" s="358"/>
      <c r="DF189" s="358"/>
      <c r="DG189" s="358"/>
      <c r="DH189" s="358"/>
      <c r="DI189" s="358"/>
      <c r="DJ189" s="358"/>
      <c r="DK189" s="358"/>
    </row>
    <row r="190" spans="1:115" s="65" customFormat="1" ht="15.75" customHeight="1" x14ac:dyDescent="0.25">
      <c r="A190" s="519">
        <v>179</v>
      </c>
      <c r="B190" s="190">
        <v>1304176</v>
      </c>
      <c r="C190" s="187" t="s">
        <v>1524</v>
      </c>
      <c r="D190" s="715" t="s">
        <v>1520</v>
      </c>
      <c r="E190" s="706" t="s">
        <v>591</v>
      </c>
      <c r="F190" s="878">
        <v>8</v>
      </c>
      <c r="G190" s="172"/>
      <c r="H190" s="595" t="s">
        <v>295</v>
      </c>
      <c r="I190" s="595">
        <v>8</v>
      </c>
      <c r="J190" s="595" t="s">
        <v>1526</v>
      </c>
      <c r="K190" s="595">
        <v>8</v>
      </c>
      <c r="L190" s="595" t="s">
        <v>293</v>
      </c>
      <c r="M190" s="655" t="s">
        <v>293</v>
      </c>
      <c r="N190" s="595"/>
      <c r="O190" s="595">
        <v>7</v>
      </c>
      <c r="P190" s="595">
        <v>8</v>
      </c>
      <c r="Q190" s="595">
        <v>6</v>
      </c>
      <c r="R190" s="595">
        <v>9</v>
      </c>
      <c r="S190" s="595"/>
      <c r="T190" s="595"/>
      <c r="U190" s="595">
        <v>5</v>
      </c>
      <c r="V190" s="595"/>
      <c r="W190" s="655" t="s">
        <v>295</v>
      </c>
      <c r="X190" s="595">
        <v>9</v>
      </c>
      <c r="Y190" s="595"/>
      <c r="Z190" s="595"/>
      <c r="AA190" s="595">
        <v>7</v>
      </c>
      <c r="AB190" s="595"/>
      <c r="AC190" s="595">
        <v>6</v>
      </c>
      <c r="AD190" s="595">
        <v>5</v>
      </c>
      <c r="AE190" s="595"/>
      <c r="AF190" s="595">
        <v>7</v>
      </c>
      <c r="AG190" s="595"/>
      <c r="AH190" s="595">
        <v>9</v>
      </c>
      <c r="AI190" s="595">
        <v>5</v>
      </c>
      <c r="AJ190" s="595">
        <v>9</v>
      </c>
      <c r="AK190" s="595"/>
      <c r="AL190" s="595">
        <v>8</v>
      </c>
      <c r="AM190" s="595">
        <v>9</v>
      </c>
      <c r="AN190" s="595"/>
      <c r="AO190" s="595"/>
      <c r="AP190" s="595"/>
      <c r="AQ190" s="595">
        <v>5</v>
      </c>
      <c r="AR190" s="595">
        <v>5</v>
      </c>
      <c r="AS190" s="655" t="s">
        <v>292</v>
      </c>
      <c r="AT190" s="595">
        <v>9</v>
      </c>
      <c r="AU190" s="595">
        <v>9</v>
      </c>
      <c r="AV190" s="595"/>
      <c r="AW190" s="595"/>
      <c r="AX190" s="595"/>
      <c r="AY190" s="595"/>
      <c r="AZ190" s="595"/>
      <c r="BA190" s="595"/>
      <c r="BB190" s="595"/>
      <c r="BC190" s="595">
        <v>9</v>
      </c>
      <c r="BD190" s="595"/>
      <c r="BE190" s="595"/>
      <c r="BF190" s="595">
        <v>7</v>
      </c>
      <c r="BG190" s="595"/>
      <c r="BH190" s="595"/>
      <c r="BI190" s="595"/>
      <c r="BJ190" s="595"/>
      <c r="BK190" s="595"/>
      <c r="BL190" s="595"/>
      <c r="BM190" s="595" t="s">
        <v>292</v>
      </c>
      <c r="BN190" s="849">
        <f t="shared" si="40"/>
        <v>0</v>
      </c>
      <c r="BO190" s="844">
        <f t="shared" si="41"/>
        <v>18</v>
      </c>
      <c r="BP190" s="844">
        <f t="shared" si="42"/>
        <v>7</v>
      </c>
      <c r="BQ190" s="844">
        <f t="shared" si="43"/>
        <v>5</v>
      </c>
      <c r="BR190" s="844">
        <f t="shared" si="44"/>
        <v>0</v>
      </c>
      <c r="BS190" s="844">
        <f t="shared" si="45"/>
        <v>30</v>
      </c>
      <c r="BT190" s="316"/>
      <c r="BU190" s="169"/>
      <c r="BV190" s="169"/>
      <c r="BW190" s="169"/>
      <c r="BX190" s="169"/>
      <c r="BY190" s="169"/>
      <c r="BZ190" s="169"/>
      <c r="CA190" s="169"/>
      <c r="CB190" s="197"/>
      <c r="CC190" s="197"/>
      <c r="CD190" s="196"/>
      <c r="CE190" s="169"/>
      <c r="CF190" s="169"/>
      <c r="CG190" s="169"/>
      <c r="CH190" s="198"/>
      <c r="CI190" s="196"/>
      <c r="CJ190" s="169"/>
      <c r="CK190" s="169"/>
      <c r="CL190" s="99"/>
      <c r="CM190" s="99"/>
      <c r="CN190" s="99"/>
      <c r="CO190" s="99"/>
      <c r="CP190" s="99"/>
      <c r="CQ190" s="99"/>
      <c r="CR190" s="318"/>
      <c r="CS190" s="502"/>
      <c r="CT190" s="99"/>
      <c r="CU190" s="99"/>
      <c r="CV190" s="99"/>
      <c r="CW190" s="99"/>
      <c r="CX190" s="99"/>
      <c r="CY190" s="99"/>
      <c r="CZ190" s="99"/>
      <c r="DA190" s="99"/>
      <c r="DB190" s="102"/>
      <c r="DC190" s="502"/>
      <c r="DD190" s="98"/>
      <c r="DE190" s="502"/>
      <c r="DF190" s="99"/>
      <c r="DG190" s="99"/>
      <c r="DH190" s="99"/>
      <c r="DI190" s="99"/>
      <c r="DJ190" s="99"/>
      <c r="DK190" s="98"/>
    </row>
    <row r="191" spans="1:115" s="65" customFormat="1" ht="15" hidden="1" x14ac:dyDescent="0.25">
      <c r="A191" s="519">
        <v>180</v>
      </c>
      <c r="B191" s="190">
        <v>1304176</v>
      </c>
      <c r="C191" s="187" t="s">
        <v>1192</v>
      </c>
      <c r="D191" s="715" t="s">
        <v>1903</v>
      </c>
      <c r="E191" s="878" t="s">
        <v>591</v>
      </c>
      <c r="F191" s="878">
        <v>8</v>
      </c>
      <c r="G191" s="172"/>
      <c r="H191" s="595" t="s">
        <v>36</v>
      </c>
      <c r="I191" s="595">
        <v>10</v>
      </c>
      <c r="J191" s="595">
        <v>7</v>
      </c>
      <c r="K191" s="595">
        <v>7</v>
      </c>
      <c r="L191" s="595">
        <v>7</v>
      </c>
      <c r="M191" s="595">
        <v>6</v>
      </c>
      <c r="N191" s="595">
        <v>9</v>
      </c>
      <c r="O191" s="595">
        <v>7</v>
      </c>
      <c r="P191" s="595">
        <v>9</v>
      </c>
      <c r="Q191" s="595">
        <v>9</v>
      </c>
      <c r="R191" s="595">
        <v>9</v>
      </c>
      <c r="S191" s="595">
        <v>8</v>
      </c>
      <c r="T191" s="595">
        <v>9</v>
      </c>
      <c r="U191" s="595">
        <v>9</v>
      </c>
      <c r="V191" s="595">
        <v>9</v>
      </c>
      <c r="W191" s="595">
        <v>9</v>
      </c>
      <c r="X191" s="595">
        <v>9</v>
      </c>
      <c r="Y191" s="595">
        <v>9</v>
      </c>
      <c r="Z191" s="595">
        <v>9</v>
      </c>
      <c r="AA191" s="595">
        <v>7</v>
      </c>
      <c r="AB191" s="595">
        <v>10</v>
      </c>
      <c r="AC191" s="595">
        <v>9</v>
      </c>
      <c r="AD191" s="595">
        <v>9</v>
      </c>
      <c r="AE191" s="595">
        <v>9</v>
      </c>
      <c r="AF191" s="595">
        <v>9</v>
      </c>
      <c r="AG191" s="595">
        <v>10</v>
      </c>
      <c r="AH191" s="595">
        <v>9</v>
      </c>
      <c r="AI191" s="595">
        <v>8</v>
      </c>
      <c r="AJ191" s="595" t="s">
        <v>2330</v>
      </c>
      <c r="AK191" s="595">
        <v>9</v>
      </c>
      <c r="AL191" s="595" t="s">
        <v>2330</v>
      </c>
      <c r="AM191" s="595">
        <v>9</v>
      </c>
      <c r="AN191" s="595">
        <v>10</v>
      </c>
      <c r="AO191" s="595">
        <v>8</v>
      </c>
      <c r="AP191" s="595">
        <v>10</v>
      </c>
      <c r="AQ191" s="595">
        <v>10</v>
      </c>
      <c r="AR191" s="595">
        <v>9</v>
      </c>
      <c r="AS191" s="595">
        <v>9</v>
      </c>
      <c r="AT191" s="595">
        <v>7</v>
      </c>
      <c r="AU191" s="595">
        <v>10</v>
      </c>
      <c r="AV191" s="595">
        <v>9</v>
      </c>
      <c r="AW191" s="595">
        <v>8</v>
      </c>
      <c r="AX191" s="595"/>
      <c r="AY191" s="595"/>
      <c r="AZ191" s="595"/>
      <c r="BA191" s="595"/>
      <c r="BB191" s="595"/>
      <c r="BC191" s="595">
        <v>10</v>
      </c>
      <c r="BD191" s="595">
        <v>10</v>
      </c>
      <c r="BE191" s="595">
        <v>9</v>
      </c>
      <c r="BF191" s="595">
        <v>9</v>
      </c>
      <c r="BG191" s="595"/>
      <c r="BH191" s="595">
        <v>10</v>
      </c>
      <c r="BI191" s="595"/>
      <c r="BJ191" s="595">
        <v>9</v>
      </c>
      <c r="BK191" s="595"/>
      <c r="BL191" s="595" t="s">
        <v>623</v>
      </c>
      <c r="BM191" s="595">
        <v>9</v>
      </c>
      <c r="BN191" s="93">
        <f t="shared" si="35"/>
        <v>0</v>
      </c>
      <c r="BO191" s="56">
        <f t="shared" si="36"/>
        <v>46</v>
      </c>
      <c r="BP191" s="56">
        <f t="shared" si="37"/>
        <v>0</v>
      </c>
      <c r="BQ191" s="56">
        <f t="shared" si="38"/>
        <v>0</v>
      </c>
      <c r="BR191" s="56">
        <f t="shared" si="39"/>
        <v>0</v>
      </c>
      <c r="BS191" s="56">
        <f t="shared" si="34"/>
        <v>46</v>
      </c>
      <c r="BT191" s="316"/>
      <c r="BU191" s="169"/>
      <c r="BV191" s="169"/>
      <c r="BW191" s="169"/>
      <c r="BX191" s="169"/>
      <c r="BY191" s="169"/>
      <c r="BZ191" s="169"/>
      <c r="CA191" s="169"/>
      <c r="CB191" s="197"/>
      <c r="CC191" s="197"/>
      <c r="CD191" s="196"/>
      <c r="CE191" s="169"/>
      <c r="CF191" s="169"/>
      <c r="CG191" s="169"/>
      <c r="CH191" s="198"/>
      <c r="CI191" s="196"/>
      <c r="CJ191" s="169"/>
      <c r="CK191" s="169"/>
      <c r="CL191" s="99"/>
      <c r="CM191" s="99"/>
      <c r="CN191" s="99"/>
      <c r="CO191" s="99"/>
      <c r="CP191" s="99"/>
      <c r="CQ191" s="99"/>
      <c r="CR191" s="318"/>
      <c r="CS191" s="502"/>
      <c r="CT191" s="99"/>
      <c r="CU191" s="99"/>
      <c r="CV191" s="99"/>
      <c r="CW191" s="99"/>
      <c r="CX191" s="99"/>
      <c r="CY191" s="99"/>
      <c r="CZ191" s="99"/>
      <c r="DA191" s="99"/>
      <c r="DB191" s="102"/>
      <c r="DC191" s="502"/>
      <c r="DD191" s="98"/>
      <c r="DE191" s="502"/>
      <c r="DF191" s="99"/>
      <c r="DG191" s="99"/>
      <c r="DH191" s="99"/>
      <c r="DI191" s="99"/>
      <c r="DJ191" s="99"/>
      <c r="DK191" s="98"/>
    </row>
    <row r="192" spans="1:115" s="65" customFormat="1" ht="15.6" hidden="1" x14ac:dyDescent="0.25">
      <c r="A192" s="519">
        <v>181</v>
      </c>
      <c r="B192" s="190">
        <v>1304176</v>
      </c>
      <c r="C192" s="187" t="s">
        <v>1193</v>
      </c>
      <c r="D192" s="715" t="s">
        <v>1194</v>
      </c>
      <c r="E192" s="878" t="s">
        <v>591</v>
      </c>
      <c r="F192" s="878">
        <v>1</v>
      </c>
      <c r="G192" s="172"/>
      <c r="H192" s="595" t="s">
        <v>36</v>
      </c>
      <c r="I192" s="595"/>
      <c r="J192" s="595">
        <v>5</v>
      </c>
      <c r="K192" s="595">
        <v>5</v>
      </c>
      <c r="L192" s="595">
        <v>5</v>
      </c>
      <c r="M192" s="595">
        <v>5</v>
      </c>
      <c r="N192" s="595"/>
      <c r="O192" s="595">
        <v>5</v>
      </c>
      <c r="P192" s="595" t="s">
        <v>1673</v>
      </c>
      <c r="Q192" s="595"/>
      <c r="R192" s="595"/>
      <c r="S192" s="595">
        <v>5</v>
      </c>
      <c r="T192" s="595"/>
      <c r="U192" s="595" t="s">
        <v>1391</v>
      </c>
      <c r="V192" s="595" t="s">
        <v>1391</v>
      </c>
      <c r="W192" s="595" t="s">
        <v>1391</v>
      </c>
      <c r="X192" s="595"/>
      <c r="Y192" s="595"/>
      <c r="Z192" s="595" t="s">
        <v>1791</v>
      </c>
      <c r="AA192" s="595" t="s">
        <v>1389</v>
      </c>
      <c r="AB192" s="595" t="s">
        <v>1901</v>
      </c>
      <c r="AC192" s="595" t="s">
        <v>1389</v>
      </c>
      <c r="AD192" s="595"/>
      <c r="AE192" s="595"/>
      <c r="AF192" s="595"/>
      <c r="AG192" s="595"/>
      <c r="AH192" s="595"/>
      <c r="AI192" s="595"/>
      <c r="AJ192" s="595" t="s">
        <v>2330</v>
      </c>
      <c r="AK192" s="595"/>
      <c r="AL192" s="595" t="s">
        <v>2330</v>
      </c>
      <c r="AM192" s="595"/>
      <c r="AN192" s="595" t="s">
        <v>1791</v>
      </c>
      <c r="AO192" s="595"/>
      <c r="AP192" s="595"/>
      <c r="AQ192" s="595" t="s">
        <v>1987</v>
      </c>
      <c r="AR192" s="595" t="s">
        <v>1987</v>
      </c>
      <c r="AS192" s="595"/>
      <c r="AT192" s="595" t="s">
        <v>1389</v>
      </c>
      <c r="AU192" s="595"/>
      <c r="AV192" s="595"/>
      <c r="AW192" s="595"/>
      <c r="AX192" s="595"/>
      <c r="AY192" s="595"/>
      <c r="AZ192" s="595"/>
      <c r="BA192" s="595"/>
      <c r="BB192" s="595"/>
      <c r="BC192" s="595" t="s">
        <v>1901</v>
      </c>
      <c r="BD192" s="595" t="s">
        <v>1901</v>
      </c>
      <c r="BE192" s="595" t="s">
        <v>1791</v>
      </c>
      <c r="BF192" s="595"/>
      <c r="BG192" s="595"/>
      <c r="BH192" s="595"/>
      <c r="BI192" s="595"/>
      <c r="BJ192" s="595"/>
      <c r="BK192" s="595"/>
      <c r="BL192" s="595" t="s">
        <v>1389</v>
      </c>
      <c r="BM192" s="595"/>
      <c r="BN192" s="93">
        <f t="shared" si="35"/>
        <v>0</v>
      </c>
      <c r="BO192" s="56">
        <f t="shared" si="36"/>
        <v>0</v>
      </c>
      <c r="BP192" s="56">
        <f t="shared" si="37"/>
        <v>0</v>
      </c>
      <c r="BQ192" s="56">
        <f t="shared" si="38"/>
        <v>6</v>
      </c>
      <c r="BR192" s="56">
        <f t="shared" si="39"/>
        <v>0</v>
      </c>
      <c r="BS192" s="56">
        <f t="shared" si="34"/>
        <v>6</v>
      </c>
      <c r="BT192" s="316"/>
      <c r="BU192" s="169"/>
      <c r="BV192" s="169"/>
      <c r="BW192" s="169"/>
      <c r="BX192" s="169"/>
      <c r="BY192" s="169"/>
      <c r="BZ192" s="169"/>
      <c r="CA192" s="169"/>
      <c r="CB192" s="197"/>
      <c r="CC192" s="197"/>
      <c r="CD192" s="196"/>
      <c r="CE192" s="169"/>
      <c r="CF192" s="169"/>
      <c r="CG192" s="169"/>
      <c r="CH192" s="198"/>
      <c r="CI192" s="196"/>
      <c r="CJ192" s="169"/>
      <c r="CK192" s="169"/>
      <c r="CL192" s="99"/>
      <c r="CM192" s="99"/>
      <c r="CN192" s="99"/>
      <c r="CO192" s="99"/>
      <c r="CP192" s="99"/>
      <c r="CQ192" s="99"/>
      <c r="CR192" s="318"/>
      <c r="CS192" s="502"/>
      <c r="CT192" s="99"/>
      <c r="CU192" s="99"/>
      <c r="CV192" s="99"/>
      <c r="CW192" s="99"/>
      <c r="CX192" s="99"/>
      <c r="CY192" s="99"/>
      <c r="CZ192" s="99"/>
      <c r="DA192" s="99"/>
      <c r="DB192" s="102"/>
      <c r="DC192" s="502"/>
      <c r="DD192" s="98"/>
      <c r="DE192" s="502"/>
      <c r="DF192" s="99"/>
      <c r="DG192" s="99"/>
      <c r="DH192" s="99"/>
      <c r="DI192" s="99"/>
      <c r="DJ192" s="99"/>
      <c r="DK192" s="98"/>
    </row>
    <row r="193" spans="1:115" s="65" customFormat="1" ht="15" hidden="1" x14ac:dyDescent="0.25">
      <c r="A193" s="519">
        <v>182</v>
      </c>
      <c r="B193" s="190">
        <v>1304176</v>
      </c>
      <c r="C193" s="187" t="s">
        <v>1039</v>
      </c>
      <c r="D193" s="715" t="s">
        <v>1040</v>
      </c>
      <c r="E193" s="878" t="s">
        <v>591</v>
      </c>
      <c r="F193" s="878">
        <v>3</v>
      </c>
      <c r="G193" s="172"/>
      <c r="H193" s="595" t="s">
        <v>36</v>
      </c>
      <c r="I193" s="595">
        <v>7</v>
      </c>
      <c r="J193" s="595"/>
      <c r="K193" s="595">
        <v>8</v>
      </c>
      <c r="L193" s="595">
        <v>8</v>
      </c>
      <c r="M193" s="595">
        <v>7</v>
      </c>
      <c r="N193" s="595">
        <v>10</v>
      </c>
      <c r="O193" s="595">
        <v>8</v>
      </c>
      <c r="P193" s="595" t="s">
        <v>1673</v>
      </c>
      <c r="Q193" s="595"/>
      <c r="R193" s="595">
        <v>10</v>
      </c>
      <c r="S193" s="595">
        <v>8</v>
      </c>
      <c r="T193" s="595"/>
      <c r="U193" s="595" t="s">
        <v>1391</v>
      </c>
      <c r="V193" s="595" t="s">
        <v>1391</v>
      </c>
      <c r="W193" s="595" t="s">
        <v>1391</v>
      </c>
      <c r="X193" s="595">
        <v>9</v>
      </c>
      <c r="Y193" s="595"/>
      <c r="Z193" s="595" t="s">
        <v>1791</v>
      </c>
      <c r="AA193" s="595" t="s">
        <v>1389</v>
      </c>
      <c r="AB193" s="595" t="s">
        <v>1901</v>
      </c>
      <c r="AC193" s="595" t="s">
        <v>1389</v>
      </c>
      <c r="AD193" s="595">
        <v>9</v>
      </c>
      <c r="AE193" s="595"/>
      <c r="AF193" s="595"/>
      <c r="AG193" s="595"/>
      <c r="AH193" s="595"/>
      <c r="AI193" s="595" t="s">
        <v>1389</v>
      </c>
      <c r="AJ193" s="595" t="s">
        <v>2330</v>
      </c>
      <c r="AK193" s="595"/>
      <c r="AL193" s="595" t="s">
        <v>2330</v>
      </c>
      <c r="AM193" s="595"/>
      <c r="AN193" s="595" t="s">
        <v>1791</v>
      </c>
      <c r="AO193" s="595" t="s">
        <v>1389</v>
      </c>
      <c r="AP193" s="595"/>
      <c r="AQ193" s="595" t="s">
        <v>1987</v>
      </c>
      <c r="AR193" s="595" t="s">
        <v>1987</v>
      </c>
      <c r="AS193" s="595"/>
      <c r="AT193" s="595" t="s">
        <v>1389</v>
      </c>
      <c r="AU193" s="595"/>
      <c r="AV193" s="595"/>
      <c r="AW193" s="595"/>
      <c r="AX193" s="595">
        <v>9</v>
      </c>
      <c r="AY193" s="595"/>
      <c r="AZ193" s="595"/>
      <c r="BA193" s="595">
        <v>9</v>
      </c>
      <c r="BB193" s="595"/>
      <c r="BC193" s="595" t="s">
        <v>1901</v>
      </c>
      <c r="BD193" s="595" t="s">
        <v>1901</v>
      </c>
      <c r="BE193" s="595" t="s">
        <v>1791</v>
      </c>
      <c r="BF193" s="595"/>
      <c r="BG193" s="595"/>
      <c r="BH193" s="595"/>
      <c r="BI193" s="595"/>
      <c r="BJ193" s="595">
        <v>9</v>
      </c>
      <c r="BK193" s="595"/>
      <c r="BL193" s="595" t="s">
        <v>1389</v>
      </c>
      <c r="BM193" s="595"/>
      <c r="BN193" s="93">
        <f t="shared" si="35"/>
        <v>0</v>
      </c>
      <c r="BO193" s="56">
        <f t="shared" si="36"/>
        <v>13</v>
      </c>
      <c r="BP193" s="56">
        <f t="shared" si="37"/>
        <v>0</v>
      </c>
      <c r="BQ193" s="56">
        <f t="shared" si="38"/>
        <v>0</v>
      </c>
      <c r="BR193" s="56">
        <f t="shared" si="39"/>
        <v>0</v>
      </c>
      <c r="BS193" s="56">
        <f t="shared" si="34"/>
        <v>13</v>
      </c>
      <c r="BT193" s="316"/>
      <c r="BU193" s="169"/>
      <c r="BV193" s="169"/>
      <c r="BW193" s="169"/>
      <c r="BX193" s="169"/>
      <c r="BY193" s="169"/>
      <c r="BZ193" s="169"/>
      <c r="CA193" s="169"/>
      <c r="CB193" s="197"/>
      <c r="CC193" s="197"/>
      <c r="CD193" s="196"/>
      <c r="CE193" s="169"/>
      <c r="CF193" s="169"/>
      <c r="CG193" s="169"/>
      <c r="CH193" s="198"/>
      <c r="CI193" s="196"/>
      <c r="CJ193" s="169"/>
      <c r="CK193" s="169"/>
      <c r="CL193" s="99"/>
      <c r="CM193" s="99"/>
      <c r="CN193" s="99"/>
      <c r="CO193" s="99"/>
      <c r="CP193" s="99"/>
      <c r="CQ193" s="99"/>
      <c r="CR193" s="318"/>
      <c r="CS193" s="502"/>
      <c r="CT193" s="99"/>
      <c r="CU193" s="99"/>
      <c r="CV193" s="99"/>
      <c r="CW193" s="99"/>
      <c r="CX193" s="99"/>
      <c r="CY193" s="99"/>
      <c r="CZ193" s="99"/>
      <c r="DA193" s="99"/>
      <c r="DB193" s="102"/>
      <c r="DC193" s="502"/>
      <c r="DD193" s="98"/>
      <c r="DE193" s="502"/>
      <c r="DF193" s="99"/>
      <c r="DG193" s="99"/>
      <c r="DH193" s="99"/>
      <c r="DI193" s="99"/>
      <c r="DJ193" s="99"/>
      <c r="DK193" s="98"/>
    </row>
    <row r="194" spans="1:115" s="65" customFormat="1" ht="15.6" hidden="1" x14ac:dyDescent="0.25">
      <c r="A194" s="519">
        <v>183</v>
      </c>
      <c r="B194" s="190">
        <v>1304176</v>
      </c>
      <c r="C194" s="187" t="s">
        <v>1041</v>
      </c>
      <c r="D194" s="715" t="s">
        <v>1042</v>
      </c>
      <c r="E194" s="878" t="s">
        <v>591</v>
      </c>
      <c r="F194" s="878">
        <v>4</v>
      </c>
      <c r="G194" s="172"/>
      <c r="H194" s="595" t="s">
        <v>36</v>
      </c>
      <c r="I194" s="595">
        <v>5</v>
      </c>
      <c r="J194" s="595">
        <v>7</v>
      </c>
      <c r="K194" s="595">
        <v>5</v>
      </c>
      <c r="L194" s="595" t="s">
        <v>295</v>
      </c>
      <c r="M194" s="595">
        <v>5</v>
      </c>
      <c r="N194" s="595"/>
      <c r="O194" s="595">
        <v>5</v>
      </c>
      <c r="P194" s="595" t="s">
        <v>1673</v>
      </c>
      <c r="Q194" s="595"/>
      <c r="R194" s="595"/>
      <c r="S194" s="595">
        <v>8</v>
      </c>
      <c r="T194" s="595"/>
      <c r="U194" s="595" t="s">
        <v>1391</v>
      </c>
      <c r="V194" s="595" t="s">
        <v>1391</v>
      </c>
      <c r="W194" s="595" t="s">
        <v>1391</v>
      </c>
      <c r="X194" s="595">
        <v>7</v>
      </c>
      <c r="Y194" s="595"/>
      <c r="Z194" s="595" t="s">
        <v>1791</v>
      </c>
      <c r="AA194" s="595">
        <v>5</v>
      </c>
      <c r="AB194" s="595" t="s">
        <v>1901</v>
      </c>
      <c r="AC194" s="595">
        <v>5</v>
      </c>
      <c r="AD194" s="595">
        <v>7</v>
      </c>
      <c r="AE194" s="595"/>
      <c r="AF194" s="595"/>
      <c r="AG194" s="595"/>
      <c r="AH194" s="595"/>
      <c r="AI194" s="595">
        <v>5</v>
      </c>
      <c r="AJ194" s="595" t="s">
        <v>2330</v>
      </c>
      <c r="AK194" s="595"/>
      <c r="AL194" s="595" t="s">
        <v>2330</v>
      </c>
      <c r="AM194" s="595"/>
      <c r="AN194" s="595" t="s">
        <v>1791</v>
      </c>
      <c r="AO194" s="595">
        <v>5</v>
      </c>
      <c r="AP194" s="595"/>
      <c r="AQ194" s="595" t="s">
        <v>1987</v>
      </c>
      <c r="AR194" s="595" t="s">
        <v>1987</v>
      </c>
      <c r="AS194" s="595"/>
      <c r="AT194" s="595">
        <v>5</v>
      </c>
      <c r="AU194" s="595"/>
      <c r="AV194" s="595"/>
      <c r="AW194" s="595"/>
      <c r="AX194" s="595">
        <v>6</v>
      </c>
      <c r="AY194" s="595"/>
      <c r="AZ194" s="595"/>
      <c r="BA194" s="595">
        <v>8</v>
      </c>
      <c r="BB194" s="595"/>
      <c r="BC194" s="595" t="s">
        <v>1901</v>
      </c>
      <c r="BD194" s="595" t="s">
        <v>1901</v>
      </c>
      <c r="BE194" s="595" t="s">
        <v>1791</v>
      </c>
      <c r="BF194" s="595"/>
      <c r="BG194" s="595"/>
      <c r="BH194" s="595"/>
      <c r="BI194" s="595"/>
      <c r="BJ194" s="595">
        <v>7</v>
      </c>
      <c r="BK194" s="595"/>
      <c r="BL194" s="595">
        <v>5</v>
      </c>
      <c r="BM194" s="595"/>
      <c r="BN194" s="93">
        <f t="shared" si="35"/>
        <v>0</v>
      </c>
      <c r="BO194" s="56">
        <f t="shared" si="36"/>
        <v>7</v>
      </c>
      <c r="BP194" s="56">
        <f t="shared" si="37"/>
        <v>1</v>
      </c>
      <c r="BQ194" s="56">
        <f t="shared" si="38"/>
        <v>10</v>
      </c>
      <c r="BR194" s="56">
        <f t="shared" si="39"/>
        <v>0</v>
      </c>
      <c r="BS194" s="56">
        <f t="shared" si="34"/>
        <v>18</v>
      </c>
      <c r="BT194" s="316"/>
      <c r="BU194" s="169"/>
      <c r="BV194" s="169"/>
      <c r="BW194" s="169"/>
      <c r="BX194" s="169"/>
      <c r="BY194" s="169"/>
      <c r="BZ194" s="169"/>
      <c r="CA194" s="169"/>
      <c r="CB194" s="197"/>
      <c r="CC194" s="197"/>
      <c r="CD194" s="196"/>
      <c r="CE194" s="169"/>
      <c r="CF194" s="169"/>
      <c r="CG194" s="169"/>
      <c r="CH194" s="198"/>
      <c r="CI194" s="196"/>
      <c r="CJ194" s="169"/>
      <c r="CK194" s="169"/>
      <c r="CL194" s="99"/>
      <c r="CM194" s="99"/>
      <c r="CN194" s="99"/>
      <c r="CO194" s="99"/>
      <c r="CP194" s="99"/>
      <c r="CQ194" s="99"/>
      <c r="CR194" s="318"/>
      <c r="CS194" s="502"/>
      <c r="CT194" s="99"/>
      <c r="CU194" s="99"/>
      <c r="CV194" s="99"/>
      <c r="CW194" s="99"/>
      <c r="CX194" s="99"/>
      <c r="CY194" s="99"/>
      <c r="CZ194" s="99"/>
      <c r="DA194" s="99"/>
      <c r="DB194" s="102"/>
      <c r="DC194" s="502"/>
      <c r="DD194" s="98"/>
      <c r="DE194" s="502"/>
      <c r="DF194" s="99"/>
      <c r="DG194" s="99"/>
      <c r="DH194" s="99"/>
      <c r="DI194" s="99"/>
      <c r="DJ194" s="99"/>
      <c r="DK194" s="98"/>
    </row>
    <row r="195" spans="1:115" s="65" customFormat="1" ht="15" hidden="1" x14ac:dyDescent="0.25">
      <c r="A195" s="519">
        <v>184</v>
      </c>
      <c r="B195" s="190">
        <v>1304176</v>
      </c>
      <c r="C195" s="187" t="s">
        <v>1043</v>
      </c>
      <c r="D195" s="715" t="s">
        <v>1044</v>
      </c>
      <c r="E195" s="878" t="s">
        <v>591</v>
      </c>
      <c r="F195" s="878">
        <v>8</v>
      </c>
      <c r="G195" s="172"/>
      <c r="H195" s="595" t="s">
        <v>36</v>
      </c>
      <c r="I195" s="595">
        <v>7</v>
      </c>
      <c r="J195" s="595">
        <v>9</v>
      </c>
      <c r="K195" s="595">
        <v>9</v>
      </c>
      <c r="L195" s="595">
        <v>8</v>
      </c>
      <c r="M195" s="595">
        <v>8</v>
      </c>
      <c r="N195" s="595">
        <v>9</v>
      </c>
      <c r="O195" s="595">
        <v>7</v>
      </c>
      <c r="P195" s="595">
        <v>8</v>
      </c>
      <c r="Q195" s="595">
        <v>9</v>
      </c>
      <c r="R195" s="595">
        <v>8</v>
      </c>
      <c r="S195" s="595">
        <v>9</v>
      </c>
      <c r="T195" s="595">
        <v>9</v>
      </c>
      <c r="U195" s="595">
        <v>8</v>
      </c>
      <c r="V195" s="595">
        <v>9</v>
      </c>
      <c r="W195" s="595">
        <v>9</v>
      </c>
      <c r="X195" s="595">
        <v>8</v>
      </c>
      <c r="Y195" s="595">
        <v>8</v>
      </c>
      <c r="Z195" s="595">
        <v>9</v>
      </c>
      <c r="AA195" s="595">
        <v>8</v>
      </c>
      <c r="AB195" s="595">
        <v>10</v>
      </c>
      <c r="AC195" s="595">
        <v>9</v>
      </c>
      <c r="AD195" s="595">
        <v>8</v>
      </c>
      <c r="AE195" s="595">
        <v>8</v>
      </c>
      <c r="AF195" s="595">
        <v>9</v>
      </c>
      <c r="AG195" s="595">
        <v>10</v>
      </c>
      <c r="AH195" s="595">
        <v>10</v>
      </c>
      <c r="AI195" s="595">
        <v>9</v>
      </c>
      <c r="AJ195" s="595" t="s">
        <v>2330</v>
      </c>
      <c r="AK195" s="595">
        <v>9</v>
      </c>
      <c r="AL195" s="595" t="s">
        <v>2330</v>
      </c>
      <c r="AM195" s="595">
        <v>10</v>
      </c>
      <c r="AN195" s="595">
        <v>10</v>
      </c>
      <c r="AO195" s="595">
        <v>8</v>
      </c>
      <c r="AP195" s="595">
        <v>9</v>
      </c>
      <c r="AQ195" s="595">
        <v>10</v>
      </c>
      <c r="AR195" s="595">
        <v>9</v>
      </c>
      <c r="AS195" s="595">
        <v>9</v>
      </c>
      <c r="AT195" s="595">
        <v>7</v>
      </c>
      <c r="AU195" s="595">
        <v>10</v>
      </c>
      <c r="AV195" s="595">
        <v>8</v>
      </c>
      <c r="AW195" s="595">
        <v>9</v>
      </c>
      <c r="AX195" s="595">
        <v>8</v>
      </c>
      <c r="AY195" s="595"/>
      <c r="AZ195" s="595"/>
      <c r="BA195" s="595">
        <v>9</v>
      </c>
      <c r="BB195" s="595"/>
      <c r="BC195" s="595">
        <v>10</v>
      </c>
      <c r="BD195" s="595">
        <v>10</v>
      </c>
      <c r="BE195" s="595"/>
      <c r="BF195" s="595"/>
      <c r="BG195" s="595"/>
      <c r="BH195" s="595">
        <v>10</v>
      </c>
      <c r="BI195" s="595"/>
      <c r="BJ195" s="595">
        <v>8</v>
      </c>
      <c r="BK195" s="595"/>
      <c r="BL195" s="595">
        <v>10</v>
      </c>
      <c r="BM195" s="595">
        <v>8</v>
      </c>
      <c r="BN195" s="93">
        <f t="shared" si="35"/>
        <v>0</v>
      </c>
      <c r="BO195" s="56">
        <f t="shared" si="36"/>
        <v>47</v>
      </c>
      <c r="BP195" s="56">
        <f t="shared" si="37"/>
        <v>0</v>
      </c>
      <c r="BQ195" s="56">
        <f t="shared" si="38"/>
        <v>0</v>
      </c>
      <c r="BR195" s="56">
        <f t="shared" si="39"/>
        <v>0</v>
      </c>
      <c r="BS195" s="56">
        <f t="shared" si="34"/>
        <v>47</v>
      </c>
      <c r="BT195" s="316"/>
      <c r="BU195" s="169"/>
      <c r="BV195" s="169"/>
      <c r="BW195" s="169"/>
      <c r="BX195" s="169"/>
      <c r="BY195" s="169"/>
      <c r="BZ195" s="169"/>
      <c r="CA195" s="169"/>
      <c r="CB195" s="197"/>
      <c r="CC195" s="197"/>
      <c r="CD195" s="196"/>
      <c r="CE195" s="169"/>
      <c r="CF195" s="169"/>
      <c r="CG195" s="169"/>
      <c r="CH195" s="198"/>
      <c r="CI195" s="196"/>
      <c r="CJ195" s="169"/>
      <c r="CK195" s="169"/>
      <c r="CL195" s="99"/>
      <c r="CM195" s="99"/>
      <c r="CN195" s="99"/>
      <c r="CO195" s="99"/>
      <c r="CP195" s="99"/>
      <c r="CQ195" s="99"/>
      <c r="CR195" s="318"/>
      <c r="CS195" s="502"/>
      <c r="CT195" s="99"/>
      <c r="CU195" s="99"/>
      <c r="CV195" s="99"/>
      <c r="CW195" s="99"/>
      <c r="CX195" s="99"/>
      <c r="CY195" s="99"/>
      <c r="CZ195" s="99"/>
      <c r="DA195" s="99"/>
      <c r="DB195" s="102"/>
      <c r="DC195" s="502"/>
      <c r="DD195" s="98"/>
      <c r="DE195" s="502"/>
      <c r="DF195" s="99"/>
      <c r="DG195" s="99"/>
      <c r="DH195" s="99"/>
      <c r="DI195" s="99"/>
      <c r="DJ195" s="99"/>
      <c r="DK195" s="98"/>
    </row>
    <row r="196" spans="1:115" s="65" customFormat="1" ht="15.6" hidden="1" x14ac:dyDescent="0.25">
      <c r="A196" s="519">
        <v>185</v>
      </c>
      <c r="B196" s="190">
        <v>1304176</v>
      </c>
      <c r="C196" s="187" t="s">
        <v>1045</v>
      </c>
      <c r="D196" s="715" t="s">
        <v>1046</v>
      </c>
      <c r="E196" s="878" t="s">
        <v>591</v>
      </c>
      <c r="F196" s="878">
        <v>1</v>
      </c>
      <c r="G196" s="172"/>
      <c r="H196" s="595" t="s">
        <v>36</v>
      </c>
      <c r="I196" s="595">
        <v>5</v>
      </c>
      <c r="J196" s="595" t="s">
        <v>1202</v>
      </c>
      <c r="K196" s="595" t="s">
        <v>1202</v>
      </c>
      <c r="L196" s="595">
        <v>5</v>
      </c>
      <c r="M196" s="595" t="s">
        <v>1202</v>
      </c>
      <c r="N196" s="595"/>
      <c r="O196" s="595" t="s">
        <v>1202</v>
      </c>
      <c r="P196" s="595" t="s">
        <v>1673</v>
      </c>
      <c r="Q196" s="595"/>
      <c r="R196" s="595"/>
      <c r="S196" s="595" t="s">
        <v>1202</v>
      </c>
      <c r="T196" s="595"/>
      <c r="U196" s="595"/>
      <c r="V196" s="595" t="s">
        <v>1391</v>
      </c>
      <c r="W196" s="595" t="s">
        <v>1391</v>
      </c>
      <c r="X196" s="595">
        <v>5</v>
      </c>
      <c r="Y196" s="595"/>
      <c r="Z196" s="595" t="s">
        <v>1791</v>
      </c>
      <c r="AA196" s="595" t="s">
        <v>1389</v>
      </c>
      <c r="AB196" s="595" t="s">
        <v>1901</v>
      </c>
      <c r="AC196" s="595" t="s">
        <v>1389</v>
      </c>
      <c r="AD196" s="595">
        <v>5</v>
      </c>
      <c r="AE196" s="595"/>
      <c r="AF196" s="595"/>
      <c r="AG196" s="595"/>
      <c r="AH196" s="595"/>
      <c r="AI196" s="595" t="s">
        <v>1389</v>
      </c>
      <c r="AJ196" s="595" t="s">
        <v>2330</v>
      </c>
      <c r="AK196" s="595"/>
      <c r="AL196" s="595" t="s">
        <v>2330</v>
      </c>
      <c r="AM196" s="595"/>
      <c r="AN196" s="595" t="s">
        <v>1791</v>
      </c>
      <c r="AO196" s="595"/>
      <c r="AP196" s="595"/>
      <c r="AQ196" s="595" t="s">
        <v>1987</v>
      </c>
      <c r="AR196" s="595" t="s">
        <v>1987</v>
      </c>
      <c r="AS196" s="595"/>
      <c r="AT196" s="595" t="s">
        <v>1389</v>
      </c>
      <c r="AU196" s="595"/>
      <c r="AV196" s="595"/>
      <c r="AW196" s="595" t="s">
        <v>1673</v>
      </c>
      <c r="AX196" s="595">
        <v>5</v>
      </c>
      <c r="AY196" s="595"/>
      <c r="AZ196" s="595"/>
      <c r="BA196" s="595">
        <v>5</v>
      </c>
      <c r="BB196" s="595"/>
      <c r="BC196" s="595" t="s">
        <v>1901</v>
      </c>
      <c r="BD196" s="595" t="s">
        <v>1901</v>
      </c>
      <c r="BE196" s="595"/>
      <c r="BF196" s="595"/>
      <c r="BG196" s="595"/>
      <c r="BH196" s="595"/>
      <c r="BI196" s="595"/>
      <c r="BJ196" s="595">
        <v>5</v>
      </c>
      <c r="BK196" s="595"/>
      <c r="BL196" s="595" t="s">
        <v>1389</v>
      </c>
      <c r="BM196" s="595"/>
      <c r="BN196" s="93">
        <f t="shared" si="35"/>
        <v>0</v>
      </c>
      <c r="BO196" s="56">
        <f t="shared" si="36"/>
        <v>0</v>
      </c>
      <c r="BP196" s="56">
        <f t="shared" si="37"/>
        <v>0</v>
      </c>
      <c r="BQ196" s="56">
        <f t="shared" si="38"/>
        <v>7</v>
      </c>
      <c r="BR196" s="56">
        <f t="shared" si="39"/>
        <v>0</v>
      </c>
      <c r="BS196" s="56">
        <f t="shared" si="34"/>
        <v>7</v>
      </c>
      <c r="BT196" s="316"/>
      <c r="BU196" s="169"/>
      <c r="BV196" s="169"/>
      <c r="BW196" s="169"/>
      <c r="BX196" s="169"/>
      <c r="BY196" s="169"/>
      <c r="BZ196" s="169"/>
      <c r="CA196" s="169"/>
      <c r="CB196" s="197"/>
      <c r="CC196" s="197"/>
      <c r="CD196" s="196"/>
      <c r="CE196" s="169"/>
      <c r="CF196" s="169"/>
      <c r="CG196" s="169"/>
      <c r="CH196" s="198"/>
      <c r="CI196" s="196"/>
      <c r="CJ196" s="169"/>
      <c r="CK196" s="169"/>
      <c r="CL196" s="99"/>
      <c r="CM196" s="99"/>
      <c r="CN196" s="99"/>
      <c r="CO196" s="99"/>
      <c r="CP196" s="99"/>
      <c r="CQ196" s="99"/>
      <c r="CR196" s="318"/>
      <c r="CS196" s="502"/>
      <c r="CT196" s="99"/>
      <c r="CU196" s="99"/>
      <c r="CV196" s="99"/>
      <c r="CW196" s="99"/>
      <c r="CX196" s="99"/>
      <c r="CY196" s="99"/>
      <c r="CZ196" s="99"/>
      <c r="DA196" s="99"/>
      <c r="DB196" s="102"/>
      <c r="DC196" s="502"/>
      <c r="DD196" s="98"/>
      <c r="DE196" s="502"/>
      <c r="DF196" s="99"/>
      <c r="DG196" s="99"/>
      <c r="DH196" s="99"/>
      <c r="DI196" s="99"/>
      <c r="DJ196" s="99"/>
      <c r="DK196" s="98"/>
    </row>
    <row r="197" spans="1:115" s="65" customFormat="1" ht="15.6" hidden="1" x14ac:dyDescent="0.25">
      <c r="A197" s="519">
        <v>186</v>
      </c>
      <c r="B197" s="190">
        <v>1304176</v>
      </c>
      <c r="C197" s="187" t="s">
        <v>1049</v>
      </c>
      <c r="D197" s="715" t="s">
        <v>1050</v>
      </c>
      <c r="E197" s="878" t="s">
        <v>591</v>
      </c>
      <c r="F197" s="878">
        <v>1</v>
      </c>
      <c r="G197" s="172"/>
      <c r="H197" s="595" t="s">
        <v>36</v>
      </c>
      <c r="I197" s="595">
        <v>5</v>
      </c>
      <c r="J197" s="595">
        <v>5</v>
      </c>
      <c r="K197" s="595">
        <v>5</v>
      </c>
      <c r="L197" s="595" t="s">
        <v>301</v>
      </c>
      <c r="M197" s="595">
        <v>5</v>
      </c>
      <c r="N197" s="595"/>
      <c r="O197" s="595">
        <v>5</v>
      </c>
      <c r="P197" s="595" t="s">
        <v>1673</v>
      </c>
      <c r="Q197" s="595"/>
      <c r="R197" s="595"/>
      <c r="S197" s="595">
        <v>5</v>
      </c>
      <c r="T197" s="595"/>
      <c r="U197" s="595"/>
      <c r="V197" s="595" t="s">
        <v>1391</v>
      </c>
      <c r="W197" s="595" t="s">
        <v>1391</v>
      </c>
      <c r="X197" s="595">
        <v>7</v>
      </c>
      <c r="Y197" s="595"/>
      <c r="Z197" s="595" t="s">
        <v>1791</v>
      </c>
      <c r="AA197" s="595" t="s">
        <v>1389</v>
      </c>
      <c r="AB197" s="595" t="s">
        <v>1901</v>
      </c>
      <c r="AC197" s="595" t="s">
        <v>1389</v>
      </c>
      <c r="AD197" s="595">
        <v>8</v>
      </c>
      <c r="AE197" s="595"/>
      <c r="AF197" s="595"/>
      <c r="AG197" s="595"/>
      <c r="AH197" s="595"/>
      <c r="AI197" s="595" t="s">
        <v>1389</v>
      </c>
      <c r="AJ197" s="595" t="s">
        <v>2330</v>
      </c>
      <c r="AK197" s="595"/>
      <c r="AL197" s="595" t="s">
        <v>2330</v>
      </c>
      <c r="AM197" s="595"/>
      <c r="AN197" s="595" t="s">
        <v>1791</v>
      </c>
      <c r="AO197" s="595"/>
      <c r="AP197" s="595"/>
      <c r="AQ197" s="595" t="s">
        <v>1987</v>
      </c>
      <c r="AR197" s="595" t="s">
        <v>1987</v>
      </c>
      <c r="AS197" s="595"/>
      <c r="AT197" s="595" t="s">
        <v>1389</v>
      </c>
      <c r="AU197" s="595"/>
      <c r="AV197" s="595"/>
      <c r="AW197" s="595" t="s">
        <v>1673</v>
      </c>
      <c r="AX197" s="595">
        <v>9</v>
      </c>
      <c r="AY197" s="595"/>
      <c r="AZ197" s="595"/>
      <c r="BA197" s="595">
        <v>7</v>
      </c>
      <c r="BB197" s="595"/>
      <c r="BC197" s="595" t="s">
        <v>1901</v>
      </c>
      <c r="BD197" s="595" t="s">
        <v>1901</v>
      </c>
      <c r="BE197" s="595"/>
      <c r="BF197" s="595"/>
      <c r="BG197" s="595"/>
      <c r="BH197" s="595"/>
      <c r="BI197" s="595"/>
      <c r="BJ197" s="595">
        <v>5</v>
      </c>
      <c r="BK197" s="595"/>
      <c r="BL197" s="595" t="s">
        <v>1389</v>
      </c>
      <c r="BM197" s="595"/>
      <c r="BN197" s="93">
        <f t="shared" si="35"/>
        <v>0</v>
      </c>
      <c r="BO197" s="56">
        <f t="shared" si="36"/>
        <v>4</v>
      </c>
      <c r="BP197" s="56">
        <f t="shared" si="37"/>
        <v>0</v>
      </c>
      <c r="BQ197" s="56">
        <f t="shared" si="38"/>
        <v>7</v>
      </c>
      <c r="BR197" s="56">
        <f t="shared" si="39"/>
        <v>1</v>
      </c>
      <c r="BS197" s="56">
        <f t="shared" si="34"/>
        <v>12</v>
      </c>
      <c r="BT197" s="316"/>
      <c r="BU197" s="169"/>
      <c r="BV197" s="169"/>
      <c r="BW197" s="169"/>
      <c r="BX197" s="169"/>
      <c r="BY197" s="169"/>
      <c r="BZ197" s="169"/>
      <c r="CA197" s="169"/>
      <c r="CB197" s="197"/>
      <c r="CC197" s="197"/>
      <c r="CD197" s="196"/>
      <c r="CE197" s="169"/>
      <c r="CF197" s="169"/>
      <c r="CG197" s="169"/>
      <c r="CH197" s="198"/>
      <c r="CI197" s="196"/>
      <c r="CJ197" s="169"/>
      <c r="CK197" s="169"/>
      <c r="CL197" s="99"/>
      <c r="CM197" s="99"/>
      <c r="CN197" s="99"/>
      <c r="CO197" s="99"/>
      <c r="CP197" s="99"/>
      <c r="CQ197" s="99"/>
      <c r="CR197" s="318"/>
      <c r="CS197" s="502"/>
      <c r="CT197" s="99"/>
      <c r="CU197" s="99"/>
      <c r="CV197" s="99"/>
      <c r="CW197" s="99"/>
      <c r="CX197" s="99"/>
      <c r="CY197" s="99"/>
      <c r="CZ197" s="99"/>
      <c r="DA197" s="99"/>
      <c r="DB197" s="102"/>
      <c r="DC197" s="502"/>
      <c r="DD197" s="98"/>
      <c r="DE197" s="502"/>
      <c r="DF197" s="99"/>
      <c r="DG197" s="99"/>
      <c r="DH197" s="99"/>
      <c r="DI197" s="99"/>
      <c r="DJ197" s="99"/>
      <c r="DK197" s="98"/>
    </row>
    <row r="198" spans="1:115" s="65" customFormat="1" ht="15.6" hidden="1" x14ac:dyDescent="0.25">
      <c r="A198" s="519">
        <v>187</v>
      </c>
      <c r="B198" s="190">
        <v>1304176</v>
      </c>
      <c r="C198" s="187" t="s">
        <v>1055</v>
      </c>
      <c r="D198" s="715" t="s">
        <v>1056</v>
      </c>
      <c r="E198" s="878" t="s">
        <v>591</v>
      </c>
      <c r="F198" s="878">
        <v>4</v>
      </c>
      <c r="G198" s="172"/>
      <c r="H198" s="595" t="s">
        <v>36</v>
      </c>
      <c r="I198" s="595" t="s">
        <v>1526</v>
      </c>
      <c r="J198" s="595">
        <v>9</v>
      </c>
      <c r="K198" s="595">
        <v>7</v>
      </c>
      <c r="L198" s="595">
        <v>7</v>
      </c>
      <c r="M198" s="595">
        <v>6</v>
      </c>
      <c r="N198" s="595">
        <v>9</v>
      </c>
      <c r="O198" s="595">
        <v>6</v>
      </c>
      <c r="P198" s="595">
        <v>7</v>
      </c>
      <c r="Q198" s="595" t="s">
        <v>1791</v>
      </c>
      <c r="R198" s="595">
        <v>9</v>
      </c>
      <c r="S198" s="595">
        <v>9</v>
      </c>
      <c r="T198" s="595">
        <v>5</v>
      </c>
      <c r="U198" s="595"/>
      <c r="V198" s="595">
        <v>8</v>
      </c>
      <c r="W198" s="595"/>
      <c r="X198" s="595">
        <v>8</v>
      </c>
      <c r="Y198" s="595">
        <v>8</v>
      </c>
      <c r="Z198" s="595" t="s">
        <v>1791</v>
      </c>
      <c r="AA198" s="595">
        <v>8</v>
      </c>
      <c r="AB198" s="595" t="s">
        <v>1901</v>
      </c>
      <c r="AC198" s="595">
        <v>9</v>
      </c>
      <c r="AD198" s="595">
        <v>8</v>
      </c>
      <c r="AE198" s="595">
        <v>5</v>
      </c>
      <c r="AF198" s="595">
        <v>9</v>
      </c>
      <c r="AG198" s="595" t="s">
        <v>1791</v>
      </c>
      <c r="AH198" s="595">
        <v>9</v>
      </c>
      <c r="AI198" s="595">
        <v>9</v>
      </c>
      <c r="AJ198" s="595" t="s">
        <v>2330</v>
      </c>
      <c r="AK198" s="595"/>
      <c r="AL198" s="595" t="s">
        <v>2330</v>
      </c>
      <c r="AM198" s="595"/>
      <c r="AN198" s="595" t="s">
        <v>1791</v>
      </c>
      <c r="AO198" s="595">
        <v>8</v>
      </c>
      <c r="AP198" s="595">
        <v>8</v>
      </c>
      <c r="AQ198" s="595" t="s">
        <v>1987</v>
      </c>
      <c r="AR198" s="595" t="s">
        <v>1987</v>
      </c>
      <c r="AS198" s="595"/>
      <c r="AT198" s="595">
        <v>6</v>
      </c>
      <c r="AU198" s="595"/>
      <c r="AV198" s="595"/>
      <c r="AW198" s="595">
        <v>7</v>
      </c>
      <c r="AX198" s="595">
        <v>8</v>
      </c>
      <c r="AY198" s="595"/>
      <c r="AZ198" s="595"/>
      <c r="BA198" s="595">
        <v>9</v>
      </c>
      <c r="BB198" s="595"/>
      <c r="BC198" s="595" t="s">
        <v>1901</v>
      </c>
      <c r="BD198" s="595" t="s">
        <v>1901</v>
      </c>
      <c r="BE198" s="595"/>
      <c r="BF198" s="595"/>
      <c r="BG198" s="595"/>
      <c r="BH198" s="595"/>
      <c r="BI198" s="595"/>
      <c r="BJ198" s="595">
        <v>9</v>
      </c>
      <c r="BK198" s="595"/>
      <c r="BL198" s="595">
        <v>6</v>
      </c>
      <c r="BM198" s="595">
        <v>5</v>
      </c>
      <c r="BN198" s="93">
        <f t="shared" si="35"/>
        <v>0</v>
      </c>
      <c r="BO198" s="56">
        <f t="shared" si="36"/>
        <v>26</v>
      </c>
      <c r="BP198" s="56">
        <f t="shared" si="37"/>
        <v>1</v>
      </c>
      <c r="BQ198" s="56">
        <f t="shared" si="38"/>
        <v>3</v>
      </c>
      <c r="BR198" s="56">
        <f t="shared" si="39"/>
        <v>0</v>
      </c>
      <c r="BS198" s="56">
        <f t="shared" si="34"/>
        <v>30</v>
      </c>
      <c r="BT198" s="316"/>
      <c r="BU198" s="169"/>
      <c r="BV198" s="169"/>
      <c r="BW198" s="169"/>
      <c r="BX198" s="169"/>
      <c r="BY198" s="169"/>
      <c r="BZ198" s="169"/>
      <c r="CA198" s="169"/>
      <c r="CB198" s="197"/>
      <c r="CC198" s="197"/>
      <c r="CD198" s="196"/>
      <c r="CE198" s="169"/>
      <c r="CF198" s="169"/>
      <c r="CG198" s="169"/>
      <c r="CH198" s="198"/>
      <c r="CI198" s="196"/>
      <c r="CJ198" s="169"/>
      <c r="CK198" s="169"/>
      <c r="CL198" s="99"/>
      <c r="CM198" s="99"/>
      <c r="CN198" s="99"/>
      <c r="CO198" s="99"/>
      <c r="CP198" s="99"/>
      <c r="CQ198" s="99"/>
      <c r="CR198" s="318"/>
      <c r="CS198" s="502"/>
      <c r="CT198" s="99"/>
      <c r="CU198" s="99"/>
      <c r="CV198" s="99"/>
      <c r="CW198" s="99"/>
      <c r="CX198" s="99"/>
      <c r="CY198" s="99"/>
      <c r="CZ198" s="99"/>
      <c r="DA198" s="99"/>
      <c r="DB198" s="102"/>
      <c r="DC198" s="502"/>
      <c r="DD198" s="98"/>
      <c r="DE198" s="502"/>
      <c r="DF198" s="99"/>
      <c r="DG198" s="99"/>
      <c r="DH198" s="99"/>
      <c r="DI198" s="99"/>
      <c r="DJ198" s="99"/>
      <c r="DK198" s="98"/>
    </row>
    <row r="199" spans="1:115" s="65" customFormat="1" ht="15.6" hidden="1" x14ac:dyDescent="0.25">
      <c r="A199" s="519">
        <v>188</v>
      </c>
      <c r="B199" s="190">
        <v>1304176</v>
      </c>
      <c r="C199" s="187" t="s">
        <v>1057</v>
      </c>
      <c r="D199" s="715" t="s">
        <v>1058</v>
      </c>
      <c r="E199" s="878" t="s">
        <v>591</v>
      </c>
      <c r="F199" s="878">
        <v>4</v>
      </c>
      <c r="G199" s="172"/>
      <c r="H199" s="595" t="s">
        <v>36</v>
      </c>
      <c r="I199" s="595">
        <v>7</v>
      </c>
      <c r="J199" s="595"/>
      <c r="K199" s="595">
        <v>7</v>
      </c>
      <c r="L199" s="595">
        <v>7</v>
      </c>
      <c r="M199" s="595">
        <v>7</v>
      </c>
      <c r="N199" s="595">
        <v>9</v>
      </c>
      <c r="O199" s="595">
        <v>6</v>
      </c>
      <c r="P199" s="595" t="s">
        <v>1673</v>
      </c>
      <c r="Q199" s="595"/>
      <c r="R199" s="595">
        <v>8</v>
      </c>
      <c r="S199" s="595">
        <v>9</v>
      </c>
      <c r="T199" s="595"/>
      <c r="U199" s="595"/>
      <c r="V199" s="595" t="s">
        <v>1391</v>
      </c>
      <c r="W199" s="595" t="s">
        <v>1391</v>
      </c>
      <c r="X199" s="595">
        <v>8</v>
      </c>
      <c r="Y199" s="595"/>
      <c r="Z199" s="595" t="s">
        <v>1791</v>
      </c>
      <c r="AA199" s="595">
        <v>7</v>
      </c>
      <c r="AB199" s="595" t="s">
        <v>1901</v>
      </c>
      <c r="AC199" s="595">
        <v>9</v>
      </c>
      <c r="AD199" s="595">
        <v>9</v>
      </c>
      <c r="AE199" s="595"/>
      <c r="AF199" s="595"/>
      <c r="AG199" s="595"/>
      <c r="AH199" s="595"/>
      <c r="AI199" s="595">
        <v>8</v>
      </c>
      <c r="AJ199" s="595" t="s">
        <v>2330</v>
      </c>
      <c r="AK199" s="595"/>
      <c r="AL199" s="595" t="s">
        <v>2330</v>
      </c>
      <c r="AM199" s="595"/>
      <c r="AN199" s="595" t="s">
        <v>1791</v>
      </c>
      <c r="AO199" s="595">
        <v>8</v>
      </c>
      <c r="AP199" s="595"/>
      <c r="AQ199" s="595" t="s">
        <v>1987</v>
      </c>
      <c r="AR199" s="595" t="s">
        <v>1987</v>
      </c>
      <c r="AS199" s="595"/>
      <c r="AT199" s="595">
        <v>7</v>
      </c>
      <c r="AU199" s="595"/>
      <c r="AV199" s="595"/>
      <c r="AW199" s="595" t="s">
        <v>1673</v>
      </c>
      <c r="AX199" s="595">
        <v>9</v>
      </c>
      <c r="AY199" s="595"/>
      <c r="AZ199" s="595"/>
      <c r="BA199" s="595">
        <v>9</v>
      </c>
      <c r="BB199" s="595"/>
      <c r="BC199" s="595" t="s">
        <v>1901</v>
      </c>
      <c r="BD199" s="595" t="s">
        <v>1901</v>
      </c>
      <c r="BE199" s="595"/>
      <c r="BF199" s="595"/>
      <c r="BG199" s="595"/>
      <c r="BH199" s="595"/>
      <c r="BI199" s="595"/>
      <c r="BJ199" s="595">
        <v>8</v>
      </c>
      <c r="BK199" s="595"/>
      <c r="BL199" s="595">
        <v>5</v>
      </c>
      <c r="BM199" s="595"/>
      <c r="BN199" s="93">
        <f t="shared" si="35"/>
        <v>0</v>
      </c>
      <c r="BO199" s="56">
        <f t="shared" si="36"/>
        <v>18</v>
      </c>
      <c r="BP199" s="56">
        <f t="shared" si="37"/>
        <v>0</v>
      </c>
      <c r="BQ199" s="56">
        <f t="shared" si="38"/>
        <v>1</v>
      </c>
      <c r="BR199" s="56">
        <f t="shared" si="39"/>
        <v>0</v>
      </c>
      <c r="BS199" s="56">
        <f t="shared" si="34"/>
        <v>19</v>
      </c>
      <c r="BT199" s="316"/>
      <c r="BU199" s="169"/>
      <c r="BV199" s="169"/>
      <c r="BW199" s="169"/>
      <c r="BX199" s="169"/>
      <c r="BY199" s="169"/>
      <c r="BZ199" s="169"/>
      <c r="CA199" s="169"/>
      <c r="CB199" s="197"/>
      <c r="CC199" s="197"/>
      <c r="CD199" s="196"/>
      <c r="CE199" s="169"/>
      <c r="CF199" s="169"/>
      <c r="CG199" s="169"/>
      <c r="CH199" s="198"/>
      <c r="CI199" s="196"/>
      <c r="CJ199" s="169"/>
      <c r="CK199" s="169"/>
      <c r="CL199" s="99"/>
      <c r="CM199" s="99"/>
      <c r="CN199" s="99"/>
      <c r="CO199" s="99"/>
      <c r="CP199" s="99"/>
      <c r="CQ199" s="99"/>
      <c r="CR199" s="318"/>
      <c r="CS199" s="502"/>
      <c r="CT199" s="99"/>
      <c r="CU199" s="99"/>
      <c r="CV199" s="99"/>
      <c r="CW199" s="99"/>
      <c r="CX199" s="99"/>
      <c r="CY199" s="99"/>
      <c r="CZ199" s="99"/>
      <c r="DA199" s="99"/>
      <c r="DB199" s="102"/>
      <c r="DC199" s="502"/>
      <c r="DD199" s="98"/>
      <c r="DE199" s="502"/>
      <c r="DF199" s="99"/>
      <c r="DG199" s="99"/>
      <c r="DH199" s="99"/>
      <c r="DI199" s="99"/>
      <c r="DJ199" s="99"/>
      <c r="DK199" s="98"/>
    </row>
    <row r="200" spans="1:115" s="65" customFormat="1" ht="15.6" hidden="1" x14ac:dyDescent="0.25">
      <c r="A200" s="519">
        <v>189</v>
      </c>
      <c r="B200" s="190">
        <v>1304176</v>
      </c>
      <c r="C200" s="187" t="s">
        <v>1059</v>
      </c>
      <c r="D200" s="715" t="s">
        <v>1060</v>
      </c>
      <c r="E200" s="878" t="s">
        <v>591</v>
      </c>
      <c r="F200" s="878">
        <v>1</v>
      </c>
      <c r="G200" s="172"/>
      <c r="H200" s="595" t="s">
        <v>36</v>
      </c>
      <c r="I200" s="595">
        <v>5</v>
      </c>
      <c r="J200" s="595" t="s">
        <v>1391</v>
      </c>
      <c r="K200" s="595" t="s">
        <v>1202</v>
      </c>
      <c r="L200" s="595">
        <v>5</v>
      </c>
      <c r="M200" s="595" t="s">
        <v>1202</v>
      </c>
      <c r="N200" s="595"/>
      <c r="O200" s="595" t="s">
        <v>1202</v>
      </c>
      <c r="P200" s="595" t="s">
        <v>1673</v>
      </c>
      <c r="Q200" s="595"/>
      <c r="R200" s="595"/>
      <c r="S200" s="595" t="s">
        <v>1202</v>
      </c>
      <c r="T200" s="595"/>
      <c r="U200" s="595"/>
      <c r="V200" s="595" t="s">
        <v>1391</v>
      </c>
      <c r="W200" s="595" t="s">
        <v>1391</v>
      </c>
      <c r="X200" s="595">
        <v>5</v>
      </c>
      <c r="Y200" s="595"/>
      <c r="Z200" s="595" t="s">
        <v>1791</v>
      </c>
      <c r="AA200" s="595" t="s">
        <v>1389</v>
      </c>
      <c r="AB200" s="595" t="s">
        <v>1901</v>
      </c>
      <c r="AC200" s="595" t="s">
        <v>1389</v>
      </c>
      <c r="AD200" s="595">
        <v>5</v>
      </c>
      <c r="AE200" s="595"/>
      <c r="AF200" s="595"/>
      <c r="AG200" s="595"/>
      <c r="AH200" s="595"/>
      <c r="AI200" s="595" t="s">
        <v>1389</v>
      </c>
      <c r="AJ200" s="595" t="s">
        <v>2330</v>
      </c>
      <c r="AK200" s="595"/>
      <c r="AL200" s="595" t="s">
        <v>2330</v>
      </c>
      <c r="AM200" s="595"/>
      <c r="AN200" s="595" t="s">
        <v>1791</v>
      </c>
      <c r="AO200" s="595"/>
      <c r="AP200" s="595"/>
      <c r="AQ200" s="595" t="s">
        <v>1987</v>
      </c>
      <c r="AR200" s="595" t="s">
        <v>1987</v>
      </c>
      <c r="AS200" s="595"/>
      <c r="AT200" s="595" t="s">
        <v>1389</v>
      </c>
      <c r="AU200" s="595"/>
      <c r="AV200" s="595"/>
      <c r="AW200" s="595" t="s">
        <v>1673</v>
      </c>
      <c r="AX200" s="595">
        <v>5</v>
      </c>
      <c r="AY200" s="595"/>
      <c r="AZ200" s="595"/>
      <c r="BA200" s="595">
        <v>5</v>
      </c>
      <c r="BB200" s="595"/>
      <c r="BC200" s="595" t="s">
        <v>1901</v>
      </c>
      <c r="BD200" s="595" t="s">
        <v>1901</v>
      </c>
      <c r="BE200" s="595"/>
      <c r="BF200" s="595"/>
      <c r="BG200" s="595"/>
      <c r="BH200" s="595"/>
      <c r="BI200" s="595"/>
      <c r="BJ200" s="595">
        <v>5</v>
      </c>
      <c r="BK200" s="595"/>
      <c r="BL200" s="595" t="s">
        <v>1389</v>
      </c>
      <c r="BM200" s="595"/>
      <c r="BN200" s="93">
        <f t="shared" si="35"/>
        <v>0</v>
      </c>
      <c r="BO200" s="56">
        <f t="shared" si="36"/>
        <v>0</v>
      </c>
      <c r="BP200" s="56">
        <f t="shared" si="37"/>
        <v>0</v>
      </c>
      <c r="BQ200" s="56">
        <f t="shared" si="38"/>
        <v>7</v>
      </c>
      <c r="BR200" s="56">
        <f t="shared" si="39"/>
        <v>0</v>
      </c>
      <c r="BS200" s="56">
        <f t="shared" si="34"/>
        <v>7</v>
      </c>
      <c r="BT200" s="316"/>
      <c r="BU200" s="169"/>
      <c r="BV200" s="169"/>
      <c r="BW200" s="169"/>
      <c r="BX200" s="169"/>
      <c r="BY200" s="169"/>
      <c r="BZ200" s="169"/>
      <c r="CA200" s="169"/>
      <c r="CB200" s="197"/>
      <c r="CC200" s="197"/>
      <c r="CD200" s="196"/>
      <c r="CE200" s="169"/>
      <c r="CF200" s="169"/>
      <c r="CG200" s="169"/>
      <c r="CH200" s="198"/>
      <c r="CI200" s="196"/>
      <c r="CJ200" s="169"/>
      <c r="CK200" s="169"/>
      <c r="CL200" s="99"/>
      <c r="CM200" s="99"/>
      <c r="CN200" s="99"/>
      <c r="CO200" s="99"/>
      <c r="CP200" s="99"/>
      <c r="CQ200" s="99"/>
      <c r="CR200" s="318"/>
      <c r="CS200" s="502"/>
      <c r="CT200" s="99"/>
      <c r="CU200" s="99"/>
      <c r="CV200" s="99"/>
      <c r="CW200" s="99"/>
      <c r="CX200" s="99"/>
      <c r="CY200" s="99"/>
      <c r="CZ200" s="99"/>
      <c r="DA200" s="99"/>
      <c r="DB200" s="102"/>
      <c r="DC200" s="502"/>
      <c r="DD200" s="98"/>
      <c r="DE200" s="502"/>
      <c r="DF200" s="99"/>
      <c r="DG200" s="99"/>
      <c r="DH200" s="99"/>
      <c r="DI200" s="99"/>
      <c r="DJ200" s="99"/>
      <c r="DK200" s="98"/>
    </row>
    <row r="201" spans="1:115" s="65" customFormat="1" ht="15" hidden="1" x14ac:dyDescent="0.25">
      <c r="A201" s="519">
        <v>190</v>
      </c>
      <c r="B201" s="190">
        <v>1304176</v>
      </c>
      <c r="C201" s="187" t="s">
        <v>1119</v>
      </c>
      <c r="D201" s="715" t="s">
        <v>1120</v>
      </c>
      <c r="E201" s="878" t="s">
        <v>591</v>
      </c>
      <c r="F201" s="878">
        <v>8</v>
      </c>
      <c r="G201" s="172"/>
      <c r="H201" s="595" t="s">
        <v>36</v>
      </c>
      <c r="I201" s="595" t="s">
        <v>1526</v>
      </c>
      <c r="J201" s="595">
        <v>10</v>
      </c>
      <c r="K201" s="595">
        <v>8</v>
      </c>
      <c r="L201" s="595">
        <v>8</v>
      </c>
      <c r="M201" s="595">
        <v>8</v>
      </c>
      <c r="N201" s="595">
        <v>8</v>
      </c>
      <c r="O201" s="595">
        <v>7</v>
      </c>
      <c r="P201" s="595">
        <v>9</v>
      </c>
      <c r="Q201" s="595">
        <v>9</v>
      </c>
      <c r="R201" s="595">
        <v>8</v>
      </c>
      <c r="S201" s="595">
        <v>9</v>
      </c>
      <c r="T201" s="595">
        <v>10</v>
      </c>
      <c r="U201" s="595">
        <v>8</v>
      </c>
      <c r="V201" s="595">
        <v>10</v>
      </c>
      <c r="W201" s="595">
        <v>10</v>
      </c>
      <c r="X201" s="595">
        <v>7</v>
      </c>
      <c r="Y201" s="595">
        <v>9</v>
      </c>
      <c r="Z201" s="595">
        <v>7</v>
      </c>
      <c r="AA201" s="595">
        <v>7</v>
      </c>
      <c r="AB201" s="595">
        <v>10</v>
      </c>
      <c r="AC201" s="595">
        <v>8</v>
      </c>
      <c r="AD201" s="595">
        <v>8</v>
      </c>
      <c r="AE201" s="595">
        <v>8</v>
      </c>
      <c r="AF201" s="595">
        <v>9</v>
      </c>
      <c r="AG201" s="595">
        <v>10</v>
      </c>
      <c r="AH201" s="595">
        <v>10</v>
      </c>
      <c r="AI201" s="595">
        <v>8</v>
      </c>
      <c r="AJ201" s="595" t="s">
        <v>2330</v>
      </c>
      <c r="AK201" s="595">
        <v>8</v>
      </c>
      <c r="AL201" s="595" t="s">
        <v>2330</v>
      </c>
      <c r="AM201" s="595">
        <v>8</v>
      </c>
      <c r="AN201" s="595">
        <v>10</v>
      </c>
      <c r="AO201" s="595">
        <v>9</v>
      </c>
      <c r="AP201" s="595">
        <v>10</v>
      </c>
      <c r="AQ201" s="595">
        <v>10</v>
      </c>
      <c r="AR201" s="595">
        <v>9</v>
      </c>
      <c r="AS201" s="595">
        <v>10</v>
      </c>
      <c r="AT201" s="595">
        <v>7</v>
      </c>
      <c r="AU201" s="595">
        <v>10</v>
      </c>
      <c r="AV201" s="595">
        <v>9</v>
      </c>
      <c r="AW201" s="595">
        <v>9</v>
      </c>
      <c r="AX201" s="595">
        <v>8</v>
      </c>
      <c r="AY201" s="595"/>
      <c r="AZ201" s="595"/>
      <c r="BA201" s="595">
        <v>9</v>
      </c>
      <c r="BB201" s="595"/>
      <c r="BC201" s="595">
        <v>10</v>
      </c>
      <c r="BD201" s="595">
        <v>10</v>
      </c>
      <c r="BE201" s="595"/>
      <c r="BF201" s="595"/>
      <c r="BG201" s="595"/>
      <c r="BH201" s="595">
        <v>10</v>
      </c>
      <c r="BI201" s="595"/>
      <c r="BJ201" s="595">
        <v>9</v>
      </c>
      <c r="BK201" s="595"/>
      <c r="BL201" s="595">
        <v>7</v>
      </c>
      <c r="BM201" s="595">
        <v>8</v>
      </c>
      <c r="BN201" s="93">
        <f t="shared" si="35"/>
        <v>0</v>
      </c>
      <c r="BO201" s="56">
        <f t="shared" si="36"/>
        <v>46</v>
      </c>
      <c r="BP201" s="56">
        <f t="shared" si="37"/>
        <v>1</v>
      </c>
      <c r="BQ201" s="56">
        <f t="shared" si="38"/>
        <v>0</v>
      </c>
      <c r="BR201" s="56">
        <f t="shared" si="39"/>
        <v>0</v>
      </c>
      <c r="BS201" s="56">
        <f t="shared" si="34"/>
        <v>47</v>
      </c>
      <c r="BT201" s="316"/>
      <c r="BU201" s="169"/>
      <c r="BV201" s="169"/>
      <c r="BW201" s="169"/>
      <c r="BX201" s="169"/>
      <c r="BY201" s="169"/>
      <c r="BZ201" s="169"/>
      <c r="CA201" s="169"/>
      <c r="CB201" s="197"/>
      <c r="CC201" s="197"/>
      <c r="CD201" s="196"/>
      <c r="CE201" s="169"/>
      <c r="CF201" s="169"/>
      <c r="CG201" s="169"/>
      <c r="CH201" s="198"/>
      <c r="CI201" s="196"/>
      <c r="CJ201" s="169"/>
      <c r="CK201" s="169"/>
      <c r="CL201" s="99"/>
      <c r="CM201" s="99"/>
      <c r="CN201" s="99"/>
      <c r="CO201" s="99"/>
      <c r="CP201" s="99"/>
      <c r="CQ201" s="99"/>
      <c r="CR201" s="318"/>
      <c r="CS201" s="502"/>
      <c r="CT201" s="99"/>
      <c r="CU201" s="99"/>
      <c r="CV201" s="99"/>
      <c r="CW201" s="99"/>
      <c r="CX201" s="99"/>
      <c r="CY201" s="99"/>
      <c r="CZ201" s="99"/>
      <c r="DA201" s="99"/>
      <c r="DB201" s="102"/>
      <c r="DC201" s="502"/>
      <c r="DD201" s="98"/>
      <c r="DE201" s="502"/>
      <c r="DF201" s="99"/>
      <c r="DG201" s="99"/>
      <c r="DH201" s="99"/>
      <c r="DI201" s="99"/>
      <c r="DJ201" s="99"/>
      <c r="DK201" s="98"/>
    </row>
    <row r="202" spans="1:115" s="65" customFormat="1" ht="15.6" hidden="1" x14ac:dyDescent="0.25">
      <c r="A202" s="519">
        <v>191</v>
      </c>
      <c r="B202" s="190">
        <v>1304176</v>
      </c>
      <c r="C202" s="187" t="s">
        <v>1160</v>
      </c>
      <c r="D202" s="715" t="s">
        <v>1159</v>
      </c>
      <c r="E202" s="878" t="s">
        <v>591</v>
      </c>
      <c r="F202" s="878">
        <v>1</v>
      </c>
      <c r="G202" s="172"/>
      <c r="H202" s="595" t="s">
        <v>36</v>
      </c>
      <c r="I202" s="595">
        <v>5</v>
      </c>
      <c r="J202" s="595" t="s">
        <v>1391</v>
      </c>
      <c r="K202" s="595" t="s">
        <v>36</v>
      </c>
      <c r="L202" s="595" t="s">
        <v>36</v>
      </c>
      <c r="M202" s="595" t="s">
        <v>36</v>
      </c>
      <c r="N202" s="595"/>
      <c r="O202" s="595" t="s">
        <v>1202</v>
      </c>
      <c r="P202" s="595" t="s">
        <v>1673</v>
      </c>
      <c r="Q202" s="595"/>
      <c r="R202" s="595"/>
      <c r="S202" s="595" t="s">
        <v>1202</v>
      </c>
      <c r="T202" s="595"/>
      <c r="U202" s="595" t="s">
        <v>1391</v>
      </c>
      <c r="V202" s="595" t="s">
        <v>1391</v>
      </c>
      <c r="W202" s="595" t="s">
        <v>1391</v>
      </c>
      <c r="X202" s="595"/>
      <c r="Y202" s="595"/>
      <c r="Z202" s="595" t="s">
        <v>1791</v>
      </c>
      <c r="AA202" s="595" t="s">
        <v>1389</v>
      </c>
      <c r="AB202" s="595" t="s">
        <v>1901</v>
      </c>
      <c r="AC202" s="595" t="s">
        <v>1389</v>
      </c>
      <c r="AD202" s="595"/>
      <c r="AE202" s="595"/>
      <c r="AF202" s="595"/>
      <c r="AG202" s="595"/>
      <c r="AH202" s="595"/>
      <c r="AI202" s="595" t="s">
        <v>1389</v>
      </c>
      <c r="AJ202" s="595" t="s">
        <v>2330</v>
      </c>
      <c r="AK202" s="595"/>
      <c r="AL202" s="595" t="s">
        <v>2330</v>
      </c>
      <c r="AM202" s="595"/>
      <c r="AN202" s="595" t="s">
        <v>1791</v>
      </c>
      <c r="AO202" s="595"/>
      <c r="AP202" s="595"/>
      <c r="AQ202" s="595" t="s">
        <v>1987</v>
      </c>
      <c r="AR202" s="595" t="s">
        <v>1987</v>
      </c>
      <c r="AS202" s="595"/>
      <c r="AT202" s="595" t="s">
        <v>1389</v>
      </c>
      <c r="AU202" s="595"/>
      <c r="AV202" s="595"/>
      <c r="AW202" s="595"/>
      <c r="AX202" s="595">
        <v>6</v>
      </c>
      <c r="AY202" s="595"/>
      <c r="AZ202" s="595"/>
      <c r="BA202" s="595"/>
      <c r="BB202" s="595"/>
      <c r="BC202" s="595" t="s">
        <v>1901</v>
      </c>
      <c r="BD202" s="595" t="s">
        <v>1901</v>
      </c>
      <c r="BE202" s="595"/>
      <c r="BF202" s="595"/>
      <c r="BG202" s="595"/>
      <c r="BH202" s="595" t="s">
        <v>1987</v>
      </c>
      <c r="BI202" s="595"/>
      <c r="BJ202" s="595">
        <v>5</v>
      </c>
      <c r="BK202" s="595"/>
      <c r="BL202" s="595" t="s">
        <v>1389</v>
      </c>
      <c r="BM202" s="595"/>
      <c r="BN202" s="93">
        <f t="shared" si="35"/>
        <v>0</v>
      </c>
      <c r="BO202" s="56">
        <f t="shared" si="36"/>
        <v>1</v>
      </c>
      <c r="BP202" s="56">
        <f t="shared" si="37"/>
        <v>0</v>
      </c>
      <c r="BQ202" s="56">
        <f t="shared" si="38"/>
        <v>2</v>
      </c>
      <c r="BR202" s="56">
        <f t="shared" si="39"/>
        <v>0</v>
      </c>
      <c r="BS202" s="56">
        <f t="shared" si="34"/>
        <v>3</v>
      </c>
      <c r="BT202" s="316"/>
      <c r="BU202" s="169"/>
      <c r="BV202" s="169"/>
      <c r="BW202" s="169"/>
      <c r="BX202" s="169"/>
      <c r="BY202" s="169"/>
      <c r="BZ202" s="169"/>
      <c r="CA202" s="169"/>
      <c r="CB202" s="197"/>
      <c r="CC202" s="197"/>
      <c r="CD202" s="196"/>
      <c r="CE202" s="169"/>
      <c r="CF202" s="169"/>
      <c r="CG202" s="169"/>
      <c r="CH202" s="198"/>
      <c r="CI202" s="196"/>
      <c r="CJ202" s="169"/>
      <c r="CK202" s="169"/>
      <c r="CL202" s="99"/>
      <c r="CM202" s="99"/>
      <c r="CN202" s="99"/>
      <c r="CO202" s="99"/>
      <c r="CP202" s="99"/>
      <c r="CQ202" s="99"/>
      <c r="CR202" s="318"/>
      <c r="CS202" s="502"/>
      <c r="CT202" s="99"/>
      <c r="CU202" s="99"/>
      <c r="CV202" s="99"/>
      <c r="CW202" s="99"/>
      <c r="CX202" s="99"/>
      <c r="CY202" s="99"/>
      <c r="CZ202" s="99"/>
      <c r="DA202" s="99"/>
      <c r="DB202" s="102"/>
      <c r="DC202" s="502"/>
      <c r="DD202" s="98"/>
      <c r="DE202" s="502"/>
      <c r="DF202" s="99"/>
      <c r="DG202" s="99"/>
      <c r="DH202" s="99"/>
      <c r="DI202" s="99"/>
      <c r="DJ202" s="99"/>
      <c r="DK202" s="98"/>
    </row>
    <row r="203" spans="1:115" s="65" customFormat="1" ht="15" hidden="1" x14ac:dyDescent="0.25">
      <c r="A203" s="519">
        <v>192</v>
      </c>
      <c r="B203" s="190">
        <v>1304176</v>
      </c>
      <c r="C203" s="187" t="s">
        <v>1051</v>
      </c>
      <c r="D203" s="715" t="s">
        <v>1052</v>
      </c>
      <c r="E203" s="878" t="s">
        <v>591</v>
      </c>
      <c r="F203" s="878">
        <v>8</v>
      </c>
      <c r="G203" s="172"/>
      <c r="H203" s="595" t="s">
        <v>36</v>
      </c>
      <c r="I203" s="595">
        <v>7</v>
      </c>
      <c r="J203" s="595">
        <v>6</v>
      </c>
      <c r="K203" s="595">
        <v>8</v>
      </c>
      <c r="L203" s="595">
        <v>7</v>
      </c>
      <c r="M203" s="595">
        <v>7</v>
      </c>
      <c r="N203" s="595">
        <v>9</v>
      </c>
      <c r="O203" s="595">
        <v>7</v>
      </c>
      <c r="P203" s="595" t="s">
        <v>754</v>
      </c>
      <c r="Q203" s="595" t="s">
        <v>295</v>
      </c>
      <c r="R203" s="595">
        <v>7</v>
      </c>
      <c r="S203" s="595">
        <v>9</v>
      </c>
      <c r="T203" s="595">
        <v>8</v>
      </c>
      <c r="U203" s="595" t="s">
        <v>754</v>
      </c>
      <c r="V203" s="595">
        <v>8</v>
      </c>
      <c r="W203" s="595">
        <v>7</v>
      </c>
      <c r="X203" s="595">
        <v>8</v>
      </c>
      <c r="Y203" s="595">
        <v>7</v>
      </c>
      <c r="Z203" s="595">
        <v>7</v>
      </c>
      <c r="AA203" s="595">
        <v>7</v>
      </c>
      <c r="AB203" s="595">
        <v>9</v>
      </c>
      <c r="AC203" s="595">
        <v>8</v>
      </c>
      <c r="AD203" s="595">
        <v>9</v>
      </c>
      <c r="AE203" s="595">
        <v>8</v>
      </c>
      <c r="AF203" s="595">
        <v>8</v>
      </c>
      <c r="AG203" s="595">
        <v>8</v>
      </c>
      <c r="AH203" s="595">
        <v>9</v>
      </c>
      <c r="AI203" s="595">
        <v>9</v>
      </c>
      <c r="AJ203" s="595" t="s">
        <v>2330</v>
      </c>
      <c r="AK203" s="595">
        <v>9</v>
      </c>
      <c r="AL203" s="595" t="s">
        <v>2330</v>
      </c>
      <c r="AM203" s="595">
        <v>9</v>
      </c>
      <c r="AN203" s="595">
        <v>8</v>
      </c>
      <c r="AO203" s="595">
        <v>9</v>
      </c>
      <c r="AP203" s="595">
        <v>8</v>
      </c>
      <c r="AQ203" s="595">
        <v>10</v>
      </c>
      <c r="AR203" s="595">
        <v>9</v>
      </c>
      <c r="AS203" s="595">
        <v>9</v>
      </c>
      <c r="AT203" s="595">
        <v>6</v>
      </c>
      <c r="AU203" s="595">
        <v>9</v>
      </c>
      <c r="AV203" s="595">
        <v>7</v>
      </c>
      <c r="AW203" s="595">
        <v>10</v>
      </c>
      <c r="AX203" s="595">
        <v>8</v>
      </c>
      <c r="AY203" s="595"/>
      <c r="AZ203" s="595"/>
      <c r="BA203" s="595">
        <v>9</v>
      </c>
      <c r="BB203" s="595"/>
      <c r="BC203" s="595">
        <v>9</v>
      </c>
      <c r="BD203" s="595">
        <v>9</v>
      </c>
      <c r="BE203" s="595"/>
      <c r="BF203" s="595"/>
      <c r="BG203" s="595"/>
      <c r="BH203" s="595">
        <v>10</v>
      </c>
      <c r="BI203" s="595"/>
      <c r="BJ203" s="595">
        <v>8</v>
      </c>
      <c r="BK203" s="595"/>
      <c r="BL203" s="595">
        <v>7</v>
      </c>
      <c r="BM203" s="595">
        <v>6</v>
      </c>
      <c r="BN203" s="93">
        <f t="shared" si="35"/>
        <v>0</v>
      </c>
      <c r="BO203" s="56">
        <f t="shared" si="36"/>
        <v>44</v>
      </c>
      <c r="BP203" s="56">
        <f t="shared" si="37"/>
        <v>3</v>
      </c>
      <c r="BQ203" s="56">
        <f t="shared" si="38"/>
        <v>0</v>
      </c>
      <c r="BR203" s="56">
        <f t="shared" si="39"/>
        <v>0</v>
      </c>
      <c r="BS203" s="56">
        <f t="shared" si="34"/>
        <v>47</v>
      </c>
      <c r="BT203" s="316"/>
      <c r="BU203" s="169"/>
      <c r="BV203" s="169"/>
      <c r="BW203" s="169"/>
      <c r="BX203" s="169"/>
      <c r="BY203" s="169"/>
      <c r="BZ203" s="169"/>
      <c r="CA203" s="169"/>
      <c r="CB203" s="197"/>
      <c r="CC203" s="197"/>
      <c r="CD203" s="196"/>
      <c r="CE203" s="169"/>
      <c r="CF203" s="169"/>
      <c r="CG203" s="169"/>
      <c r="CH203" s="198"/>
      <c r="CI203" s="196"/>
      <c r="CJ203" s="169"/>
      <c r="CK203" s="169"/>
      <c r="CL203" s="99"/>
      <c r="CM203" s="99"/>
      <c r="CN203" s="99"/>
      <c r="CO203" s="99"/>
      <c r="CP203" s="99"/>
      <c r="CQ203" s="99"/>
      <c r="CR203" s="318"/>
      <c r="CS203" s="502"/>
      <c r="CT203" s="99"/>
      <c r="CU203" s="99"/>
      <c r="CV203" s="99"/>
      <c r="CW203" s="99"/>
      <c r="CX203" s="99"/>
      <c r="CY203" s="99"/>
      <c r="CZ203" s="99"/>
      <c r="DA203" s="99"/>
      <c r="DB203" s="102"/>
      <c r="DC203" s="502"/>
      <c r="DD203" s="98"/>
      <c r="DE203" s="502"/>
      <c r="DF203" s="99"/>
      <c r="DG203" s="99"/>
      <c r="DH203" s="99"/>
      <c r="DI203" s="99"/>
      <c r="DJ203" s="99"/>
      <c r="DK203" s="98"/>
    </row>
    <row r="204" spans="1:115" s="65" customFormat="1" ht="15.6" hidden="1" x14ac:dyDescent="0.25">
      <c r="A204" s="519">
        <v>193</v>
      </c>
      <c r="B204" s="190">
        <v>1304176</v>
      </c>
      <c r="C204" s="187" t="s">
        <v>1162</v>
      </c>
      <c r="D204" s="715" t="s">
        <v>1161</v>
      </c>
      <c r="E204" s="878" t="s">
        <v>591</v>
      </c>
      <c r="F204" s="878">
        <v>4</v>
      </c>
      <c r="G204" s="172"/>
      <c r="H204" s="595" t="s">
        <v>36</v>
      </c>
      <c r="I204" s="595">
        <v>7</v>
      </c>
      <c r="J204" s="595"/>
      <c r="K204" s="595">
        <v>7</v>
      </c>
      <c r="L204" s="595">
        <v>7</v>
      </c>
      <c r="M204" s="595">
        <v>7</v>
      </c>
      <c r="N204" s="595">
        <v>9</v>
      </c>
      <c r="O204" s="595">
        <v>5</v>
      </c>
      <c r="P204" s="595" t="s">
        <v>1673</v>
      </c>
      <c r="Q204" s="595"/>
      <c r="R204" s="595">
        <v>7</v>
      </c>
      <c r="S204" s="595">
        <v>8</v>
      </c>
      <c r="T204" s="595" t="s">
        <v>1673</v>
      </c>
      <c r="U204" s="595" t="s">
        <v>1673</v>
      </c>
      <c r="V204" s="595" t="s">
        <v>1673</v>
      </c>
      <c r="W204" s="595"/>
      <c r="X204" s="595">
        <v>8</v>
      </c>
      <c r="Y204" s="595"/>
      <c r="Z204" s="595"/>
      <c r="AA204" s="595">
        <v>7</v>
      </c>
      <c r="AB204" s="595"/>
      <c r="AC204" s="595">
        <v>8</v>
      </c>
      <c r="AD204" s="595">
        <v>8</v>
      </c>
      <c r="AE204" s="595"/>
      <c r="AF204" s="595"/>
      <c r="AG204" s="595"/>
      <c r="AH204" s="595"/>
      <c r="AI204" s="595">
        <v>9</v>
      </c>
      <c r="AJ204" s="595" t="s">
        <v>2330</v>
      </c>
      <c r="AK204" s="595"/>
      <c r="AL204" s="595" t="s">
        <v>2330</v>
      </c>
      <c r="AM204" s="595"/>
      <c r="AN204" s="595"/>
      <c r="AO204" s="595">
        <v>8</v>
      </c>
      <c r="AP204" s="595" t="s">
        <v>1673</v>
      </c>
      <c r="AQ204" s="595"/>
      <c r="AR204" s="595"/>
      <c r="AS204" s="595"/>
      <c r="AT204" s="595">
        <v>7</v>
      </c>
      <c r="AU204" s="595"/>
      <c r="AV204" s="595"/>
      <c r="AW204" s="595"/>
      <c r="AX204" s="595">
        <v>8</v>
      </c>
      <c r="AY204" s="595"/>
      <c r="AZ204" s="595"/>
      <c r="BA204" s="595">
        <v>9</v>
      </c>
      <c r="BB204" s="595"/>
      <c r="BC204" s="595" t="s">
        <v>1901</v>
      </c>
      <c r="BD204" s="595" t="s">
        <v>1901</v>
      </c>
      <c r="BE204" s="595"/>
      <c r="BF204" s="595"/>
      <c r="BG204" s="595"/>
      <c r="BH204" s="595"/>
      <c r="BI204" s="595"/>
      <c r="BJ204" s="595">
        <v>7</v>
      </c>
      <c r="BK204" s="595"/>
      <c r="BL204" s="595">
        <v>6</v>
      </c>
      <c r="BM204" s="595" t="s">
        <v>1673</v>
      </c>
      <c r="BN204" s="93">
        <f t="shared" si="35"/>
        <v>0</v>
      </c>
      <c r="BO204" s="56">
        <f t="shared" si="36"/>
        <v>18</v>
      </c>
      <c r="BP204" s="56">
        <f t="shared" si="37"/>
        <v>0</v>
      </c>
      <c r="BQ204" s="56">
        <f t="shared" si="38"/>
        <v>1</v>
      </c>
      <c r="BR204" s="56">
        <f t="shared" si="39"/>
        <v>0</v>
      </c>
      <c r="BS204" s="56">
        <f t="shared" si="34"/>
        <v>19</v>
      </c>
      <c r="BT204" s="316"/>
      <c r="BU204" s="169"/>
      <c r="BV204" s="169"/>
      <c r="BW204" s="169"/>
      <c r="BX204" s="169"/>
      <c r="BY204" s="169"/>
      <c r="BZ204" s="169"/>
      <c r="CA204" s="169"/>
      <c r="CB204" s="197"/>
      <c r="CC204" s="197"/>
      <c r="CD204" s="196"/>
      <c r="CE204" s="169"/>
      <c r="CF204" s="169"/>
      <c r="CG204" s="169"/>
      <c r="CH204" s="198"/>
      <c r="CI204" s="196"/>
      <c r="CJ204" s="169"/>
      <c r="CK204" s="169"/>
      <c r="CL204" s="99"/>
      <c r="CM204" s="99"/>
      <c r="CN204" s="99"/>
      <c r="CO204" s="99"/>
      <c r="CP204" s="99"/>
      <c r="CQ204" s="99"/>
      <c r="CR204" s="318"/>
      <c r="CS204" s="502"/>
      <c r="CT204" s="99"/>
      <c r="CU204" s="99"/>
      <c r="CV204" s="99"/>
      <c r="CW204" s="99"/>
      <c r="CX204" s="99"/>
      <c r="CY204" s="99"/>
      <c r="CZ204" s="99"/>
      <c r="DA204" s="99"/>
      <c r="DB204" s="102"/>
      <c r="DC204" s="502"/>
      <c r="DD204" s="98"/>
      <c r="DE204" s="502"/>
      <c r="DF204" s="99"/>
      <c r="DG204" s="99"/>
      <c r="DH204" s="99"/>
      <c r="DI204" s="99"/>
      <c r="DJ204" s="99"/>
      <c r="DK204" s="98"/>
    </row>
    <row r="205" spans="1:115" s="65" customFormat="1" ht="15.6" hidden="1" x14ac:dyDescent="0.25">
      <c r="A205" s="519">
        <v>194</v>
      </c>
      <c r="B205" s="190">
        <v>1304176</v>
      </c>
      <c r="C205" s="187" t="s">
        <v>1164</v>
      </c>
      <c r="D205" s="715" t="s">
        <v>1163</v>
      </c>
      <c r="E205" s="878" t="s">
        <v>591</v>
      </c>
      <c r="F205" s="878">
        <v>1</v>
      </c>
      <c r="G205" s="172"/>
      <c r="H205" s="595" t="s">
        <v>36</v>
      </c>
      <c r="I205" s="595">
        <v>5</v>
      </c>
      <c r="J205" s="595" t="s">
        <v>1202</v>
      </c>
      <c r="K205" s="595" t="s">
        <v>1202</v>
      </c>
      <c r="L205" s="595">
        <v>6</v>
      </c>
      <c r="M205" s="595" t="s">
        <v>1202</v>
      </c>
      <c r="N205" s="595"/>
      <c r="O205" s="595" t="s">
        <v>1202</v>
      </c>
      <c r="P205" s="595" t="s">
        <v>1673</v>
      </c>
      <c r="Q205" s="595"/>
      <c r="R205" s="595" t="s">
        <v>1202</v>
      </c>
      <c r="S205" s="595" t="s">
        <v>1202</v>
      </c>
      <c r="T205" s="595"/>
      <c r="U205" s="595" t="s">
        <v>1391</v>
      </c>
      <c r="V205" s="595"/>
      <c r="W205" s="595" t="s">
        <v>1391</v>
      </c>
      <c r="X205" s="595">
        <v>8</v>
      </c>
      <c r="Y205" s="595" t="s">
        <v>1554</v>
      </c>
      <c r="Z205" s="595"/>
      <c r="AA205" s="595" t="s">
        <v>1389</v>
      </c>
      <c r="AB205" s="595"/>
      <c r="AC205" s="595" t="s">
        <v>1389</v>
      </c>
      <c r="AD205" s="595">
        <v>9</v>
      </c>
      <c r="AE205" s="595"/>
      <c r="AF205" s="595"/>
      <c r="AG205" s="595"/>
      <c r="AH205" s="595"/>
      <c r="AI205" s="595" t="s">
        <v>1389</v>
      </c>
      <c r="AJ205" s="595" t="s">
        <v>2330</v>
      </c>
      <c r="AK205" s="595"/>
      <c r="AL205" s="595" t="s">
        <v>2330</v>
      </c>
      <c r="AM205" s="595"/>
      <c r="AN205" s="595"/>
      <c r="AO205" s="595"/>
      <c r="AP205" s="595"/>
      <c r="AQ205" s="595"/>
      <c r="AR205" s="595"/>
      <c r="AS205" s="595"/>
      <c r="AT205" s="595" t="s">
        <v>1389</v>
      </c>
      <c r="AU205" s="595"/>
      <c r="AV205" s="595"/>
      <c r="AW205" s="595"/>
      <c r="AX205" s="595">
        <v>8</v>
      </c>
      <c r="AY205" s="595"/>
      <c r="AZ205" s="595"/>
      <c r="BA205" s="595">
        <v>8</v>
      </c>
      <c r="BB205" s="595"/>
      <c r="BC205" s="595" t="s">
        <v>1901</v>
      </c>
      <c r="BD205" s="595" t="s">
        <v>1901</v>
      </c>
      <c r="BE205" s="595"/>
      <c r="BF205" s="595"/>
      <c r="BG205" s="595"/>
      <c r="BH205" s="595"/>
      <c r="BI205" s="595"/>
      <c r="BJ205" s="595">
        <v>7</v>
      </c>
      <c r="BK205" s="595"/>
      <c r="BL205" s="595" t="s">
        <v>1389</v>
      </c>
      <c r="BM205" s="595"/>
      <c r="BN205" s="93">
        <f t="shared" si="35"/>
        <v>0</v>
      </c>
      <c r="BO205" s="56">
        <f t="shared" si="36"/>
        <v>6</v>
      </c>
      <c r="BP205" s="56">
        <f t="shared" si="37"/>
        <v>0</v>
      </c>
      <c r="BQ205" s="56">
        <f t="shared" si="38"/>
        <v>1</v>
      </c>
      <c r="BR205" s="56">
        <f t="shared" si="39"/>
        <v>0</v>
      </c>
      <c r="BS205" s="56">
        <f t="shared" si="34"/>
        <v>7</v>
      </c>
      <c r="BT205" s="316"/>
      <c r="BU205" s="169"/>
      <c r="BV205" s="169"/>
      <c r="BW205" s="169"/>
      <c r="BX205" s="169"/>
      <c r="BY205" s="169"/>
      <c r="BZ205" s="169"/>
      <c r="CA205" s="169"/>
      <c r="CB205" s="197"/>
      <c r="CC205" s="197"/>
      <c r="CD205" s="196"/>
      <c r="CE205" s="169"/>
      <c r="CF205" s="169"/>
      <c r="CG205" s="169"/>
      <c r="CH205" s="198"/>
      <c r="CI205" s="196"/>
      <c r="CJ205" s="169"/>
      <c r="CK205" s="169"/>
      <c r="CL205" s="99"/>
      <c r="CM205" s="99"/>
      <c r="CN205" s="99"/>
      <c r="CO205" s="99"/>
      <c r="CP205" s="99"/>
      <c r="CQ205" s="99"/>
      <c r="CR205" s="318"/>
      <c r="CS205" s="502"/>
      <c r="CT205" s="99"/>
      <c r="CU205" s="99"/>
      <c r="CV205" s="99"/>
      <c r="CW205" s="99"/>
      <c r="CX205" s="99"/>
      <c r="CY205" s="99"/>
      <c r="CZ205" s="99"/>
      <c r="DA205" s="99"/>
      <c r="DB205" s="102"/>
      <c r="DC205" s="502"/>
      <c r="DD205" s="98"/>
      <c r="DE205" s="502"/>
      <c r="DF205" s="99"/>
      <c r="DG205" s="99"/>
      <c r="DH205" s="99"/>
      <c r="DI205" s="99"/>
      <c r="DJ205" s="99"/>
      <c r="DK205" s="98"/>
    </row>
    <row r="206" spans="1:115" s="65" customFormat="1" ht="15" hidden="1" x14ac:dyDescent="0.25">
      <c r="A206" s="519">
        <v>195</v>
      </c>
      <c r="B206" s="190">
        <v>1304176</v>
      </c>
      <c r="C206" s="187" t="s">
        <v>1117</v>
      </c>
      <c r="D206" s="715" t="s">
        <v>1118</v>
      </c>
      <c r="E206" s="878" t="s">
        <v>591</v>
      </c>
      <c r="F206" s="878">
        <v>8</v>
      </c>
      <c r="G206" s="172"/>
      <c r="H206" s="595" t="s">
        <v>36</v>
      </c>
      <c r="I206" s="595" t="s">
        <v>293</v>
      </c>
      <c r="J206" s="595">
        <v>7</v>
      </c>
      <c r="K206" s="595">
        <v>6</v>
      </c>
      <c r="L206" s="595">
        <v>6</v>
      </c>
      <c r="M206" s="595">
        <v>6</v>
      </c>
      <c r="N206" s="595">
        <v>9</v>
      </c>
      <c r="O206" s="595" t="s">
        <v>295</v>
      </c>
      <c r="P206" s="595">
        <v>8</v>
      </c>
      <c r="Q206" s="595">
        <v>8</v>
      </c>
      <c r="R206" s="595">
        <v>7</v>
      </c>
      <c r="S206" s="595">
        <v>8</v>
      </c>
      <c r="T206" s="595">
        <v>9</v>
      </c>
      <c r="U206" s="595">
        <v>8</v>
      </c>
      <c r="V206" s="595">
        <v>8</v>
      </c>
      <c r="W206" s="595">
        <v>9</v>
      </c>
      <c r="X206" s="595">
        <v>7</v>
      </c>
      <c r="Y206" s="595" t="s">
        <v>292</v>
      </c>
      <c r="Z206" s="595">
        <v>9</v>
      </c>
      <c r="AA206" s="595">
        <v>7</v>
      </c>
      <c r="AB206" s="595">
        <v>9</v>
      </c>
      <c r="AC206" s="595">
        <v>6</v>
      </c>
      <c r="AD206" s="595">
        <v>7</v>
      </c>
      <c r="AE206" s="595">
        <v>7</v>
      </c>
      <c r="AF206" s="595">
        <v>8</v>
      </c>
      <c r="AG206" s="595">
        <v>9</v>
      </c>
      <c r="AH206" s="595">
        <v>9</v>
      </c>
      <c r="AI206" s="595">
        <v>9</v>
      </c>
      <c r="AJ206" s="595" t="s">
        <v>2330</v>
      </c>
      <c r="AK206" s="595">
        <v>8</v>
      </c>
      <c r="AL206" s="595" t="s">
        <v>2330</v>
      </c>
      <c r="AM206" s="595">
        <v>9</v>
      </c>
      <c r="AN206" s="595">
        <v>10</v>
      </c>
      <c r="AO206" s="595">
        <v>9</v>
      </c>
      <c r="AP206" s="595">
        <v>9</v>
      </c>
      <c r="AQ206" s="595">
        <v>9</v>
      </c>
      <c r="AR206" s="595">
        <v>10</v>
      </c>
      <c r="AS206" s="595">
        <v>9</v>
      </c>
      <c r="AT206" s="595">
        <v>9</v>
      </c>
      <c r="AU206" s="595">
        <v>9</v>
      </c>
      <c r="AV206" s="595">
        <v>8</v>
      </c>
      <c r="AW206" s="595">
        <v>7</v>
      </c>
      <c r="AX206" s="595">
        <v>8</v>
      </c>
      <c r="AY206" s="595"/>
      <c r="AZ206" s="595"/>
      <c r="BA206" s="595">
        <v>9</v>
      </c>
      <c r="BB206" s="595"/>
      <c r="BC206" s="595"/>
      <c r="BD206" s="595">
        <v>9</v>
      </c>
      <c r="BE206" s="595"/>
      <c r="BF206" s="595">
        <v>8</v>
      </c>
      <c r="BG206" s="595"/>
      <c r="BH206" s="595">
        <v>7</v>
      </c>
      <c r="BI206" s="595"/>
      <c r="BJ206" s="595">
        <v>7</v>
      </c>
      <c r="BK206" s="595" t="s">
        <v>910</v>
      </c>
      <c r="BL206" s="595">
        <v>7</v>
      </c>
      <c r="BM206" s="595"/>
      <c r="BN206" s="93">
        <f t="shared" si="35"/>
        <v>0</v>
      </c>
      <c r="BO206" s="56">
        <f t="shared" si="36"/>
        <v>43</v>
      </c>
      <c r="BP206" s="56">
        <f t="shared" si="37"/>
        <v>4</v>
      </c>
      <c r="BQ206" s="56">
        <f t="shared" si="38"/>
        <v>0</v>
      </c>
      <c r="BR206" s="56">
        <f t="shared" si="39"/>
        <v>0</v>
      </c>
      <c r="BS206" s="56">
        <f t="shared" si="34"/>
        <v>47</v>
      </c>
      <c r="BT206" s="316"/>
      <c r="BU206" s="169"/>
      <c r="BV206" s="169"/>
      <c r="BW206" s="169"/>
      <c r="BX206" s="169"/>
      <c r="BY206" s="169"/>
      <c r="BZ206" s="169"/>
      <c r="CA206" s="169"/>
      <c r="CB206" s="197"/>
      <c r="CC206" s="197"/>
      <c r="CD206" s="196"/>
      <c r="CE206" s="169"/>
      <c r="CF206" s="169"/>
      <c r="CG206" s="169"/>
      <c r="CH206" s="198"/>
      <c r="CI206" s="196"/>
      <c r="CJ206" s="169"/>
      <c r="CK206" s="169"/>
      <c r="CL206" s="99"/>
      <c r="CM206" s="99"/>
      <c r="CN206" s="99"/>
      <c r="CO206" s="99"/>
      <c r="CP206" s="99"/>
      <c r="CQ206" s="99"/>
      <c r="CR206" s="318"/>
      <c r="CS206" s="502"/>
      <c r="CT206" s="99"/>
      <c r="CU206" s="99"/>
      <c r="CV206" s="99"/>
      <c r="CW206" s="99"/>
      <c r="CX206" s="99"/>
      <c r="CY206" s="99"/>
      <c r="CZ206" s="99"/>
      <c r="DA206" s="99"/>
      <c r="DB206" s="102"/>
      <c r="DC206" s="502"/>
      <c r="DD206" s="98"/>
      <c r="DE206" s="502"/>
      <c r="DF206" s="99"/>
      <c r="DG206" s="99"/>
      <c r="DH206" s="99"/>
      <c r="DI206" s="99"/>
      <c r="DJ206" s="99"/>
      <c r="DK206" s="98"/>
    </row>
    <row r="207" spans="1:115" s="54" customFormat="1" ht="15.6" hidden="1" x14ac:dyDescent="0.25">
      <c r="A207" s="519">
        <v>196</v>
      </c>
      <c r="B207" s="190">
        <v>1304176</v>
      </c>
      <c r="C207" s="187" t="s">
        <v>798</v>
      </c>
      <c r="D207" s="715" t="s">
        <v>799</v>
      </c>
      <c r="E207" s="878" t="s">
        <v>591</v>
      </c>
      <c r="F207" s="878">
        <v>3</v>
      </c>
      <c r="G207" s="172"/>
      <c r="H207" s="595" t="s">
        <v>36</v>
      </c>
      <c r="I207" s="595"/>
      <c r="J207" s="595"/>
      <c r="K207" s="595"/>
      <c r="L207" s="595">
        <v>6</v>
      </c>
      <c r="M207" s="595"/>
      <c r="N207" s="595">
        <v>6</v>
      </c>
      <c r="O207" s="595"/>
      <c r="P207" s="595" t="s">
        <v>1673</v>
      </c>
      <c r="Q207" s="595" t="s">
        <v>301</v>
      </c>
      <c r="R207" s="595">
        <v>5</v>
      </c>
      <c r="S207" s="595"/>
      <c r="T207" s="595"/>
      <c r="U207" s="595" t="s">
        <v>1391</v>
      </c>
      <c r="V207" s="595">
        <v>5</v>
      </c>
      <c r="W207" s="595" t="s">
        <v>1391</v>
      </c>
      <c r="X207" s="595">
        <v>5</v>
      </c>
      <c r="Y207" s="595"/>
      <c r="Z207" s="595"/>
      <c r="AA207" s="595" t="s">
        <v>1389</v>
      </c>
      <c r="AB207" s="595"/>
      <c r="AC207" s="595" t="s">
        <v>1389</v>
      </c>
      <c r="AD207" s="595"/>
      <c r="AE207" s="595"/>
      <c r="AF207" s="595">
        <v>7</v>
      </c>
      <c r="AG207" s="595"/>
      <c r="AH207" s="595">
        <v>7</v>
      </c>
      <c r="AI207" s="595" t="s">
        <v>1389</v>
      </c>
      <c r="AJ207" s="595" t="s">
        <v>2330</v>
      </c>
      <c r="AK207" s="595"/>
      <c r="AL207" s="595" t="s">
        <v>2330</v>
      </c>
      <c r="AM207" s="595"/>
      <c r="AN207" s="595"/>
      <c r="AO207" s="595"/>
      <c r="AP207" s="595"/>
      <c r="AQ207" s="595"/>
      <c r="AR207" s="595">
        <v>5</v>
      </c>
      <c r="AS207" s="595">
        <v>7</v>
      </c>
      <c r="AT207" s="595" t="s">
        <v>1389</v>
      </c>
      <c r="AU207" s="595"/>
      <c r="AV207" s="595"/>
      <c r="AW207" s="595"/>
      <c r="AX207" s="595">
        <v>7</v>
      </c>
      <c r="AY207" s="595">
        <v>6</v>
      </c>
      <c r="AZ207" s="595">
        <v>5</v>
      </c>
      <c r="BA207" s="595">
        <v>5</v>
      </c>
      <c r="BB207" s="595"/>
      <c r="BC207" s="595" t="s">
        <v>1901</v>
      </c>
      <c r="BD207" s="595" t="s">
        <v>1901</v>
      </c>
      <c r="BE207" s="595"/>
      <c r="BF207" s="595"/>
      <c r="BG207" s="595"/>
      <c r="BH207" s="595">
        <v>5</v>
      </c>
      <c r="BI207" s="595"/>
      <c r="BJ207" s="595">
        <v>5</v>
      </c>
      <c r="BK207" s="595">
        <v>7</v>
      </c>
      <c r="BL207" s="595" t="s">
        <v>1389</v>
      </c>
      <c r="BM207" s="595"/>
      <c r="BN207" s="93">
        <f t="shared" si="35"/>
        <v>0</v>
      </c>
      <c r="BO207" s="56">
        <f t="shared" si="36"/>
        <v>8</v>
      </c>
      <c r="BP207" s="56">
        <f t="shared" si="37"/>
        <v>0</v>
      </c>
      <c r="BQ207" s="56">
        <f t="shared" si="38"/>
        <v>8</v>
      </c>
      <c r="BR207" s="56">
        <f t="shared" si="39"/>
        <v>1</v>
      </c>
      <c r="BS207" s="56">
        <f t="shared" si="34"/>
        <v>17</v>
      </c>
      <c r="BT207" s="316"/>
      <c r="BU207" s="169"/>
      <c r="BV207" s="169"/>
      <c r="BW207" s="169"/>
      <c r="BX207" s="169"/>
      <c r="BY207" s="169"/>
      <c r="BZ207" s="169"/>
      <c r="CA207" s="169"/>
      <c r="CB207" s="197"/>
      <c r="CC207" s="197"/>
      <c r="CD207" s="196"/>
      <c r="CE207" s="169"/>
      <c r="CF207" s="169"/>
      <c r="CG207" s="169"/>
      <c r="CH207" s="198"/>
      <c r="CI207" s="196"/>
      <c r="CJ207" s="169"/>
      <c r="CK207" s="169"/>
      <c r="CL207" s="99"/>
      <c r="CM207" s="99"/>
      <c r="CN207" s="99"/>
      <c r="CO207" s="99"/>
      <c r="CP207" s="99"/>
      <c r="CQ207" s="99"/>
      <c r="CR207" s="101"/>
      <c r="CS207" s="96"/>
      <c r="CT207" s="99"/>
      <c r="CU207" s="99"/>
      <c r="CV207" s="99"/>
      <c r="CW207" s="99"/>
      <c r="CX207" s="99"/>
      <c r="CY207" s="99"/>
      <c r="CZ207" s="99"/>
      <c r="DA207" s="99"/>
      <c r="DB207" s="102"/>
      <c r="DC207" s="96"/>
      <c r="DD207" s="98"/>
      <c r="DE207" s="96"/>
      <c r="DF207" s="99"/>
      <c r="DG207" s="99"/>
      <c r="DH207" s="99"/>
      <c r="DI207" s="99"/>
      <c r="DJ207" s="99"/>
      <c r="DK207" s="100"/>
    </row>
    <row r="208" spans="1:115" s="54" customFormat="1" ht="15" hidden="1" x14ac:dyDescent="0.25">
      <c r="A208" s="519">
        <v>197</v>
      </c>
      <c r="B208" s="190">
        <v>1304176</v>
      </c>
      <c r="C208" s="187" t="s">
        <v>802</v>
      </c>
      <c r="D208" s="715" t="s">
        <v>803</v>
      </c>
      <c r="E208" s="878" t="s">
        <v>591</v>
      </c>
      <c r="F208" s="878">
        <v>5</v>
      </c>
      <c r="G208" s="172"/>
      <c r="H208" s="595" t="s">
        <v>36</v>
      </c>
      <c r="I208" s="595">
        <v>9</v>
      </c>
      <c r="J208" s="595">
        <v>8</v>
      </c>
      <c r="K208" s="595">
        <v>8</v>
      </c>
      <c r="L208" s="595">
        <v>6</v>
      </c>
      <c r="M208" s="595">
        <v>9</v>
      </c>
      <c r="N208" s="595">
        <v>8</v>
      </c>
      <c r="O208" s="595">
        <v>6</v>
      </c>
      <c r="P208" s="595">
        <v>9</v>
      </c>
      <c r="Q208" s="595">
        <v>8</v>
      </c>
      <c r="R208" s="595">
        <v>7</v>
      </c>
      <c r="S208" s="595">
        <v>10</v>
      </c>
      <c r="T208" s="595">
        <v>9</v>
      </c>
      <c r="U208" s="595">
        <v>8</v>
      </c>
      <c r="V208" s="595">
        <v>8</v>
      </c>
      <c r="W208" s="595">
        <v>9</v>
      </c>
      <c r="X208" s="595">
        <v>8</v>
      </c>
      <c r="Y208" s="595">
        <v>8</v>
      </c>
      <c r="Z208" s="595">
        <v>9</v>
      </c>
      <c r="AA208" s="595">
        <v>7</v>
      </c>
      <c r="AB208" s="595">
        <v>8</v>
      </c>
      <c r="AC208" s="595">
        <v>8</v>
      </c>
      <c r="AD208" s="595">
        <v>8</v>
      </c>
      <c r="AE208" s="595">
        <v>8</v>
      </c>
      <c r="AF208" s="595">
        <v>8</v>
      </c>
      <c r="AG208" s="595">
        <v>9</v>
      </c>
      <c r="AH208" s="595">
        <v>7</v>
      </c>
      <c r="AI208" s="595">
        <v>9</v>
      </c>
      <c r="AJ208" s="595" t="s">
        <v>2330</v>
      </c>
      <c r="AK208" s="595">
        <v>8</v>
      </c>
      <c r="AL208" s="595" t="s">
        <v>2330</v>
      </c>
      <c r="AM208" s="595">
        <v>8</v>
      </c>
      <c r="AN208" s="595">
        <v>9</v>
      </c>
      <c r="AO208" s="595">
        <v>7</v>
      </c>
      <c r="AP208" s="595">
        <v>9</v>
      </c>
      <c r="AQ208" s="595">
        <v>10</v>
      </c>
      <c r="AR208" s="595">
        <v>9</v>
      </c>
      <c r="AS208" s="595">
        <v>8</v>
      </c>
      <c r="AT208" s="595">
        <v>6</v>
      </c>
      <c r="AU208" s="595">
        <v>8</v>
      </c>
      <c r="AV208" s="595">
        <v>8</v>
      </c>
      <c r="AW208" s="595">
        <v>8</v>
      </c>
      <c r="AX208" s="595">
        <v>8</v>
      </c>
      <c r="AY208" s="595">
        <v>8</v>
      </c>
      <c r="AZ208" s="595">
        <v>8</v>
      </c>
      <c r="BA208" s="595">
        <v>10</v>
      </c>
      <c r="BB208" s="595"/>
      <c r="BC208" s="595" t="s">
        <v>1901</v>
      </c>
      <c r="BD208" s="595" t="s">
        <v>1901</v>
      </c>
      <c r="BE208" s="595"/>
      <c r="BF208" s="595"/>
      <c r="BG208" s="595"/>
      <c r="BH208" s="595">
        <v>8</v>
      </c>
      <c r="BI208" s="595"/>
      <c r="BJ208" s="595">
        <v>7</v>
      </c>
      <c r="BK208" s="595">
        <v>8</v>
      </c>
      <c r="BL208" s="595">
        <v>7</v>
      </c>
      <c r="BM208" s="595"/>
      <c r="BN208" s="93">
        <f t="shared" si="35"/>
        <v>0</v>
      </c>
      <c r="BO208" s="56">
        <f t="shared" si="36"/>
        <v>47</v>
      </c>
      <c r="BP208" s="56">
        <f t="shared" si="37"/>
        <v>0</v>
      </c>
      <c r="BQ208" s="56">
        <f t="shared" si="38"/>
        <v>0</v>
      </c>
      <c r="BR208" s="56">
        <f t="shared" si="39"/>
        <v>0</v>
      </c>
      <c r="BS208" s="56">
        <f t="shared" si="34"/>
        <v>47</v>
      </c>
      <c r="BT208" s="316"/>
      <c r="BU208" s="169"/>
      <c r="BV208" s="169"/>
      <c r="BW208" s="169"/>
      <c r="BX208" s="169"/>
      <c r="BY208" s="169"/>
      <c r="BZ208" s="169"/>
      <c r="CA208" s="169"/>
      <c r="CB208" s="197"/>
      <c r="CC208" s="197"/>
      <c r="CD208" s="196"/>
      <c r="CE208" s="169"/>
      <c r="CF208" s="169"/>
      <c r="CG208" s="169"/>
      <c r="CH208" s="198"/>
      <c r="CI208" s="196"/>
      <c r="CJ208" s="169"/>
      <c r="CK208" s="169"/>
      <c r="CL208" s="99"/>
      <c r="CM208" s="99"/>
      <c r="CN208" s="99"/>
      <c r="CO208" s="99"/>
      <c r="CP208" s="99"/>
      <c r="CQ208" s="99"/>
      <c r="CR208" s="101"/>
      <c r="CS208" s="96"/>
      <c r="CT208" s="99"/>
      <c r="CU208" s="99"/>
      <c r="CV208" s="99"/>
      <c r="CW208" s="99"/>
      <c r="CX208" s="99"/>
      <c r="CY208" s="99"/>
      <c r="CZ208" s="99"/>
      <c r="DA208" s="99"/>
      <c r="DB208" s="102"/>
      <c r="DC208" s="96"/>
      <c r="DD208" s="98"/>
      <c r="DE208" s="96"/>
      <c r="DF208" s="99"/>
      <c r="DG208" s="99"/>
      <c r="DH208" s="99"/>
      <c r="DI208" s="99"/>
      <c r="DJ208" s="99"/>
      <c r="DK208" s="100"/>
    </row>
    <row r="209" spans="1:115" s="65" customFormat="1" ht="15.6" hidden="1" x14ac:dyDescent="0.25">
      <c r="A209" s="519">
        <v>198</v>
      </c>
      <c r="B209" s="190">
        <v>1304176</v>
      </c>
      <c r="C209" s="187" t="s">
        <v>822</v>
      </c>
      <c r="D209" s="715" t="s">
        <v>823</v>
      </c>
      <c r="E209" s="878" t="s">
        <v>591</v>
      </c>
      <c r="F209" s="878">
        <v>5</v>
      </c>
      <c r="G209" s="172"/>
      <c r="H209" s="595" t="s">
        <v>36</v>
      </c>
      <c r="I209" s="595">
        <v>9</v>
      </c>
      <c r="J209" s="595">
        <v>7</v>
      </c>
      <c r="K209" s="595">
        <v>7</v>
      </c>
      <c r="L209" s="595">
        <v>7</v>
      </c>
      <c r="M209" s="595">
        <v>10</v>
      </c>
      <c r="N209" s="595">
        <v>8</v>
      </c>
      <c r="O209" s="595" t="s">
        <v>1526</v>
      </c>
      <c r="P209" s="595">
        <v>8</v>
      </c>
      <c r="Q209" s="595">
        <v>8</v>
      </c>
      <c r="R209" s="595">
        <v>7</v>
      </c>
      <c r="S209" s="595">
        <v>10</v>
      </c>
      <c r="T209" s="595">
        <v>9</v>
      </c>
      <c r="U209" s="595">
        <v>8</v>
      </c>
      <c r="V209" s="595">
        <v>8</v>
      </c>
      <c r="W209" s="595">
        <v>9</v>
      </c>
      <c r="X209" s="595">
        <v>8</v>
      </c>
      <c r="Y209" s="595">
        <v>8</v>
      </c>
      <c r="Z209" s="595">
        <v>9</v>
      </c>
      <c r="AA209" s="595">
        <v>7</v>
      </c>
      <c r="AB209" s="595">
        <v>8</v>
      </c>
      <c r="AC209" s="595">
        <v>9</v>
      </c>
      <c r="AD209" s="595">
        <v>8</v>
      </c>
      <c r="AE209" s="595">
        <v>7</v>
      </c>
      <c r="AF209" s="595">
        <v>9</v>
      </c>
      <c r="AG209" s="595">
        <v>9</v>
      </c>
      <c r="AH209" s="595">
        <v>7</v>
      </c>
      <c r="AI209" s="595">
        <v>8</v>
      </c>
      <c r="AJ209" s="595" t="s">
        <v>2330</v>
      </c>
      <c r="AK209" s="595">
        <v>8</v>
      </c>
      <c r="AL209" s="595" t="s">
        <v>2330</v>
      </c>
      <c r="AM209" s="595">
        <v>9</v>
      </c>
      <c r="AN209" s="595">
        <v>9</v>
      </c>
      <c r="AO209" s="595">
        <v>8</v>
      </c>
      <c r="AP209" s="595">
        <v>9</v>
      </c>
      <c r="AQ209" s="595">
        <v>9</v>
      </c>
      <c r="AR209" s="595">
        <v>9</v>
      </c>
      <c r="AS209" s="595">
        <v>8</v>
      </c>
      <c r="AT209" s="595">
        <v>7</v>
      </c>
      <c r="AU209" s="595">
        <v>8</v>
      </c>
      <c r="AV209" s="595">
        <v>9</v>
      </c>
      <c r="AW209" s="595">
        <v>8</v>
      </c>
      <c r="AX209" s="595">
        <v>8</v>
      </c>
      <c r="AY209" s="595">
        <v>7</v>
      </c>
      <c r="AZ209" s="595">
        <v>8</v>
      </c>
      <c r="BA209" s="595">
        <v>9</v>
      </c>
      <c r="BB209" s="595"/>
      <c r="BC209" s="595"/>
      <c r="BD209" s="595"/>
      <c r="BE209" s="595"/>
      <c r="BF209" s="595"/>
      <c r="BG209" s="595"/>
      <c r="BH209" s="595">
        <v>8</v>
      </c>
      <c r="BI209" s="595"/>
      <c r="BJ209" s="595">
        <v>7</v>
      </c>
      <c r="BK209" s="595">
        <v>8</v>
      </c>
      <c r="BL209" s="595">
        <v>5</v>
      </c>
      <c r="BM209" s="595">
        <v>9</v>
      </c>
      <c r="BN209" s="93">
        <f t="shared" si="35"/>
        <v>0</v>
      </c>
      <c r="BO209" s="56">
        <f t="shared" si="36"/>
        <v>46</v>
      </c>
      <c r="BP209" s="56">
        <f t="shared" si="37"/>
        <v>1</v>
      </c>
      <c r="BQ209" s="56">
        <f t="shared" si="38"/>
        <v>1</v>
      </c>
      <c r="BR209" s="56">
        <f t="shared" si="39"/>
        <v>0</v>
      </c>
      <c r="BS209" s="56">
        <f t="shared" si="34"/>
        <v>48</v>
      </c>
      <c r="BT209" s="343"/>
      <c r="BU209" s="328"/>
      <c r="BV209" s="328"/>
      <c r="BW209" s="328"/>
      <c r="BX209" s="328"/>
      <c r="BY209" s="328"/>
      <c r="BZ209" s="328"/>
      <c r="CA209" s="328"/>
      <c r="CB209" s="330"/>
      <c r="CC209" s="344"/>
      <c r="CD209" s="343"/>
      <c r="CE209" s="328"/>
      <c r="CF209" s="328"/>
      <c r="CG209" s="328"/>
      <c r="CH209" s="345"/>
      <c r="CI209" s="343"/>
      <c r="CJ209" s="328"/>
      <c r="CK209" s="328"/>
      <c r="CL209" s="333"/>
      <c r="CM209" s="333"/>
      <c r="CN209" s="333"/>
      <c r="CO209" s="333"/>
      <c r="CP209" s="333"/>
      <c r="CQ209" s="333"/>
      <c r="CR209" s="334"/>
      <c r="CS209" s="335"/>
      <c r="CT209" s="333"/>
      <c r="CU209" s="333"/>
      <c r="CV209" s="333"/>
      <c r="CW209" s="333"/>
      <c r="CX209" s="333"/>
      <c r="CY209" s="333"/>
      <c r="CZ209" s="333"/>
      <c r="DA209" s="333"/>
      <c r="DB209" s="337"/>
      <c r="DC209" s="335"/>
      <c r="DD209" s="338"/>
      <c r="DE209" s="335"/>
      <c r="DF209" s="333"/>
      <c r="DG209" s="333"/>
      <c r="DH209" s="333"/>
      <c r="DI209" s="333"/>
      <c r="DJ209" s="333"/>
      <c r="DK209" s="339"/>
    </row>
    <row r="210" spans="1:115" s="65" customFormat="1" ht="15" hidden="1" x14ac:dyDescent="0.25">
      <c r="A210" s="519">
        <v>199</v>
      </c>
      <c r="B210" s="190">
        <v>1304176</v>
      </c>
      <c r="C210" s="187" t="s">
        <v>824</v>
      </c>
      <c r="D210" s="715" t="s">
        <v>825</v>
      </c>
      <c r="E210" s="878" t="s">
        <v>591</v>
      </c>
      <c r="F210" s="878">
        <v>5</v>
      </c>
      <c r="G210" s="172"/>
      <c r="H210" s="595" t="s">
        <v>36</v>
      </c>
      <c r="I210" s="595">
        <v>9</v>
      </c>
      <c r="J210" s="595">
        <v>9</v>
      </c>
      <c r="K210" s="595">
        <v>9</v>
      </c>
      <c r="L210" s="595">
        <v>7</v>
      </c>
      <c r="M210" s="595">
        <v>10</v>
      </c>
      <c r="N210" s="595">
        <v>8</v>
      </c>
      <c r="O210" s="595">
        <v>7</v>
      </c>
      <c r="P210" s="595">
        <v>9</v>
      </c>
      <c r="Q210" s="595">
        <v>9</v>
      </c>
      <c r="R210" s="595">
        <v>8</v>
      </c>
      <c r="S210" s="595">
        <v>10</v>
      </c>
      <c r="T210" s="595">
        <v>9</v>
      </c>
      <c r="U210" s="595">
        <v>9</v>
      </c>
      <c r="V210" s="595">
        <v>9</v>
      </c>
      <c r="W210" s="595">
        <v>9</v>
      </c>
      <c r="X210" s="595">
        <v>9</v>
      </c>
      <c r="Y210" s="595">
        <v>8</v>
      </c>
      <c r="Z210" s="595">
        <v>10</v>
      </c>
      <c r="AA210" s="595">
        <v>8</v>
      </c>
      <c r="AB210" s="595">
        <v>9</v>
      </c>
      <c r="AC210" s="595">
        <v>9</v>
      </c>
      <c r="AD210" s="595">
        <v>9</v>
      </c>
      <c r="AE210" s="595">
        <v>9</v>
      </c>
      <c r="AF210" s="595">
        <v>9</v>
      </c>
      <c r="AG210" s="595">
        <v>10</v>
      </c>
      <c r="AH210" s="595">
        <v>9</v>
      </c>
      <c r="AI210" s="595">
        <v>9</v>
      </c>
      <c r="AJ210" s="595" t="s">
        <v>2330</v>
      </c>
      <c r="AK210" s="595">
        <v>9</v>
      </c>
      <c r="AL210" s="595" t="s">
        <v>2330</v>
      </c>
      <c r="AM210" s="595">
        <v>9</v>
      </c>
      <c r="AN210" s="595">
        <v>10</v>
      </c>
      <c r="AO210" s="595">
        <v>9</v>
      </c>
      <c r="AP210" s="595">
        <v>9</v>
      </c>
      <c r="AQ210" s="595">
        <v>10</v>
      </c>
      <c r="AR210" s="595">
        <v>9</v>
      </c>
      <c r="AS210" s="595">
        <v>8</v>
      </c>
      <c r="AT210" s="595">
        <v>7</v>
      </c>
      <c r="AU210" s="595">
        <v>9</v>
      </c>
      <c r="AV210" s="595">
        <v>9</v>
      </c>
      <c r="AW210" s="595">
        <v>8</v>
      </c>
      <c r="AX210" s="595">
        <v>8</v>
      </c>
      <c r="AY210" s="595">
        <v>8</v>
      </c>
      <c r="AZ210" s="595">
        <v>9</v>
      </c>
      <c r="BA210" s="595">
        <v>10</v>
      </c>
      <c r="BB210" s="595"/>
      <c r="BC210" s="595"/>
      <c r="BD210" s="595"/>
      <c r="BE210" s="595"/>
      <c r="BF210" s="595"/>
      <c r="BG210" s="595"/>
      <c r="BH210" s="595">
        <v>9</v>
      </c>
      <c r="BI210" s="595"/>
      <c r="BJ210" s="595">
        <v>8</v>
      </c>
      <c r="BK210" s="595">
        <v>6</v>
      </c>
      <c r="BL210" s="595">
        <v>6</v>
      </c>
      <c r="BM210" s="595"/>
      <c r="BN210" s="93">
        <f t="shared" si="35"/>
        <v>0</v>
      </c>
      <c r="BO210" s="56">
        <f t="shared" si="36"/>
        <v>47</v>
      </c>
      <c r="BP210" s="56">
        <f t="shared" si="37"/>
        <v>0</v>
      </c>
      <c r="BQ210" s="56">
        <f t="shared" si="38"/>
        <v>0</v>
      </c>
      <c r="BR210" s="56">
        <f t="shared" si="39"/>
        <v>0</v>
      </c>
      <c r="BS210" s="56">
        <f t="shared" si="34"/>
        <v>47</v>
      </c>
      <c r="BT210" s="343"/>
      <c r="BU210" s="328"/>
      <c r="BV210" s="328"/>
      <c r="BW210" s="328"/>
      <c r="BX210" s="328"/>
      <c r="BY210" s="328"/>
      <c r="BZ210" s="328"/>
      <c r="CA210" s="328"/>
      <c r="CB210" s="330"/>
      <c r="CC210" s="344"/>
      <c r="CD210" s="343"/>
      <c r="CE210" s="328"/>
      <c r="CF210" s="328"/>
      <c r="CG210" s="328"/>
      <c r="CH210" s="345"/>
      <c r="CI210" s="343"/>
      <c r="CJ210" s="328"/>
      <c r="CK210" s="328"/>
      <c r="CL210" s="333"/>
      <c r="CM210" s="333"/>
      <c r="CN210" s="333"/>
      <c r="CO210" s="333"/>
      <c r="CP210" s="333"/>
      <c r="CQ210" s="333"/>
      <c r="CR210" s="334"/>
      <c r="CS210" s="335"/>
      <c r="CT210" s="333"/>
      <c r="CU210" s="333"/>
      <c r="CV210" s="333"/>
      <c r="CW210" s="333"/>
      <c r="CX210" s="333"/>
      <c r="CY210" s="333"/>
      <c r="CZ210" s="333"/>
      <c r="DA210" s="333"/>
      <c r="DB210" s="337"/>
      <c r="DC210" s="335"/>
      <c r="DD210" s="338"/>
      <c r="DE210" s="335"/>
      <c r="DF210" s="333"/>
      <c r="DG210" s="333"/>
      <c r="DH210" s="333"/>
      <c r="DI210" s="333"/>
      <c r="DJ210" s="333"/>
      <c r="DK210" s="339"/>
    </row>
    <row r="211" spans="1:115" s="65" customFormat="1" ht="15.6" hidden="1" x14ac:dyDescent="0.25">
      <c r="A211" s="519">
        <v>200</v>
      </c>
      <c r="B211" s="190">
        <v>1304176</v>
      </c>
      <c r="C211" s="187" t="s">
        <v>871</v>
      </c>
      <c r="D211" s="715" t="s">
        <v>872</v>
      </c>
      <c r="E211" s="878" t="s">
        <v>591</v>
      </c>
      <c r="F211" s="878">
        <v>1</v>
      </c>
      <c r="G211" s="172"/>
      <c r="H211" s="595" t="s">
        <v>36</v>
      </c>
      <c r="I211" s="595"/>
      <c r="J211" s="595"/>
      <c r="K211" s="595"/>
      <c r="L211" s="595">
        <v>5</v>
      </c>
      <c r="M211" s="595"/>
      <c r="N211" s="595">
        <v>5</v>
      </c>
      <c r="O211" s="595"/>
      <c r="P211" s="595" t="s">
        <v>1673</v>
      </c>
      <c r="Q211" s="595">
        <v>5</v>
      </c>
      <c r="R211" s="595"/>
      <c r="S211" s="595"/>
      <c r="T211" s="595"/>
      <c r="U211" s="595" t="s">
        <v>1391</v>
      </c>
      <c r="V211" s="595"/>
      <c r="W211" s="595" t="s">
        <v>1391</v>
      </c>
      <c r="X211" s="595"/>
      <c r="Y211" s="595"/>
      <c r="Z211" s="595"/>
      <c r="AA211" s="595" t="s">
        <v>1389</v>
      </c>
      <c r="AB211" s="595"/>
      <c r="AC211" s="595" t="s">
        <v>1389</v>
      </c>
      <c r="AD211" s="595"/>
      <c r="AE211" s="595"/>
      <c r="AF211" s="595"/>
      <c r="AG211" s="595"/>
      <c r="AH211" s="595">
        <v>5</v>
      </c>
      <c r="AI211" s="595" t="s">
        <v>1389</v>
      </c>
      <c r="AJ211" s="595" t="s">
        <v>2330</v>
      </c>
      <c r="AK211" s="595"/>
      <c r="AL211" s="595" t="s">
        <v>2330</v>
      </c>
      <c r="AM211" s="595"/>
      <c r="AN211" s="595"/>
      <c r="AO211" s="595"/>
      <c r="AP211" s="595"/>
      <c r="AQ211" s="595"/>
      <c r="AR211" s="595"/>
      <c r="AS211" s="595">
        <v>5</v>
      </c>
      <c r="AT211" s="595" t="s">
        <v>1389</v>
      </c>
      <c r="AU211" s="595"/>
      <c r="AV211" s="595"/>
      <c r="AW211" s="595"/>
      <c r="AX211" s="595">
        <v>5</v>
      </c>
      <c r="AY211" s="595"/>
      <c r="AZ211" s="595"/>
      <c r="BA211" s="595"/>
      <c r="BB211" s="595"/>
      <c r="BC211" s="595"/>
      <c r="BD211" s="595"/>
      <c r="BE211" s="595"/>
      <c r="BF211" s="595"/>
      <c r="BG211" s="595"/>
      <c r="BH211" s="595"/>
      <c r="BI211" s="595"/>
      <c r="BJ211" s="595" t="s">
        <v>1088</v>
      </c>
      <c r="BK211" s="595"/>
      <c r="BL211" s="595" t="s">
        <v>1389</v>
      </c>
      <c r="BM211" s="595"/>
      <c r="BN211" s="93">
        <f t="shared" si="35"/>
        <v>0</v>
      </c>
      <c r="BO211" s="56">
        <f t="shared" si="36"/>
        <v>0</v>
      </c>
      <c r="BP211" s="56">
        <f t="shared" si="37"/>
        <v>0</v>
      </c>
      <c r="BQ211" s="56">
        <f t="shared" si="38"/>
        <v>6</v>
      </c>
      <c r="BR211" s="56">
        <f t="shared" si="39"/>
        <v>0</v>
      </c>
      <c r="BS211" s="56">
        <f t="shared" si="34"/>
        <v>6</v>
      </c>
      <c r="BT211" s="343"/>
      <c r="BU211" s="328"/>
      <c r="BV211" s="328"/>
      <c r="BW211" s="328"/>
      <c r="BX211" s="328"/>
      <c r="BY211" s="328"/>
      <c r="BZ211" s="328"/>
      <c r="CA211" s="328"/>
      <c r="CB211" s="330"/>
      <c r="CC211" s="344"/>
      <c r="CD211" s="343"/>
      <c r="CE211" s="328"/>
      <c r="CF211" s="328"/>
      <c r="CG211" s="328"/>
      <c r="CH211" s="345"/>
      <c r="CI211" s="343"/>
      <c r="CJ211" s="328"/>
      <c r="CK211" s="328"/>
      <c r="CL211" s="333"/>
      <c r="CM211" s="333"/>
      <c r="CN211" s="333"/>
      <c r="CO211" s="333"/>
      <c r="CP211" s="333"/>
      <c r="CQ211" s="333"/>
      <c r="CR211" s="334"/>
      <c r="CS211" s="335"/>
      <c r="CT211" s="333"/>
      <c r="CU211" s="333"/>
      <c r="CV211" s="333"/>
      <c r="CW211" s="333"/>
      <c r="CX211" s="333"/>
      <c r="CY211" s="333"/>
      <c r="CZ211" s="333"/>
      <c r="DA211" s="333"/>
      <c r="DB211" s="337"/>
      <c r="DC211" s="335"/>
      <c r="DD211" s="338"/>
      <c r="DE211" s="335"/>
      <c r="DF211" s="333"/>
      <c r="DG211" s="333"/>
      <c r="DH211" s="333"/>
      <c r="DI211" s="333"/>
      <c r="DJ211" s="333"/>
      <c r="DK211" s="339"/>
    </row>
    <row r="212" spans="1:115" s="65" customFormat="1" ht="15.6" hidden="1" x14ac:dyDescent="0.25">
      <c r="A212" s="519">
        <v>201</v>
      </c>
      <c r="B212" s="190">
        <v>1304176</v>
      </c>
      <c r="C212" s="187" t="s">
        <v>873</v>
      </c>
      <c r="D212" s="715" t="s">
        <v>874</v>
      </c>
      <c r="E212" s="878" t="s">
        <v>591</v>
      </c>
      <c r="F212" s="878">
        <v>1</v>
      </c>
      <c r="G212" s="172"/>
      <c r="H212" s="595" t="s">
        <v>36</v>
      </c>
      <c r="I212" s="595"/>
      <c r="J212" s="595"/>
      <c r="K212" s="595"/>
      <c r="L212" s="595">
        <v>6</v>
      </c>
      <c r="M212" s="595"/>
      <c r="N212" s="595">
        <v>7</v>
      </c>
      <c r="O212" s="595"/>
      <c r="P212" s="595" t="s">
        <v>1673</v>
      </c>
      <c r="Q212" s="595">
        <v>7</v>
      </c>
      <c r="R212" s="595"/>
      <c r="S212" s="595"/>
      <c r="T212" s="595"/>
      <c r="U212" s="595" t="s">
        <v>1391</v>
      </c>
      <c r="V212" s="595"/>
      <c r="W212" s="595" t="s">
        <v>1391</v>
      </c>
      <c r="X212" s="595"/>
      <c r="Y212" s="595"/>
      <c r="Z212" s="595"/>
      <c r="AA212" s="595" t="s">
        <v>1389</v>
      </c>
      <c r="AB212" s="595"/>
      <c r="AC212" s="595" t="s">
        <v>1389</v>
      </c>
      <c r="AD212" s="595"/>
      <c r="AE212" s="595"/>
      <c r="AF212" s="595"/>
      <c r="AG212" s="595"/>
      <c r="AH212" s="595">
        <v>5</v>
      </c>
      <c r="AI212" s="595" t="s">
        <v>1389</v>
      </c>
      <c r="AJ212" s="595" t="s">
        <v>2330</v>
      </c>
      <c r="AK212" s="595"/>
      <c r="AL212" s="595" t="s">
        <v>2330</v>
      </c>
      <c r="AM212" s="595"/>
      <c r="AN212" s="595"/>
      <c r="AO212" s="595"/>
      <c r="AP212" s="595"/>
      <c r="AQ212" s="595"/>
      <c r="AR212" s="595"/>
      <c r="AS212" s="595">
        <v>7</v>
      </c>
      <c r="AT212" s="595" t="s">
        <v>1389</v>
      </c>
      <c r="AU212" s="595"/>
      <c r="AV212" s="595"/>
      <c r="AW212" s="595"/>
      <c r="AX212" s="595">
        <v>8</v>
      </c>
      <c r="AY212" s="595"/>
      <c r="AZ212" s="595"/>
      <c r="BA212" s="595"/>
      <c r="BB212" s="595"/>
      <c r="BC212" s="595"/>
      <c r="BD212" s="595"/>
      <c r="BE212" s="595"/>
      <c r="BF212" s="595"/>
      <c r="BG212" s="595"/>
      <c r="BH212" s="595"/>
      <c r="BI212" s="595"/>
      <c r="BJ212" s="595" t="s">
        <v>1088</v>
      </c>
      <c r="BK212" s="595"/>
      <c r="BL212" s="595" t="s">
        <v>1389</v>
      </c>
      <c r="BM212" s="595"/>
      <c r="BN212" s="93">
        <f t="shared" si="35"/>
        <v>0</v>
      </c>
      <c r="BO212" s="56">
        <f t="shared" si="36"/>
        <v>5</v>
      </c>
      <c r="BP212" s="56">
        <f t="shared" si="37"/>
        <v>0</v>
      </c>
      <c r="BQ212" s="56">
        <f t="shared" si="38"/>
        <v>1</v>
      </c>
      <c r="BR212" s="56">
        <f t="shared" si="39"/>
        <v>0</v>
      </c>
      <c r="BS212" s="56">
        <f t="shared" si="34"/>
        <v>6</v>
      </c>
      <c r="BT212" s="343"/>
      <c r="BU212" s="328"/>
      <c r="BV212" s="328"/>
      <c r="BW212" s="328"/>
      <c r="BX212" s="328"/>
      <c r="BY212" s="328"/>
      <c r="BZ212" s="328"/>
      <c r="CA212" s="328"/>
      <c r="CB212" s="330"/>
      <c r="CC212" s="344"/>
      <c r="CD212" s="343"/>
      <c r="CE212" s="328"/>
      <c r="CF212" s="328"/>
      <c r="CG212" s="328"/>
      <c r="CH212" s="345"/>
      <c r="CI212" s="343"/>
      <c r="CJ212" s="328"/>
      <c r="CK212" s="328"/>
      <c r="CL212" s="333"/>
      <c r="CM212" s="333"/>
      <c r="CN212" s="333"/>
      <c r="CO212" s="333"/>
      <c r="CP212" s="333"/>
      <c r="CQ212" s="333"/>
      <c r="CR212" s="334"/>
      <c r="CS212" s="335"/>
      <c r="CT212" s="333"/>
      <c r="CU212" s="333"/>
      <c r="CV212" s="333"/>
      <c r="CW212" s="333"/>
      <c r="CX212" s="333"/>
      <c r="CY212" s="333"/>
      <c r="CZ212" s="333"/>
      <c r="DA212" s="333"/>
      <c r="DB212" s="337"/>
      <c r="DC212" s="335"/>
      <c r="DD212" s="338"/>
      <c r="DE212" s="335"/>
      <c r="DF212" s="333"/>
      <c r="DG212" s="333"/>
      <c r="DH212" s="333"/>
      <c r="DI212" s="333"/>
      <c r="DJ212" s="333"/>
      <c r="DK212" s="339"/>
    </row>
    <row r="213" spans="1:115" s="65" customFormat="1" ht="15" hidden="1" x14ac:dyDescent="0.25">
      <c r="A213" s="519">
        <v>202</v>
      </c>
      <c r="B213" s="190">
        <v>1304176</v>
      </c>
      <c r="C213" s="187" t="s">
        <v>875</v>
      </c>
      <c r="D213" s="715" t="s">
        <v>876</v>
      </c>
      <c r="E213" s="878" t="s">
        <v>591</v>
      </c>
      <c r="F213" s="878">
        <v>1</v>
      </c>
      <c r="G213" s="172"/>
      <c r="H213" s="595" t="s">
        <v>36</v>
      </c>
      <c r="I213" s="595"/>
      <c r="J213" s="595"/>
      <c r="K213" s="595"/>
      <c r="L213" s="595">
        <v>7</v>
      </c>
      <c r="M213" s="595"/>
      <c r="N213" s="595">
        <v>9</v>
      </c>
      <c r="O213" s="595"/>
      <c r="P213" s="595" t="s">
        <v>1673</v>
      </c>
      <c r="Q213" s="595">
        <v>9</v>
      </c>
      <c r="R213" s="595"/>
      <c r="S213" s="595"/>
      <c r="T213" s="595"/>
      <c r="U213" s="595" t="s">
        <v>1391</v>
      </c>
      <c r="V213" s="595"/>
      <c r="W213" s="595" t="s">
        <v>1391</v>
      </c>
      <c r="X213" s="595"/>
      <c r="Y213" s="595"/>
      <c r="Z213" s="595"/>
      <c r="AA213" s="595" t="s">
        <v>1389</v>
      </c>
      <c r="AB213" s="595"/>
      <c r="AC213" s="595" t="s">
        <v>1389</v>
      </c>
      <c r="AD213" s="595"/>
      <c r="AE213" s="595"/>
      <c r="AF213" s="595"/>
      <c r="AG213" s="595"/>
      <c r="AH213" s="595">
        <v>9</v>
      </c>
      <c r="AI213" s="595" t="s">
        <v>1389</v>
      </c>
      <c r="AJ213" s="595" t="s">
        <v>2330</v>
      </c>
      <c r="AK213" s="595"/>
      <c r="AL213" s="595" t="s">
        <v>2330</v>
      </c>
      <c r="AM213" s="595"/>
      <c r="AN213" s="595"/>
      <c r="AO213" s="595"/>
      <c r="AP213" s="595"/>
      <c r="AQ213" s="595"/>
      <c r="AR213" s="595"/>
      <c r="AS213" s="595">
        <v>9</v>
      </c>
      <c r="AT213" s="595" t="s">
        <v>1389</v>
      </c>
      <c r="AU213" s="595"/>
      <c r="AV213" s="595"/>
      <c r="AW213" s="595"/>
      <c r="AX213" s="595">
        <v>8</v>
      </c>
      <c r="AY213" s="595"/>
      <c r="AZ213" s="595"/>
      <c r="BA213" s="595"/>
      <c r="BB213" s="595"/>
      <c r="BC213" s="595"/>
      <c r="BD213" s="595"/>
      <c r="BE213" s="595"/>
      <c r="BF213" s="595"/>
      <c r="BG213" s="595"/>
      <c r="BH213" s="595"/>
      <c r="BI213" s="595"/>
      <c r="BJ213" s="595" t="s">
        <v>1088</v>
      </c>
      <c r="BK213" s="595"/>
      <c r="BL213" s="595" t="s">
        <v>1389</v>
      </c>
      <c r="BM213" s="595"/>
      <c r="BN213" s="93">
        <f t="shared" si="35"/>
        <v>0</v>
      </c>
      <c r="BO213" s="56">
        <f t="shared" si="36"/>
        <v>6</v>
      </c>
      <c r="BP213" s="56">
        <f t="shared" si="37"/>
        <v>0</v>
      </c>
      <c r="BQ213" s="56">
        <f t="shared" si="38"/>
        <v>0</v>
      </c>
      <c r="BR213" s="56">
        <f t="shared" si="39"/>
        <v>0</v>
      </c>
      <c r="BS213" s="56">
        <f t="shared" ref="BS213:BS219" si="46">SUM(BO213:BR213)</f>
        <v>6</v>
      </c>
      <c r="BT213" s="343"/>
      <c r="BU213" s="328"/>
      <c r="BV213" s="328"/>
      <c r="BW213" s="328"/>
      <c r="BX213" s="328"/>
      <c r="BY213" s="328"/>
      <c r="BZ213" s="328"/>
      <c r="CA213" s="328"/>
      <c r="CB213" s="330"/>
      <c r="CC213" s="344"/>
      <c r="CD213" s="343"/>
      <c r="CE213" s="328"/>
      <c r="CF213" s="328"/>
      <c r="CG213" s="328"/>
      <c r="CH213" s="345"/>
      <c r="CI213" s="343"/>
      <c r="CJ213" s="328"/>
      <c r="CK213" s="328"/>
      <c r="CL213" s="333"/>
      <c r="CM213" s="333"/>
      <c r="CN213" s="333"/>
      <c r="CO213" s="333"/>
      <c r="CP213" s="333"/>
      <c r="CQ213" s="333"/>
      <c r="CR213" s="334"/>
      <c r="CS213" s="335"/>
      <c r="CT213" s="333"/>
      <c r="CU213" s="333"/>
      <c r="CV213" s="333"/>
      <c r="CW213" s="333"/>
      <c r="CX213" s="333"/>
      <c r="CY213" s="333"/>
      <c r="CZ213" s="333"/>
      <c r="DA213" s="333"/>
      <c r="DB213" s="337"/>
      <c r="DC213" s="335"/>
      <c r="DD213" s="338"/>
      <c r="DE213" s="335"/>
      <c r="DF213" s="333"/>
      <c r="DG213" s="333"/>
      <c r="DH213" s="333"/>
      <c r="DI213" s="333"/>
      <c r="DJ213" s="333"/>
      <c r="DK213" s="339"/>
    </row>
    <row r="214" spans="1:115" s="65" customFormat="1" ht="15.6" hidden="1" x14ac:dyDescent="0.25">
      <c r="A214" s="519">
        <v>203</v>
      </c>
      <c r="B214" s="190">
        <v>1304176</v>
      </c>
      <c r="C214" s="187" t="s">
        <v>877</v>
      </c>
      <c r="D214" s="715" t="s">
        <v>878</v>
      </c>
      <c r="E214" s="878" t="s">
        <v>591</v>
      </c>
      <c r="F214" s="878">
        <v>1</v>
      </c>
      <c r="G214" s="172"/>
      <c r="H214" s="595" t="s">
        <v>36</v>
      </c>
      <c r="I214" s="595"/>
      <c r="J214" s="595"/>
      <c r="K214" s="595"/>
      <c r="L214" s="595">
        <v>5</v>
      </c>
      <c r="M214" s="595"/>
      <c r="N214" s="595">
        <v>5</v>
      </c>
      <c r="O214" s="595"/>
      <c r="P214" s="595" t="s">
        <v>1673</v>
      </c>
      <c r="Q214" s="595">
        <v>5</v>
      </c>
      <c r="R214" s="595"/>
      <c r="S214" s="595"/>
      <c r="T214" s="595"/>
      <c r="U214" s="595" t="s">
        <v>1391</v>
      </c>
      <c r="V214" s="595"/>
      <c r="W214" s="595" t="s">
        <v>1391</v>
      </c>
      <c r="X214" s="595"/>
      <c r="Y214" s="595"/>
      <c r="Z214" s="595"/>
      <c r="AA214" s="595" t="s">
        <v>1389</v>
      </c>
      <c r="AB214" s="595"/>
      <c r="AC214" s="595" t="s">
        <v>1389</v>
      </c>
      <c r="AD214" s="595"/>
      <c r="AE214" s="595"/>
      <c r="AF214" s="595"/>
      <c r="AG214" s="595"/>
      <c r="AH214" s="595">
        <v>5</v>
      </c>
      <c r="AI214" s="595" t="s">
        <v>1389</v>
      </c>
      <c r="AJ214" s="595" t="s">
        <v>2330</v>
      </c>
      <c r="AK214" s="595"/>
      <c r="AL214" s="595" t="s">
        <v>2330</v>
      </c>
      <c r="AM214" s="595"/>
      <c r="AN214" s="595"/>
      <c r="AO214" s="595"/>
      <c r="AP214" s="595"/>
      <c r="AQ214" s="595"/>
      <c r="AR214" s="595"/>
      <c r="AS214" s="595">
        <v>5</v>
      </c>
      <c r="AT214" s="595" t="s">
        <v>1389</v>
      </c>
      <c r="AU214" s="595"/>
      <c r="AV214" s="595"/>
      <c r="AW214" s="595"/>
      <c r="AX214" s="595">
        <v>5</v>
      </c>
      <c r="AY214" s="595"/>
      <c r="AZ214" s="595"/>
      <c r="BA214" s="595"/>
      <c r="BB214" s="595"/>
      <c r="BC214" s="595"/>
      <c r="BD214" s="595"/>
      <c r="BE214" s="595"/>
      <c r="BF214" s="595"/>
      <c r="BG214" s="595"/>
      <c r="BH214" s="595"/>
      <c r="BI214" s="595"/>
      <c r="BJ214" s="595" t="s">
        <v>1088</v>
      </c>
      <c r="BK214" s="595"/>
      <c r="BL214" s="595" t="s">
        <v>1389</v>
      </c>
      <c r="BM214" s="595"/>
      <c r="BN214" s="93">
        <f t="shared" si="35"/>
        <v>0</v>
      </c>
      <c r="BO214" s="56">
        <f t="shared" si="36"/>
        <v>0</v>
      </c>
      <c r="BP214" s="56">
        <f t="shared" si="37"/>
        <v>0</v>
      </c>
      <c r="BQ214" s="56">
        <f t="shared" si="38"/>
        <v>6</v>
      </c>
      <c r="BR214" s="56">
        <f t="shared" si="39"/>
        <v>0</v>
      </c>
      <c r="BS214" s="56">
        <f t="shared" si="46"/>
        <v>6</v>
      </c>
      <c r="BT214" s="343"/>
      <c r="BU214" s="328"/>
      <c r="BV214" s="328"/>
      <c r="BW214" s="328"/>
      <c r="BX214" s="328"/>
      <c r="BY214" s="328"/>
      <c r="BZ214" s="328"/>
      <c r="CA214" s="328"/>
      <c r="CB214" s="330"/>
      <c r="CC214" s="344"/>
      <c r="CD214" s="343"/>
      <c r="CE214" s="328"/>
      <c r="CF214" s="328"/>
      <c r="CG214" s="328"/>
      <c r="CH214" s="345"/>
      <c r="CI214" s="343"/>
      <c r="CJ214" s="328"/>
      <c r="CK214" s="328"/>
      <c r="CL214" s="333"/>
      <c r="CM214" s="333"/>
      <c r="CN214" s="333"/>
      <c r="CO214" s="333"/>
      <c r="CP214" s="333"/>
      <c r="CQ214" s="333"/>
      <c r="CR214" s="334"/>
      <c r="CS214" s="335"/>
      <c r="CT214" s="333"/>
      <c r="CU214" s="333"/>
      <c r="CV214" s="333"/>
      <c r="CW214" s="333"/>
      <c r="CX214" s="333"/>
      <c r="CY214" s="333"/>
      <c r="CZ214" s="333"/>
      <c r="DA214" s="333"/>
      <c r="DB214" s="337"/>
      <c r="DC214" s="335"/>
      <c r="DD214" s="338"/>
      <c r="DE214" s="335"/>
      <c r="DF214" s="333"/>
      <c r="DG214" s="333"/>
      <c r="DH214" s="333"/>
      <c r="DI214" s="333"/>
      <c r="DJ214" s="333"/>
      <c r="DK214" s="339"/>
    </row>
    <row r="215" spans="1:115" s="65" customFormat="1" ht="15" hidden="1" x14ac:dyDescent="0.25">
      <c r="A215" s="519">
        <v>204</v>
      </c>
      <c r="B215" s="190">
        <v>1304176</v>
      </c>
      <c r="C215" s="187" t="s">
        <v>884</v>
      </c>
      <c r="D215" s="715" t="s">
        <v>885</v>
      </c>
      <c r="E215" s="878" t="s">
        <v>591</v>
      </c>
      <c r="F215" s="878"/>
      <c r="G215" s="172">
        <v>1</v>
      </c>
      <c r="H215" s="595" t="s">
        <v>36</v>
      </c>
      <c r="I215" s="595"/>
      <c r="J215" s="595"/>
      <c r="K215" s="595"/>
      <c r="L215" s="595"/>
      <c r="M215" s="595"/>
      <c r="N215" s="595" t="s">
        <v>817</v>
      </c>
      <c r="O215" s="595"/>
      <c r="P215" s="595" t="s">
        <v>1673</v>
      </c>
      <c r="Q215" s="595"/>
      <c r="R215" s="595"/>
      <c r="S215" s="595"/>
      <c r="T215" s="595"/>
      <c r="U215" s="595" t="s">
        <v>1391</v>
      </c>
      <c r="V215" s="595"/>
      <c r="W215" s="595" t="s">
        <v>1391</v>
      </c>
      <c r="X215" s="595"/>
      <c r="Y215" s="595"/>
      <c r="Z215" s="595"/>
      <c r="AA215" s="595" t="s">
        <v>1389</v>
      </c>
      <c r="AB215" s="595" t="s">
        <v>817</v>
      </c>
      <c r="AC215" s="595" t="s">
        <v>1389</v>
      </c>
      <c r="AD215" s="595"/>
      <c r="AE215" s="595"/>
      <c r="AF215" s="595"/>
      <c r="AG215" s="595" t="s">
        <v>817</v>
      </c>
      <c r="AH215" s="595" t="s">
        <v>817</v>
      </c>
      <c r="AI215" s="595" t="s">
        <v>1389</v>
      </c>
      <c r="AJ215" s="595" t="s">
        <v>2330</v>
      </c>
      <c r="AK215" s="595"/>
      <c r="AL215" s="595" t="s">
        <v>2330</v>
      </c>
      <c r="AM215" s="595"/>
      <c r="AN215" s="595"/>
      <c r="AO215" s="595"/>
      <c r="AP215" s="595"/>
      <c r="AQ215" s="595"/>
      <c r="AR215" s="595"/>
      <c r="AS215" s="595" t="s">
        <v>817</v>
      </c>
      <c r="AT215" s="595" t="s">
        <v>1389</v>
      </c>
      <c r="AU215" s="595"/>
      <c r="AV215" s="595"/>
      <c r="AW215" s="595"/>
      <c r="AX215" s="595" t="s">
        <v>817</v>
      </c>
      <c r="AY215" s="595"/>
      <c r="AZ215" s="595"/>
      <c r="BA215" s="595"/>
      <c r="BB215" s="595"/>
      <c r="BC215" s="595"/>
      <c r="BD215" s="595"/>
      <c r="BE215" s="595"/>
      <c r="BF215" s="595"/>
      <c r="BG215" s="595"/>
      <c r="BH215" s="595"/>
      <c r="BI215" s="595"/>
      <c r="BJ215" s="595" t="s">
        <v>1088</v>
      </c>
      <c r="BK215" s="595"/>
      <c r="BL215" s="595" t="s">
        <v>1389</v>
      </c>
      <c r="BM215" s="595"/>
      <c r="BN215" s="93">
        <f t="shared" ref="BN215:BN219" si="47">COUNTIF(H215:BM215, "2024-1")</f>
        <v>0</v>
      </c>
      <c r="BO215" s="56">
        <f t="shared" ref="BO215:BO219" si="48">COUNTIF(H215:BM215,"&gt;5")</f>
        <v>0</v>
      </c>
      <c r="BP215" s="56">
        <f t="shared" ref="BP215:BP219" si="49">COUNTIF(H215:BM215,"&gt;5?")</f>
        <v>0</v>
      </c>
      <c r="BQ215" s="56">
        <f t="shared" ref="BQ215:BQ219" si="50">COUNTIF(H215:BM215,"5")</f>
        <v>0</v>
      </c>
      <c r="BR215" s="56">
        <f t="shared" ref="BR215:BR219" si="51">COUNTIF(H215:BM215,"5*")</f>
        <v>0</v>
      </c>
      <c r="BS215" s="56">
        <f t="shared" si="46"/>
        <v>0</v>
      </c>
      <c r="BT215" s="343"/>
      <c r="BU215" s="328"/>
      <c r="BV215" s="328"/>
      <c r="BW215" s="328"/>
      <c r="BX215" s="328"/>
      <c r="BY215" s="328"/>
      <c r="BZ215" s="328"/>
      <c r="CA215" s="328"/>
      <c r="CB215" s="330"/>
      <c r="CC215" s="344"/>
      <c r="CD215" s="343"/>
      <c r="CE215" s="328"/>
      <c r="CF215" s="328"/>
      <c r="CG215" s="328"/>
      <c r="CH215" s="345"/>
      <c r="CI215" s="343"/>
      <c r="CJ215" s="328"/>
      <c r="CK215" s="328"/>
      <c r="CL215" s="333"/>
      <c r="CM215" s="333"/>
      <c r="CN215" s="333"/>
      <c r="CO215" s="333"/>
      <c r="CP215" s="333"/>
      <c r="CQ215" s="333"/>
      <c r="CR215" s="334"/>
      <c r="CS215" s="335"/>
      <c r="CT215" s="333"/>
      <c r="CU215" s="333"/>
      <c r="CV215" s="333"/>
      <c r="CW215" s="333"/>
      <c r="CX215" s="333"/>
      <c r="CY215" s="333"/>
      <c r="CZ215" s="333"/>
      <c r="DA215" s="333"/>
      <c r="DB215" s="337"/>
      <c r="DC215" s="335"/>
      <c r="DD215" s="338"/>
      <c r="DE215" s="335"/>
      <c r="DF215" s="333"/>
      <c r="DG215" s="333"/>
      <c r="DH215" s="333"/>
      <c r="DI215" s="333"/>
      <c r="DJ215" s="333"/>
      <c r="DK215" s="339"/>
    </row>
    <row r="216" spans="1:115" s="65" customFormat="1" ht="15" hidden="1" x14ac:dyDescent="0.25">
      <c r="A216" s="519">
        <v>205</v>
      </c>
      <c r="B216" s="190">
        <v>1304176</v>
      </c>
      <c r="C216" s="187" t="s">
        <v>888</v>
      </c>
      <c r="D216" s="715" t="s">
        <v>889</v>
      </c>
      <c r="E216" s="878" t="s">
        <v>591</v>
      </c>
      <c r="F216" s="878">
        <v>1</v>
      </c>
      <c r="G216" s="172"/>
      <c r="H216" s="595" t="s">
        <v>36</v>
      </c>
      <c r="I216" s="595"/>
      <c r="J216" s="595"/>
      <c r="K216" s="595"/>
      <c r="L216" s="595" t="s">
        <v>817</v>
      </c>
      <c r="M216" s="595"/>
      <c r="N216" s="595" t="s">
        <v>817</v>
      </c>
      <c r="O216" s="595"/>
      <c r="P216" s="595" t="s">
        <v>1673</v>
      </c>
      <c r="Q216" s="595" t="s">
        <v>817</v>
      </c>
      <c r="R216" s="595"/>
      <c r="S216" s="595"/>
      <c r="T216" s="595"/>
      <c r="U216" s="595" t="s">
        <v>1391</v>
      </c>
      <c r="V216" s="595"/>
      <c r="W216" s="595" t="s">
        <v>1391</v>
      </c>
      <c r="X216" s="595"/>
      <c r="Y216" s="595"/>
      <c r="Z216" s="595"/>
      <c r="AA216" s="595" t="s">
        <v>1389</v>
      </c>
      <c r="AB216" s="595"/>
      <c r="AC216" s="595" t="s">
        <v>1389</v>
      </c>
      <c r="AD216" s="595"/>
      <c r="AE216" s="595"/>
      <c r="AF216" s="595"/>
      <c r="AG216" s="595"/>
      <c r="AH216" s="595" t="s">
        <v>817</v>
      </c>
      <c r="AI216" s="595" t="s">
        <v>1389</v>
      </c>
      <c r="AJ216" s="595" t="s">
        <v>2330</v>
      </c>
      <c r="AK216" s="595"/>
      <c r="AL216" s="595" t="s">
        <v>2330</v>
      </c>
      <c r="AM216" s="595"/>
      <c r="AN216" s="595"/>
      <c r="AO216" s="595"/>
      <c r="AP216" s="595"/>
      <c r="AQ216" s="595"/>
      <c r="AR216" s="595"/>
      <c r="AS216" s="595" t="s">
        <v>817</v>
      </c>
      <c r="AT216" s="595" t="s">
        <v>1389</v>
      </c>
      <c r="AU216" s="595"/>
      <c r="AV216" s="595"/>
      <c r="AW216" s="595"/>
      <c r="AX216" s="595" t="s">
        <v>817</v>
      </c>
      <c r="AY216" s="595"/>
      <c r="AZ216" s="595"/>
      <c r="BA216" s="595"/>
      <c r="BB216" s="595"/>
      <c r="BC216" s="595"/>
      <c r="BD216" s="595"/>
      <c r="BE216" s="595"/>
      <c r="BF216" s="595"/>
      <c r="BG216" s="595"/>
      <c r="BH216" s="595"/>
      <c r="BI216" s="595"/>
      <c r="BJ216" s="595" t="s">
        <v>1088</v>
      </c>
      <c r="BK216" s="595"/>
      <c r="BL216" s="595" t="s">
        <v>1389</v>
      </c>
      <c r="BM216" s="595"/>
      <c r="BN216" s="93">
        <f t="shared" si="47"/>
        <v>0</v>
      </c>
      <c r="BO216" s="56">
        <f t="shared" si="48"/>
        <v>0</v>
      </c>
      <c r="BP216" s="56">
        <f t="shared" si="49"/>
        <v>0</v>
      </c>
      <c r="BQ216" s="56">
        <f t="shared" si="50"/>
        <v>0</v>
      </c>
      <c r="BR216" s="56">
        <f t="shared" si="51"/>
        <v>0</v>
      </c>
      <c r="BS216" s="56">
        <f t="shared" si="46"/>
        <v>0</v>
      </c>
      <c r="BT216" s="343"/>
      <c r="BU216" s="328"/>
      <c r="BV216" s="328"/>
      <c r="BW216" s="328"/>
      <c r="BX216" s="328"/>
      <c r="BY216" s="328"/>
      <c r="BZ216" s="328"/>
      <c r="CA216" s="328"/>
      <c r="CB216" s="330"/>
      <c r="CC216" s="344"/>
      <c r="CD216" s="343"/>
      <c r="CE216" s="328"/>
      <c r="CF216" s="328"/>
      <c r="CG216" s="328"/>
      <c r="CH216" s="345"/>
      <c r="CI216" s="343"/>
      <c r="CJ216" s="328"/>
      <c r="CK216" s="328"/>
      <c r="CL216" s="333"/>
      <c r="CM216" s="333"/>
      <c r="CN216" s="333"/>
      <c r="CO216" s="333"/>
      <c r="CP216" s="333"/>
      <c r="CQ216" s="333"/>
      <c r="CR216" s="334"/>
      <c r="CS216" s="335"/>
      <c r="CT216" s="333"/>
      <c r="CU216" s="333"/>
      <c r="CV216" s="333"/>
      <c r="CW216" s="333"/>
      <c r="CX216" s="333"/>
      <c r="CY216" s="333"/>
      <c r="CZ216" s="333"/>
      <c r="DA216" s="333"/>
      <c r="DB216" s="337"/>
      <c r="DC216" s="335"/>
      <c r="DD216" s="338"/>
      <c r="DE216" s="335"/>
      <c r="DF216" s="333"/>
      <c r="DG216" s="333"/>
      <c r="DH216" s="333"/>
      <c r="DI216" s="333"/>
      <c r="DJ216" s="333"/>
      <c r="DK216" s="339"/>
    </row>
    <row r="217" spans="1:115" s="65" customFormat="1" ht="15.6" hidden="1" x14ac:dyDescent="0.25">
      <c r="A217" s="519">
        <v>206</v>
      </c>
      <c r="B217" s="190">
        <v>1304176</v>
      </c>
      <c r="C217" s="187" t="s">
        <v>730</v>
      </c>
      <c r="D217" s="715" t="s">
        <v>728</v>
      </c>
      <c r="E217" s="878" t="s">
        <v>591</v>
      </c>
      <c r="F217" s="878">
        <v>6</v>
      </c>
      <c r="G217" s="172"/>
      <c r="H217" s="595" t="s">
        <v>36</v>
      </c>
      <c r="I217" s="595">
        <v>7</v>
      </c>
      <c r="J217" s="595">
        <v>8</v>
      </c>
      <c r="K217" s="595">
        <v>8</v>
      </c>
      <c r="L217" s="595">
        <v>8</v>
      </c>
      <c r="M217" s="595">
        <v>9</v>
      </c>
      <c r="N217" s="595">
        <v>9</v>
      </c>
      <c r="O217" s="595">
        <v>7</v>
      </c>
      <c r="P217" s="595">
        <v>5</v>
      </c>
      <c r="Q217" s="595">
        <v>9</v>
      </c>
      <c r="R217" s="595">
        <v>8</v>
      </c>
      <c r="S217" s="595">
        <v>9</v>
      </c>
      <c r="T217" s="595">
        <v>9</v>
      </c>
      <c r="U217" s="595">
        <v>7</v>
      </c>
      <c r="V217" s="595">
        <v>7</v>
      </c>
      <c r="W217" s="595">
        <v>9</v>
      </c>
      <c r="X217" s="595">
        <v>8</v>
      </c>
      <c r="Y217" s="595">
        <v>8</v>
      </c>
      <c r="Z217" s="595">
        <v>9</v>
      </c>
      <c r="AA217" s="595">
        <v>8</v>
      </c>
      <c r="AB217" s="595">
        <v>10</v>
      </c>
      <c r="AC217" s="595">
        <v>9</v>
      </c>
      <c r="AD217" s="595">
        <v>9</v>
      </c>
      <c r="AE217" s="595">
        <v>7</v>
      </c>
      <c r="AF217" s="595">
        <v>9</v>
      </c>
      <c r="AG217" s="595">
        <v>10</v>
      </c>
      <c r="AH217" s="595">
        <v>8</v>
      </c>
      <c r="AI217" s="595">
        <v>9</v>
      </c>
      <c r="AJ217" s="595" t="s">
        <v>2330</v>
      </c>
      <c r="AK217" s="595">
        <v>5</v>
      </c>
      <c r="AL217" s="595" t="s">
        <v>2330</v>
      </c>
      <c r="AM217" s="595">
        <v>8</v>
      </c>
      <c r="AN217" s="595">
        <v>10</v>
      </c>
      <c r="AO217" s="595">
        <v>10</v>
      </c>
      <c r="AP217" s="595">
        <v>5</v>
      </c>
      <c r="AQ217" s="595">
        <v>5</v>
      </c>
      <c r="AR217" s="595">
        <v>9</v>
      </c>
      <c r="AS217" s="595">
        <v>9</v>
      </c>
      <c r="AT217" s="595">
        <v>7</v>
      </c>
      <c r="AU217" s="595">
        <v>9</v>
      </c>
      <c r="AV217" s="595">
        <v>5</v>
      </c>
      <c r="AW217" s="595">
        <v>7</v>
      </c>
      <c r="AX217" s="595">
        <v>9</v>
      </c>
      <c r="AY217" s="595">
        <v>9</v>
      </c>
      <c r="AZ217" s="595">
        <v>9</v>
      </c>
      <c r="BA217" s="595">
        <v>10</v>
      </c>
      <c r="BB217" s="595"/>
      <c r="BC217" s="595"/>
      <c r="BD217" s="595"/>
      <c r="BE217" s="595"/>
      <c r="BF217" s="595"/>
      <c r="BG217" s="595"/>
      <c r="BH217" s="595">
        <v>7</v>
      </c>
      <c r="BI217" s="595"/>
      <c r="BJ217" s="595">
        <v>9</v>
      </c>
      <c r="BK217" s="595">
        <v>8</v>
      </c>
      <c r="BL217" s="595" t="s">
        <v>303</v>
      </c>
      <c r="BM217" s="595"/>
      <c r="BN217" s="93">
        <f t="shared" si="47"/>
        <v>0</v>
      </c>
      <c r="BO217" s="56">
        <f t="shared" si="48"/>
        <v>41</v>
      </c>
      <c r="BP217" s="56">
        <f t="shared" si="49"/>
        <v>1</v>
      </c>
      <c r="BQ217" s="56">
        <f t="shared" si="50"/>
        <v>5</v>
      </c>
      <c r="BR217" s="56">
        <f t="shared" si="51"/>
        <v>0</v>
      </c>
      <c r="BS217" s="56">
        <f t="shared" si="46"/>
        <v>47</v>
      </c>
      <c r="BT217" s="316"/>
      <c r="BU217" s="169"/>
      <c r="BV217" s="169"/>
      <c r="BW217" s="169"/>
      <c r="BX217" s="169"/>
      <c r="BY217" s="169"/>
      <c r="BZ217" s="169"/>
      <c r="CA217" s="169"/>
      <c r="CB217" s="197"/>
      <c r="CC217" s="315"/>
      <c r="CD217" s="316"/>
      <c r="CE217" s="169"/>
      <c r="CF217" s="169"/>
      <c r="CG217" s="169"/>
      <c r="CH217" s="317"/>
      <c r="CI217" s="316"/>
      <c r="CJ217" s="169"/>
      <c r="CK217" s="169"/>
      <c r="CL217" s="99"/>
      <c r="CM217" s="99"/>
      <c r="CN217" s="99"/>
      <c r="CO217" s="99"/>
      <c r="CP217" s="99"/>
      <c r="CQ217" s="99"/>
      <c r="CR217" s="101"/>
      <c r="CS217" s="96"/>
      <c r="CT217" s="99"/>
      <c r="CU217" s="99"/>
      <c r="CV217" s="99"/>
      <c r="CW217" s="99"/>
      <c r="CX217" s="99"/>
      <c r="CY217" s="99"/>
      <c r="CZ217" s="99"/>
      <c r="DA217" s="99"/>
      <c r="DB217" s="318"/>
      <c r="DC217" s="96"/>
      <c r="DD217" s="98"/>
      <c r="DE217" s="96"/>
      <c r="DF217" s="99"/>
      <c r="DG217" s="99"/>
      <c r="DH217" s="99"/>
      <c r="DI217" s="99"/>
      <c r="DJ217" s="99"/>
      <c r="DK217" s="100"/>
    </row>
    <row r="218" spans="1:115" s="65" customFormat="1" ht="15" hidden="1" x14ac:dyDescent="0.25">
      <c r="A218" s="519">
        <v>207</v>
      </c>
      <c r="B218" s="190">
        <v>1304176</v>
      </c>
      <c r="C218" s="187" t="s">
        <v>397</v>
      </c>
      <c r="D218" s="715" t="s">
        <v>398</v>
      </c>
      <c r="E218" s="878" t="s">
        <v>591</v>
      </c>
      <c r="F218" s="878">
        <v>6</v>
      </c>
      <c r="G218" s="172"/>
      <c r="H218" s="595" t="s">
        <v>36</v>
      </c>
      <c r="I218" s="595">
        <v>9</v>
      </c>
      <c r="J218" s="595">
        <v>9</v>
      </c>
      <c r="K218" s="595">
        <v>9</v>
      </c>
      <c r="L218" s="595">
        <v>8</v>
      </c>
      <c r="M218" s="595">
        <v>8</v>
      </c>
      <c r="N218" s="595">
        <v>10</v>
      </c>
      <c r="O218" s="595">
        <v>10</v>
      </c>
      <c r="P218" s="595">
        <v>9</v>
      </c>
      <c r="Q218" s="595">
        <v>10</v>
      </c>
      <c r="R218" s="595">
        <v>8</v>
      </c>
      <c r="S218" s="595">
        <v>9</v>
      </c>
      <c r="T218" s="595">
        <v>10</v>
      </c>
      <c r="U218" s="595" t="s">
        <v>1391</v>
      </c>
      <c r="V218" s="595">
        <v>9</v>
      </c>
      <c r="W218" s="595">
        <v>9</v>
      </c>
      <c r="X218" s="595">
        <v>9</v>
      </c>
      <c r="Y218" s="595">
        <v>8</v>
      </c>
      <c r="Z218" s="595">
        <v>10</v>
      </c>
      <c r="AA218" s="595" t="s">
        <v>1389</v>
      </c>
      <c r="AB218" s="595">
        <v>9</v>
      </c>
      <c r="AC218" s="595" t="s">
        <v>1389</v>
      </c>
      <c r="AD218" s="595">
        <v>10</v>
      </c>
      <c r="AE218" s="595">
        <v>8</v>
      </c>
      <c r="AF218" s="595">
        <v>9</v>
      </c>
      <c r="AG218" s="595">
        <v>10</v>
      </c>
      <c r="AH218" s="595">
        <v>9</v>
      </c>
      <c r="AI218" s="595">
        <v>9</v>
      </c>
      <c r="AJ218" s="595" t="s">
        <v>2330</v>
      </c>
      <c r="AK218" s="595">
        <v>9</v>
      </c>
      <c r="AL218" s="595" t="s">
        <v>2330</v>
      </c>
      <c r="AM218" s="595">
        <v>9</v>
      </c>
      <c r="AN218" s="595">
        <v>10</v>
      </c>
      <c r="AO218" s="595">
        <v>10</v>
      </c>
      <c r="AP218" s="595">
        <v>9</v>
      </c>
      <c r="AQ218" s="595">
        <v>9</v>
      </c>
      <c r="AR218" s="595">
        <v>9</v>
      </c>
      <c r="AS218" s="595">
        <v>9</v>
      </c>
      <c r="AT218" s="595" t="s">
        <v>1389</v>
      </c>
      <c r="AU218" s="595">
        <v>9</v>
      </c>
      <c r="AV218" s="595">
        <v>10</v>
      </c>
      <c r="AW218" s="595">
        <v>9</v>
      </c>
      <c r="AX218" s="595">
        <v>9</v>
      </c>
      <c r="AY218" s="595">
        <v>9</v>
      </c>
      <c r="AZ218" s="595">
        <v>9</v>
      </c>
      <c r="BA218" s="595">
        <v>9</v>
      </c>
      <c r="BB218" s="595"/>
      <c r="BC218" s="595"/>
      <c r="BD218" s="595"/>
      <c r="BE218" s="595">
        <v>9</v>
      </c>
      <c r="BF218" s="595"/>
      <c r="BG218" s="595"/>
      <c r="BH218" s="595"/>
      <c r="BI218" s="595">
        <v>10</v>
      </c>
      <c r="BJ218" s="595"/>
      <c r="BK218" s="595">
        <v>9</v>
      </c>
      <c r="BL218" s="595"/>
      <c r="BM218" s="595">
        <v>8</v>
      </c>
      <c r="BN218" s="93">
        <f t="shared" si="47"/>
        <v>0</v>
      </c>
      <c r="BO218" s="56">
        <f t="shared" si="48"/>
        <v>43</v>
      </c>
      <c r="BP218" s="56">
        <f t="shared" si="49"/>
        <v>0</v>
      </c>
      <c r="BQ218" s="56">
        <f t="shared" si="50"/>
        <v>0</v>
      </c>
      <c r="BR218" s="56">
        <f t="shared" si="51"/>
        <v>0</v>
      </c>
      <c r="BS218" s="56">
        <f t="shared" si="46"/>
        <v>43</v>
      </c>
      <c r="BT218" s="316"/>
      <c r="BU218" s="169"/>
      <c r="BV218" s="169">
        <v>8</v>
      </c>
      <c r="BW218" s="169"/>
      <c r="BX218" s="169"/>
      <c r="BY218" s="169"/>
      <c r="BZ218" s="169"/>
      <c r="CA218" s="169"/>
      <c r="CB218" s="169"/>
      <c r="CC218" s="169"/>
      <c r="CD218" s="169"/>
      <c r="CE218" s="169"/>
      <c r="CF218" s="169"/>
      <c r="CG218" s="169"/>
      <c r="CH218" s="169"/>
      <c r="CI218" s="169"/>
      <c r="CJ218" s="169"/>
      <c r="CK218" s="169"/>
      <c r="CL218" s="99"/>
      <c r="CM218" s="99"/>
      <c r="CN218" s="99"/>
      <c r="CO218" s="99"/>
      <c r="CP218" s="99"/>
      <c r="CQ218" s="99"/>
      <c r="CR218" s="99"/>
      <c r="CS218" s="99"/>
      <c r="CT218" s="99"/>
      <c r="CU218" s="99"/>
      <c r="CV218" s="99"/>
      <c r="CW218" s="99"/>
      <c r="CX218" s="99"/>
      <c r="CY218" s="99"/>
      <c r="CZ218" s="99"/>
      <c r="DA218" s="99"/>
      <c r="DB218" s="99"/>
      <c r="DC218" s="99"/>
      <c r="DD218" s="99"/>
      <c r="DE218" s="99"/>
      <c r="DF218" s="99"/>
      <c r="DG218" s="99"/>
      <c r="DH218" s="99"/>
      <c r="DI218" s="99"/>
      <c r="DJ218" s="99"/>
      <c r="DK218" s="99"/>
    </row>
    <row r="219" spans="1:115" s="54" customFormat="1" ht="15" hidden="1" x14ac:dyDescent="0.25">
      <c r="A219" s="519">
        <v>208</v>
      </c>
      <c r="B219" s="190">
        <v>1304176</v>
      </c>
      <c r="C219" s="187" t="s">
        <v>711</v>
      </c>
      <c r="D219" s="715" t="s">
        <v>712</v>
      </c>
      <c r="E219" s="846" t="s">
        <v>591</v>
      </c>
      <c r="F219" s="911">
        <v>7</v>
      </c>
      <c r="G219" s="341"/>
      <c r="H219" s="595" t="s">
        <v>36</v>
      </c>
      <c r="I219" s="595">
        <v>7</v>
      </c>
      <c r="J219" s="595">
        <v>9</v>
      </c>
      <c r="K219" s="595">
        <v>9</v>
      </c>
      <c r="L219" s="595">
        <v>9</v>
      </c>
      <c r="M219" s="595">
        <v>10</v>
      </c>
      <c r="N219" s="595">
        <v>9</v>
      </c>
      <c r="O219" s="595">
        <v>8</v>
      </c>
      <c r="P219" s="595">
        <v>9</v>
      </c>
      <c r="Q219" s="595">
        <v>9</v>
      </c>
      <c r="R219" s="595">
        <v>9</v>
      </c>
      <c r="S219" s="595">
        <v>10</v>
      </c>
      <c r="T219" s="595">
        <v>10</v>
      </c>
      <c r="U219" s="595">
        <v>9</v>
      </c>
      <c r="V219" s="595">
        <v>7</v>
      </c>
      <c r="W219" s="595">
        <v>8</v>
      </c>
      <c r="X219" s="595">
        <v>8</v>
      </c>
      <c r="Y219" s="595">
        <v>9</v>
      </c>
      <c r="Z219" s="595">
        <v>8</v>
      </c>
      <c r="AA219" s="595">
        <v>8</v>
      </c>
      <c r="AB219" s="595">
        <v>10</v>
      </c>
      <c r="AC219" s="595">
        <v>9</v>
      </c>
      <c r="AD219" s="595">
        <v>9</v>
      </c>
      <c r="AE219" s="595">
        <v>9</v>
      </c>
      <c r="AF219" s="595">
        <v>9</v>
      </c>
      <c r="AG219" s="595">
        <v>8</v>
      </c>
      <c r="AH219" s="595">
        <v>9</v>
      </c>
      <c r="AI219" s="595">
        <v>9</v>
      </c>
      <c r="AJ219" s="595" t="s">
        <v>2330</v>
      </c>
      <c r="AK219" s="595">
        <v>8</v>
      </c>
      <c r="AL219" s="595" t="s">
        <v>2330</v>
      </c>
      <c r="AM219" s="595">
        <v>9</v>
      </c>
      <c r="AN219" s="595">
        <v>9</v>
      </c>
      <c r="AO219" s="595">
        <v>8</v>
      </c>
      <c r="AP219" s="595">
        <v>10</v>
      </c>
      <c r="AQ219" s="595">
        <v>9</v>
      </c>
      <c r="AR219" s="595">
        <v>9</v>
      </c>
      <c r="AS219" s="595">
        <v>9</v>
      </c>
      <c r="AT219" s="595" t="s">
        <v>292</v>
      </c>
      <c r="AU219" s="595">
        <v>9</v>
      </c>
      <c r="AV219" s="595">
        <v>9</v>
      </c>
      <c r="AW219" s="595" t="s">
        <v>293</v>
      </c>
      <c r="AX219" s="595">
        <v>9</v>
      </c>
      <c r="AY219" s="595">
        <v>9</v>
      </c>
      <c r="AZ219" s="595">
        <v>9</v>
      </c>
      <c r="BA219" s="595"/>
      <c r="BB219" s="595"/>
      <c r="BC219" s="595"/>
      <c r="BD219" s="595"/>
      <c r="BE219" s="595">
        <v>9</v>
      </c>
      <c r="BF219" s="595"/>
      <c r="BG219" s="595"/>
      <c r="BH219" s="595">
        <v>9</v>
      </c>
      <c r="BI219" s="595">
        <v>9</v>
      </c>
      <c r="BJ219" s="595"/>
      <c r="BK219" s="595">
        <v>7</v>
      </c>
      <c r="BL219" s="595"/>
      <c r="BM219" s="595">
        <v>7</v>
      </c>
      <c r="BN219" s="93">
        <f t="shared" si="47"/>
        <v>0</v>
      </c>
      <c r="BO219" s="56">
        <f t="shared" si="48"/>
        <v>45</v>
      </c>
      <c r="BP219" s="56">
        <f t="shared" si="49"/>
        <v>2</v>
      </c>
      <c r="BQ219" s="56">
        <f t="shared" si="50"/>
        <v>0</v>
      </c>
      <c r="BR219" s="56">
        <f t="shared" si="51"/>
        <v>0</v>
      </c>
      <c r="BS219" s="56">
        <f t="shared" si="46"/>
        <v>47</v>
      </c>
      <c r="BT219" s="59"/>
      <c r="BU219" s="55"/>
      <c r="BV219" s="55"/>
      <c r="BW219" s="55"/>
      <c r="BX219" s="55"/>
      <c r="BY219" s="55"/>
      <c r="BZ219" s="55"/>
      <c r="CA219" s="55"/>
      <c r="CB219" s="62"/>
      <c r="CC219" s="62"/>
      <c r="CD219" s="61"/>
      <c r="CE219" s="55"/>
      <c r="CF219" s="55"/>
      <c r="CG219" s="55"/>
      <c r="CH219" s="64"/>
      <c r="CI219" s="61"/>
      <c r="CJ219" s="55"/>
      <c r="CK219" s="55"/>
      <c r="CL219" s="55"/>
      <c r="CM219" s="55"/>
      <c r="CN219" s="55"/>
      <c r="CO219" s="55"/>
      <c r="CP219" s="55"/>
      <c r="CQ219" s="55"/>
      <c r="CR219" s="63"/>
      <c r="CS219" s="59"/>
      <c r="CT219" s="55"/>
      <c r="CU219" s="55"/>
      <c r="CV219" s="55"/>
      <c r="CW219" s="55"/>
      <c r="CX219" s="55"/>
      <c r="CY219" s="55"/>
      <c r="CZ219" s="55"/>
      <c r="DA219" s="55"/>
      <c r="DB219" s="65"/>
      <c r="DC219" s="59"/>
      <c r="DD219" s="62"/>
      <c r="DE219" s="59"/>
      <c r="DF219" s="55"/>
      <c r="DG219" s="55"/>
      <c r="DH219" s="55"/>
      <c r="DI219" s="55"/>
      <c r="DJ219" s="55"/>
      <c r="DK219" s="60"/>
    </row>
    <row r="220" spans="1:115" s="65" customFormat="1" ht="15" x14ac:dyDescent="0.25">
      <c r="A220" s="519">
        <v>209</v>
      </c>
      <c r="B220" s="190">
        <v>1304176</v>
      </c>
      <c r="C220" s="187" t="s">
        <v>713</v>
      </c>
      <c r="D220" s="715" t="s">
        <v>714</v>
      </c>
      <c r="E220" s="714" t="s">
        <v>591</v>
      </c>
      <c r="F220" s="716">
        <v>8</v>
      </c>
      <c r="G220" s="57"/>
      <c r="H220" s="595" t="s">
        <v>292</v>
      </c>
      <c r="I220" s="595">
        <v>6</v>
      </c>
      <c r="J220" s="595">
        <v>8</v>
      </c>
      <c r="K220" s="595">
        <v>7</v>
      </c>
      <c r="L220" s="595">
        <v>7</v>
      </c>
      <c r="M220" s="595">
        <v>7</v>
      </c>
      <c r="N220" s="595">
        <v>9</v>
      </c>
      <c r="O220" s="595">
        <v>6</v>
      </c>
      <c r="P220" s="595" t="s">
        <v>295</v>
      </c>
      <c r="Q220" s="655" t="s">
        <v>293</v>
      </c>
      <c r="R220" s="595">
        <v>8</v>
      </c>
      <c r="S220" s="595">
        <v>8</v>
      </c>
      <c r="T220" s="595">
        <v>7</v>
      </c>
      <c r="U220" s="595">
        <v>8</v>
      </c>
      <c r="V220" s="595">
        <v>9</v>
      </c>
      <c r="W220" s="595">
        <v>8</v>
      </c>
      <c r="X220" s="655" t="s">
        <v>301</v>
      </c>
      <c r="Y220" s="595" t="s">
        <v>295</v>
      </c>
      <c r="Z220" s="595">
        <v>7</v>
      </c>
      <c r="AA220" s="595">
        <v>9</v>
      </c>
      <c r="AB220" s="595">
        <v>6</v>
      </c>
      <c r="AC220" s="595">
        <v>8</v>
      </c>
      <c r="AD220" s="595"/>
      <c r="AE220" s="595">
        <v>8</v>
      </c>
      <c r="AF220" s="655" t="s">
        <v>292</v>
      </c>
      <c r="AG220" s="595">
        <v>8</v>
      </c>
      <c r="AH220" s="655" t="s">
        <v>292</v>
      </c>
      <c r="AI220" s="595">
        <v>9</v>
      </c>
      <c r="AJ220" s="595">
        <v>9</v>
      </c>
      <c r="AK220" s="595"/>
      <c r="AL220" s="595">
        <v>8</v>
      </c>
      <c r="AM220" s="655" t="s">
        <v>292</v>
      </c>
      <c r="AN220" s="595">
        <v>8</v>
      </c>
      <c r="AO220" s="595">
        <v>7</v>
      </c>
      <c r="AP220" s="595">
        <v>8</v>
      </c>
      <c r="AQ220" s="595"/>
      <c r="AR220" s="595">
        <v>8</v>
      </c>
      <c r="AS220" s="595">
        <v>8</v>
      </c>
      <c r="AT220" s="595" t="s">
        <v>292</v>
      </c>
      <c r="AU220" s="655" t="s">
        <v>292</v>
      </c>
      <c r="AV220" s="655" t="s">
        <v>295</v>
      </c>
      <c r="AW220" s="595" t="s">
        <v>295</v>
      </c>
      <c r="AX220" s="595"/>
      <c r="AY220" s="595"/>
      <c r="AZ220" s="595"/>
      <c r="BA220" s="595">
        <v>9</v>
      </c>
      <c r="BB220" s="595"/>
      <c r="BC220" s="595"/>
      <c r="BD220" s="595"/>
      <c r="BE220" s="595">
        <v>10</v>
      </c>
      <c r="BF220" s="595">
        <v>7</v>
      </c>
      <c r="BG220" s="595"/>
      <c r="BH220" s="595"/>
      <c r="BI220" s="595"/>
      <c r="BJ220" s="595">
        <v>9</v>
      </c>
      <c r="BK220" s="595">
        <v>9</v>
      </c>
      <c r="BL220" s="595"/>
      <c r="BM220" s="595">
        <v>7</v>
      </c>
      <c r="BN220" s="93">
        <f>COUNTIF(H220:BM220, "2024-1")</f>
        <v>0</v>
      </c>
      <c r="BO220" s="56">
        <f t="shared" ref="BO220" si="52">COUNTIF(H220:BM220,"&gt;5")</f>
        <v>33</v>
      </c>
      <c r="BP220" s="56">
        <f t="shared" ref="BP220" si="53">COUNTIF(H220:BM220,"&gt;5?")</f>
        <v>11</v>
      </c>
      <c r="BQ220" s="56">
        <f t="shared" ref="BQ220" si="54">COUNTIF(H220:BM220,"5")</f>
        <v>0</v>
      </c>
      <c r="BR220" s="56">
        <f t="shared" ref="BR220" si="55">COUNTIF(H220:BM220,"5*")</f>
        <v>1</v>
      </c>
      <c r="BS220" s="56">
        <f t="shared" ref="BS220" si="56">SUM(BO220:BR220)</f>
        <v>45</v>
      </c>
      <c r="BT220" s="80"/>
      <c r="BU220" s="239"/>
      <c r="BV220" s="239"/>
      <c r="BW220" s="239"/>
      <c r="BX220" s="239"/>
      <c r="BY220" s="239"/>
      <c r="BZ220" s="239"/>
      <c r="CA220" s="239"/>
      <c r="CB220" s="240"/>
      <c r="CC220" s="241"/>
      <c r="CD220" s="80"/>
      <c r="CE220" s="239"/>
      <c r="CF220" s="239"/>
      <c r="CG220" s="239"/>
      <c r="CH220" s="242"/>
      <c r="CI220" s="80"/>
      <c r="CJ220" s="239"/>
      <c r="CK220" s="239"/>
      <c r="CL220" s="239"/>
      <c r="CM220" s="239"/>
      <c r="CN220" s="239"/>
      <c r="CO220" s="239"/>
      <c r="CP220" s="239"/>
      <c r="CQ220" s="239"/>
      <c r="CR220" s="242"/>
      <c r="CS220" s="80"/>
      <c r="CT220" s="239"/>
      <c r="CU220" s="239"/>
      <c r="CV220" s="239"/>
      <c r="CW220" s="239"/>
      <c r="CX220" s="239"/>
      <c r="CY220" s="239"/>
      <c r="CZ220" s="239"/>
      <c r="DA220" s="239"/>
      <c r="DB220" s="238"/>
      <c r="DC220" s="80"/>
      <c r="DD220" s="240"/>
      <c r="DE220" s="80"/>
      <c r="DF220" s="239"/>
      <c r="DG220" s="239"/>
      <c r="DH220" s="239"/>
      <c r="DI220" s="239"/>
      <c r="DJ220" s="239"/>
      <c r="DK220" s="241"/>
    </row>
    <row r="221" spans="1:115" s="65" customFormat="1" hidden="1" x14ac:dyDescent="0.25">
      <c r="A221" s="519">
        <v>103</v>
      </c>
      <c r="B221" s="190">
        <v>1304176</v>
      </c>
      <c r="C221" s="187" t="s">
        <v>1037</v>
      </c>
      <c r="D221" s="85" t="s">
        <v>1038</v>
      </c>
      <c r="E221" s="172" t="s">
        <v>591</v>
      </c>
      <c r="F221" s="172">
        <v>7</v>
      </c>
      <c r="G221" s="172"/>
      <c r="H221" s="169">
        <v>8</v>
      </c>
      <c r="I221" s="169">
        <v>8</v>
      </c>
      <c r="J221" s="176">
        <v>8</v>
      </c>
      <c r="K221" s="176">
        <v>8</v>
      </c>
      <c r="L221" s="207">
        <v>8</v>
      </c>
      <c r="M221" s="176">
        <v>9</v>
      </c>
      <c r="N221" s="169">
        <v>8</v>
      </c>
      <c r="O221" s="169">
        <v>8</v>
      </c>
      <c r="P221" s="193">
        <v>8</v>
      </c>
      <c r="Q221" s="501">
        <v>9</v>
      </c>
      <c r="R221" s="501">
        <v>8</v>
      </c>
      <c r="S221" s="196">
        <v>9</v>
      </c>
      <c r="T221" s="169">
        <v>10</v>
      </c>
      <c r="U221" s="169">
        <v>9</v>
      </c>
      <c r="V221" s="169">
        <v>8</v>
      </c>
      <c r="W221" s="169">
        <v>9</v>
      </c>
      <c r="X221" s="168">
        <v>8</v>
      </c>
      <c r="Y221" s="196">
        <v>6</v>
      </c>
      <c r="Z221" s="169"/>
      <c r="AA221" s="520">
        <v>6</v>
      </c>
      <c r="AB221" s="169">
        <v>8</v>
      </c>
      <c r="AC221" s="197">
        <v>8</v>
      </c>
      <c r="AD221" s="197">
        <v>9</v>
      </c>
      <c r="AE221" s="169">
        <v>7</v>
      </c>
      <c r="AF221" s="169">
        <v>10</v>
      </c>
      <c r="AG221" s="169"/>
      <c r="AH221" s="169">
        <v>9</v>
      </c>
      <c r="AI221" s="169">
        <v>8</v>
      </c>
      <c r="AJ221" s="197"/>
      <c r="AK221" s="196"/>
      <c r="AL221" s="169"/>
      <c r="AM221" s="169">
        <v>8</v>
      </c>
      <c r="AN221" s="169">
        <v>10</v>
      </c>
      <c r="AO221" s="95">
        <v>7</v>
      </c>
      <c r="AP221" s="532">
        <v>9</v>
      </c>
      <c r="AQ221" s="196"/>
      <c r="AR221" s="196">
        <v>9</v>
      </c>
      <c r="AS221" s="169"/>
      <c r="AT221" s="552" t="s">
        <v>293</v>
      </c>
      <c r="AU221" s="197">
        <v>9</v>
      </c>
      <c r="AV221" s="169">
        <v>9</v>
      </c>
      <c r="AW221" s="170">
        <v>8</v>
      </c>
      <c r="AX221" s="196"/>
      <c r="AY221" s="196"/>
      <c r="AZ221" s="196"/>
      <c r="BA221" s="196">
        <v>10</v>
      </c>
      <c r="BB221" s="196"/>
      <c r="BC221" s="196"/>
      <c r="BD221" s="196"/>
      <c r="BE221" s="168">
        <v>8</v>
      </c>
      <c r="BF221" s="196">
        <v>8</v>
      </c>
      <c r="BG221" s="196"/>
      <c r="BH221" s="196">
        <v>9</v>
      </c>
      <c r="BI221" s="188"/>
      <c r="BJ221" s="169">
        <v>7</v>
      </c>
      <c r="BK221" s="197"/>
      <c r="BL221" s="197">
        <v>9</v>
      </c>
      <c r="BM221" s="193">
        <v>9</v>
      </c>
      <c r="BN221" s="93">
        <f t="shared" ref="BN221" si="57">COUNTIF(H221:BM221, "2021-1")</f>
        <v>0</v>
      </c>
      <c r="BO221" s="56">
        <f t="shared" ref="BO221" si="58">COUNTIF(H221:BM221,"&gt;5")</f>
        <v>41</v>
      </c>
      <c r="BP221" s="56">
        <f t="shared" ref="BP221" si="59">COUNTIF(H221:BM221,"&gt;5?")</f>
        <v>1</v>
      </c>
      <c r="BQ221" s="56">
        <f t="shared" ref="BQ221" si="60">COUNTIF(H221:BM221,"5")</f>
        <v>0</v>
      </c>
      <c r="BR221" s="56">
        <f t="shared" ref="BR221" si="61">COUNTIF(H221:BM221,"5*")</f>
        <v>0</v>
      </c>
      <c r="BS221" s="56">
        <f t="shared" ref="BS221" si="62">SUM(BO221:BR221)</f>
        <v>42</v>
      </c>
      <c r="BT221" s="316"/>
      <c r="BU221" s="169"/>
      <c r="BV221" s="169"/>
      <c r="BW221" s="169"/>
      <c r="BX221" s="169"/>
      <c r="BY221" s="169"/>
      <c r="BZ221" s="169"/>
      <c r="CA221" s="169"/>
      <c r="CB221" s="197"/>
      <c r="CC221" s="197"/>
      <c r="CD221" s="196"/>
      <c r="CE221" s="169"/>
      <c r="CF221" s="169"/>
      <c r="CG221" s="169"/>
      <c r="CH221" s="198"/>
      <c r="CI221" s="196"/>
      <c r="CJ221" s="169"/>
      <c r="CK221" s="169"/>
      <c r="CL221" s="99"/>
      <c r="CM221" s="99"/>
      <c r="CN221" s="99"/>
      <c r="CO221" s="99"/>
      <c r="CP221" s="99"/>
      <c r="CQ221" s="99"/>
      <c r="CR221" s="318"/>
      <c r="CS221" s="502"/>
      <c r="CT221" s="99"/>
      <c r="CU221" s="99"/>
      <c r="CV221" s="99"/>
      <c r="CW221" s="99"/>
      <c r="CX221" s="99"/>
      <c r="CY221" s="99"/>
      <c r="CZ221" s="99"/>
      <c r="DA221" s="99"/>
      <c r="DB221" s="102"/>
      <c r="DC221" s="502"/>
      <c r="DD221" s="98"/>
      <c r="DE221" s="502"/>
      <c r="DF221" s="99"/>
      <c r="DG221" s="99"/>
      <c r="DH221" s="99"/>
      <c r="DI221" s="99"/>
      <c r="DJ221" s="99"/>
      <c r="DK221" s="98"/>
    </row>
    <row r="222" spans="1:115" s="65" customFormat="1" hidden="1" x14ac:dyDescent="0.25">
      <c r="A222" s="55">
        <v>63</v>
      </c>
      <c r="B222" s="172">
        <v>1304176</v>
      </c>
      <c r="C222" s="91" t="s">
        <v>399</v>
      </c>
      <c r="D222" s="85" t="s">
        <v>400</v>
      </c>
      <c r="E222" s="91" t="s">
        <v>591</v>
      </c>
      <c r="F222" s="57">
        <v>6</v>
      </c>
      <c r="G222" s="57"/>
      <c r="H222" s="55">
        <v>9</v>
      </c>
      <c r="I222" s="55">
        <v>9</v>
      </c>
      <c r="J222" s="168">
        <v>8</v>
      </c>
      <c r="K222" s="168">
        <v>6</v>
      </c>
      <c r="L222" s="55">
        <v>7</v>
      </c>
      <c r="M222" s="168">
        <v>8</v>
      </c>
      <c r="N222" s="55">
        <v>9</v>
      </c>
      <c r="O222" s="55">
        <v>6</v>
      </c>
      <c r="P222" s="168">
        <v>7</v>
      </c>
      <c r="Q222" s="168">
        <v>9</v>
      </c>
      <c r="R222" s="168">
        <v>7</v>
      </c>
      <c r="S222" s="55">
        <v>9</v>
      </c>
      <c r="T222" s="55">
        <v>7</v>
      </c>
      <c r="U222" s="55">
        <v>7</v>
      </c>
      <c r="V222" s="55">
        <v>9</v>
      </c>
      <c r="W222" s="55">
        <v>8</v>
      </c>
      <c r="X222" s="55">
        <v>8</v>
      </c>
      <c r="Y222" s="55">
        <v>6</v>
      </c>
      <c r="Z222" s="55">
        <v>8</v>
      </c>
      <c r="AA222" s="55">
        <v>9</v>
      </c>
      <c r="AB222" s="55">
        <v>9</v>
      </c>
      <c r="AC222" s="55">
        <v>9</v>
      </c>
      <c r="AD222" s="55">
        <v>9</v>
      </c>
      <c r="AE222" s="55">
        <v>7</v>
      </c>
      <c r="AF222" s="55">
        <v>9</v>
      </c>
      <c r="AG222" s="55">
        <v>9</v>
      </c>
      <c r="AH222" s="55">
        <v>6</v>
      </c>
      <c r="AI222" s="55">
        <v>9</v>
      </c>
      <c r="AJ222" s="55">
        <v>9</v>
      </c>
      <c r="AK222" s="55">
        <v>6</v>
      </c>
      <c r="AL222" s="55">
        <v>9</v>
      </c>
      <c r="AM222" s="55" t="s">
        <v>293</v>
      </c>
      <c r="AN222" s="55" t="s">
        <v>293</v>
      </c>
      <c r="AO222" s="55">
        <v>9</v>
      </c>
      <c r="AP222" s="55">
        <v>9</v>
      </c>
      <c r="AQ222" s="55">
        <v>9</v>
      </c>
      <c r="AR222" s="55">
        <v>7</v>
      </c>
      <c r="AS222" s="55">
        <v>8</v>
      </c>
      <c r="AT222" s="55">
        <v>7</v>
      </c>
      <c r="AU222" s="55">
        <v>7</v>
      </c>
      <c r="AV222" s="55">
        <v>8</v>
      </c>
      <c r="AW222" s="55">
        <v>8</v>
      </c>
      <c r="AX222" s="55">
        <v>8</v>
      </c>
      <c r="AY222" s="55">
        <v>8</v>
      </c>
      <c r="AZ222" s="55">
        <v>6</v>
      </c>
      <c r="BA222" s="55"/>
      <c r="BB222" s="55"/>
      <c r="BC222" s="55"/>
      <c r="BD222" s="55"/>
      <c r="BE222" s="55">
        <v>9</v>
      </c>
      <c r="BF222" s="55"/>
      <c r="BG222" s="55"/>
      <c r="BH222" s="55">
        <v>9</v>
      </c>
      <c r="BI222" s="55">
        <v>10</v>
      </c>
      <c r="BJ222" s="55"/>
      <c r="BK222" s="55">
        <v>9</v>
      </c>
      <c r="BL222" s="55"/>
      <c r="BM222" s="168">
        <v>8</v>
      </c>
      <c r="BN222" s="93">
        <f>COUNTIF(H222:BM222, "2019-2")</f>
        <v>0</v>
      </c>
      <c r="BO222" s="55">
        <f>COUNTIF(H222:BM222,"&gt;5")</f>
        <v>48</v>
      </c>
      <c r="BP222" s="55">
        <f>COUNTIF(H222:BM222,"&gt;5?")</f>
        <v>2</v>
      </c>
      <c r="BQ222" s="55">
        <f>COUNTIF(H222:BM222,"5")</f>
        <v>0</v>
      </c>
      <c r="BR222" s="55">
        <f>COUNTIF(H222:BM222,"5*")</f>
        <v>0</v>
      </c>
      <c r="BS222" s="55">
        <f>SUM(BO222:BR222)</f>
        <v>50</v>
      </c>
      <c r="BT222" s="59"/>
      <c r="BU222" s="55"/>
      <c r="BV222" s="55">
        <v>6</v>
      </c>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c r="DJ222" s="55"/>
      <c r="DK222" s="55"/>
    </row>
    <row r="223" spans="1:115" ht="14.4" thickBot="1" x14ac:dyDescent="0.3">
      <c r="A223" s="267"/>
      <c r="C223" s="88"/>
      <c r="D223" s="89" t="s">
        <v>41</v>
      </c>
      <c r="E223" s="89"/>
      <c r="F223" s="229">
        <f>COUNT(F140:F222)</f>
        <v>78</v>
      </c>
      <c r="G223" s="230">
        <f>COUNT(G145:G208)</f>
        <v>2</v>
      </c>
      <c r="H223" s="231">
        <f>COUNTA(H145:H208)</f>
        <v>51</v>
      </c>
      <c r="I223" s="231">
        <f>COUNTA(I145:I208)</f>
        <v>55</v>
      </c>
      <c r="J223" s="231">
        <f t="shared" ref="J223:S223" si="63">COUNTA(J140:J208)</f>
        <v>51</v>
      </c>
      <c r="K223" s="231">
        <f t="shared" si="63"/>
        <v>57</v>
      </c>
      <c r="L223" s="231">
        <f t="shared" si="63"/>
        <v>60</v>
      </c>
      <c r="M223" s="231">
        <f t="shared" si="63"/>
        <v>62</v>
      </c>
      <c r="N223" s="231">
        <f t="shared" si="63"/>
        <v>38</v>
      </c>
      <c r="O223" s="231">
        <f t="shared" si="63"/>
        <v>45</v>
      </c>
      <c r="P223" s="231">
        <f t="shared" si="63"/>
        <v>47</v>
      </c>
      <c r="Q223" s="231">
        <f t="shared" si="63"/>
        <v>32</v>
      </c>
      <c r="R223" s="231">
        <f t="shared" si="63"/>
        <v>45</v>
      </c>
      <c r="S223" s="231">
        <f t="shared" si="63"/>
        <v>37</v>
      </c>
      <c r="T223" s="231">
        <f>COUNTA(T140:T207)</f>
        <v>22</v>
      </c>
      <c r="U223" s="231">
        <f t="shared" ref="U223:AF223" si="64">COUNTA(U140:U208)</f>
        <v>36</v>
      </c>
      <c r="V223" s="231">
        <f t="shared" si="64"/>
        <v>41</v>
      </c>
      <c r="W223" s="231">
        <f t="shared" si="64"/>
        <v>47</v>
      </c>
      <c r="X223" s="231">
        <f t="shared" si="64"/>
        <v>59</v>
      </c>
      <c r="Y223" s="231">
        <f t="shared" si="64"/>
        <v>25</v>
      </c>
      <c r="Z223" s="231">
        <f t="shared" si="64"/>
        <v>38</v>
      </c>
      <c r="AA223" s="231">
        <f t="shared" si="64"/>
        <v>54</v>
      </c>
      <c r="AB223" s="231">
        <f t="shared" si="64"/>
        <v>38</v>
      </c>
      <c r="AC223" s="231">
        <f t="shared" si="64"/>
        <v>50</v>
      </c>
      <c r="AD223" s="231">
        <f t="shared" si="64"/>
        <v>39</v>
      </c>
      <c r="AE223" s="231">
        <f t="shared" si="64"/>
        <v>22</v>
      </c>
      <c r="AF223" s="231">
        <f t="shared" si="64"/>
        <v>44</v>
      </c>
      <c r="AG223" s="231">
        <f>COUNTA(AG140:AG217)</f>
        <v>26</v>
      </c>
      <c r="AH223" s="231">
        <f t="shared" ref="AH223:AM223" si="65">COUNTA(AH140:AH208)</f>
        <v>42</v>
      </c>
      <c r="AI223" s="231">
        <f t="shared" si="65"/>
        <v>44</v>
      </c>
      <c r="AJ223" s="231">
        <f t="shared" si="65"/>
        <v>48</v>
      </c>
      <c r="AK223" s="231">
        <f t="shared" si="65"/>
        <v>20</v>
      </c>
      <c r="AL223" s="231">
        <f t="shared" si="65"/>
        <v>55</v>
      </c>
      <c r="AM223" s="231">
        <f t="shared" si="65"/>
        <v>40</v>
      </c>
      <c r="AN223" s="231"/>
      <c r="AO223" s="231">
        <f>COUNTA(AO140:AO208)</f>
        <v>27</v>
      </c>
      <c r="AP223" s="231">
        <f>COUNTA(AP140:AP208)</f>
        <v>31</v>
      </c>
      <c r="AQ223" s="231">
        <f>COUNTA(AQ140:AQ208)</f>
        <v>46</v>
      </c>
      <c r="AR223" s="231"/>
      <c r="AS223" s="231">
        <f>COUNTA(AS140:AS208)</f>
        <v>46</v>
      </c>
      <c r="AT223" s="231"/>
      <c r="AU223" s="231">
        <f t="shared" ref="AU223:AZ223" si="66">COUNTA(AU140:AU208)</f>
        <v>44</v>
      </c>
      <c r="AV223" s="231">
        <f t="shared" si="66"/>
        <v>23</v>
      </c>
      <c r="AW223" s="231">
        <f t="shared" si="66"/>
        <v>32</v>
      </c>
      <c r="AX223" s="231">
        <f t="shared" si="66"/>
        <v>29</v>
      </c>
      <c r="AY223" s="231">
        <f t="shared" si="66"/>
        <v>11</v>
      </c>
      <c r="AZ223" s="231">
        <f t="shared" si="66"/>
        <v>10</v>
      </c>
      <c r="BA223" s="231"/>
      <c r="BB223" s="231"/>
      <c r="BC223" s="231"/>
      <c r="BD223" s="231"/>
      <c r="BE223" s="231"/>
      <c r="BF223" s="231"/>
      <c r="BG223" s="231">
        <f t="shared" ref="BG223:BM223" si="67">COUNTA(BG140:BG208)</f>
        <v>3</v>
      </c>
      <c r="BH223" s="231">
        <f t="shared" si="67"/>
        <v>20</v>
      </c>
      <c r="BI223" s="231">
        <f t="shared" si="67"/>
        <v>18</v>
      </c>
      <c r="BJ223" s="231">
        <f t="shared" si="67"/>
        <v>34</v>
      </c>
      <c r="BK223" s="231">
        <f t="shared" si="67"/>
        <v>25</v>
      </c>
      <c r="BL223" s="231">
        <f t="shared" si="67"/>
        <v>20</v>
      </c>
      <c r="BM223" s="231">
        <f t="shared" si="67"/>
        <v>33</v>
      </c>
      <c r="BN223" s="231">
        <f>SUM(BN140:BN208)</f>
        <v>39</v>
      </c>
      <c r="BO223" s="231">
        <f>COUNTA(#REF!)</f>
        <v>1</v>
      </c>
      <c r="BP223" s="231">
        <f>COUNTA(#REF!)</f>
        <v>1</v>
      </c>
      <c r="BQ223" s="231">
        <f>COUNTA(#REF!)</f>
        <v>1</v>
      </c>
      <c r="BR223" s="231">
        <f>COUNTA(#REF!)</f>
        <v>1</v>
      </c>
      <c r="BS223" s="231">
        <f>COUNTA(#REF!)</f>
        <v>1</v>
      </c>
      <c r="BT223" s="231">
        <f>COUNTA(#REF!)</f>
        <v>1</v>
      </c>
      <c r="BU223" s="229">
        <f>COUNTA(#REF!)</f>
        <v>1</v>
      </c>
      <c r="BV223" s="229">
        <f>COUNTA(#REF!)</f>
        <v>1</v>
      </c>
      <c r="BW223" s="229">
        <f>COUNTA(#REF!)</f>
        <v>1</v>
      </c>
      <c r="BX223" s="229">
        <f>COUNTA(#REF!)</f>
        <v>1</v>
      </c>
      <c r="BY223" s="229">
        <f>COUNTA(#REF!)</f>
        <v>1</v>
      </c>
      <c r="BZ223" s="229">
        <f>COUNTA(#REF!)</f>
        <v>1</v>
      </c>
      <c r="CA223" s="229">
        <f>COUNTA(#REF!)</f>
        <v>1</v>
      </c>
      <c r="CB223" s="271">
        <f>COUNTA(#REF!)</f>
        <v>1</v>
      </c>
      <c r="CC223" s="230">
        <f>COUNTA(#REF!)</f>
        <v>1</v>
      </c>
      <c r="CD223" s="231">
        <f>COUNTA(#REF!)</f>
        <v>1</v>
      </c>
      <c r="CE223" s="229">
        <f>COUNTA(#REF!)</f>
        <v>1</v>
      </c>
      <c r="CF223" s="229">
        <f>COUNTA(#REF!)</f>
        <v>1</v>
      </c>
      <c r="CG223" s="229">
        <f>COUNTA(#REF!)</f>
        <v>1</v>
      </c>
      <c r="CH223" s="398">
        <f>COUNTA(#REF!)</f>
        <v>1</v>
      </c>
      <c r="CI223" s="231">
        <f>COUNTA(#REF!)</f>
        <v>1</v>
      </c>
      <c r="CJ223" s="229">
        <f>COUNTA(#REF!)</f>
        <v>1</v>
      </c>
      <c r="CK223" s="229">
        <f>COUNTA(#REF!)</f>
        <v>1</v>
      </c>
      <c r="CL223" s="229">
        <f>COUNTA(#REF!)</f>
        <v>1</v>
      </c>
      <c r="CM223" s="229">
        <f>COUNTA(#REF!)</f>
        <v>1</v>
      </c>
      <c r="CN223" s="229">
        <f>COUNTA(#REF!)</f>
        <v>1</v>
      </c>
      <c r="CO223" s="229">
        <f>COUNTA(#REF!)</f>
        <v>1</v>
      </c>
      <c r="CP223" s="229">
        <f>COUNTA(#REF!)</f>
        <v>1</v>
      </c>
      <c r="CQ223" s="229">
        <f>COUNTA(#REF!)</f>
        <v>1</v>
      </c>
      <c r="CR223" s="398">
        <f>COUNTA(#REF!)</f>
        <v>1</v>
      </c>
      <c r="CS223" s="231">
        <f>COUNTA(#REF!)</f>
        <v>1</v>
      </c>
      <c r="CT223" s="229">
        <f>COUNTA(#REF!)</f>
        <v>1</v>
      </c>
      <c r="CU223" s="229">
        <f>COUNTA(#REF!)</f>
        <v>1</v>
      </c>
      <c r="CV223" s="229">
        <f>COUNTA(#REF!)</f>
        <v>1</v>
      </c>
      <c r="CW223" s="229">
        <f>COUNTA(#REF!)</f>
        <v>1</v>
      </c>
      <c r="CX223" s="229">
        <f>COUNTA(#REF!)</f>
        <v>1</v>
      </c>
      <c r="CY223" s="229">
        <f>COUNTA(#REF!)</f>
        <v>1</v>
      </c>
      <c r="CZ223" s="229">
        <f>COUNTA(#REF!)</f>
        <v>1</v>
      </c>
      <c r="DA223" s="229">
        <f>COUNTA(#REF!)</f>
        <v>1</v>
      </c>
      <c r="DB223" s="399">
        <f>COUNTA(#REF!)</f>
        <v>1</v>
      </c>
      <c r="DC223" s="231" t="e">
        <f>COUNTIF(#REF!,"A")</f>
        <v>#REF!</v>
      </c>
      <c r="DD223" s="271" t="e">
        <f>COUNTIF(#REF!,"A")</f>
        <v>#REF!</v>
      </c>
      <c r="DE223" s="400" t="e">
        <f>COUNTIF(#REF!,"A")</f>
        <v>#REF!</v>
      </c>
      <c r="DF223" s="401" t="e">
        <f>COUNTIF(#REF!,"A")</f>
        <v>#REF!</v>
      </c>
      <c r="DG223" s="401" t="e">
        <f>COUNTIF(#REF!,"A")</f>
        <v>#REF!</v>
      </c>
      <c r="DH223" s="401" t="e">
        <f>COUNTIF(#REF!,"A")</f>
        <v>#REF!</v>
      </c>
      <c r="DI223" s="401" t="e">
        <f>COUNTIF(#REF!,"A")</f>
        <v>#REF!</v>
      </c>
      <c r="DJ223" s="401" t="e">
        <f>COUNTIF(#REF!,"A")</f>
        <v>#REF!</v>
      </c>
      <c r="DK223" s="402" t="e">
        <f>COUNTIF(#REF!,"A")</f>
        <v>#REF!</v>
      </c>
    </row>
    <row r="225" spans="3:17" ht="14.4" thickBot="1" x14ac:dyDescent="0.3"/>
    <row r="226" spans="3:17" ht="30" customHeight="1" x14ac:dyDescent="0.25">
      <c r="C226" s="985" t="s">
        <v>43</v>
      </c>
      <c r="D226" s="986"/>
      <c r="E226" s="987"/>
      <c r="F226" s="988"/>
    </row>
    <row r="227" spans="3:17" x14ac:dyDescent="0.25">
      <c r="C227" s="59" t="s">
        <v>36</v>
      </c>
      <c r="D227" s="989" t="s">
        <v>17</v>
      </c>
      <c r="E227" s="990"/>
      <c r="F227" s="991"/>
    </row>
    <row r="228" spans="3:17" x14ac:dyDescent="0.25">
      <c r="C228" s="59" t="s">
        <v>52</v>
      </c>
      <c r="D228" s="989" t="s">
        <v>53</v>
      </c>
      <c r="E228" s="990"/>
      <c r="F228" s="991"/>
    </row>
    <row r="229" spans="3:17" x14ac:dyDescent="0.25">
      <c r="C229" s="59" t="s">
        <v>54</v>
      </c>
      <c r="D229" s="989" t="s">
        <v>55</v>
      </c>
      <c r="E229" s="990"/>
      <c r="F229" s="991"/>
    </row>
    <row r="230" spans="3:17" x14ac:dyDescent="0.25">
      <c r="C230" s="59" t="s">
        <v>16</v>
      </c>
      <c r="D230" s="989" t="s">
        <v>18</v>
      </c>
      <c r="E230" s="990"/>
      <c r="F230" s="991"/>
    </row>
    <row r="231" spans="3:17" x14ac:dyDescent="0.25">
      <c r="C231" s="80" t="s">
        <v>42</v>
      </c>
      <c r="D231" s="81" t="s">
        <v>75</v>
      </c>
      <c r="E231" s="178"/>
      <c r="F231" s="82"/>
    </row>
    <row r="232" spans="3:17" x14ac:dyDescent="0.25">
      <c r="C232" s="80" t="s">
        <v>50</v>
      </c>
      <c r="D232" s="81" t="s">
        <v>66</v>
      </c>
      <c r="E232" s="178"/>
      <c r="F232" s="82"/>
    </row>
    <row r="233" spans="3:17" ht="14.4" thickBot="1" x14ac:dyDescent="0.3">
      <c r="C233" s="83" t="s">
        <v>44</v>
      </c>
      <c r="D233" s="992" t="s">
        <v>30</v>
      </c>
      <c r="E233" s="993"/>
      <c r="F233" s="994"/>
    </row>
    <row r="235" spans="3:17" ht="15" customHeight="1" x14ac:dyDescent="0.25">
      <c r="C235" s="65" t="s">
        <v>37</v>
      </c>
      <c r="D235" s="984" t="s">
        <v>38</v>
      </c>
      <c r="E235" s="984"/>
      <c r="F235" s="984"/>
      <c r="G235" s="984"/>
      <c r="H235" s="984"/>
      <c r="I235" s="984"/>
      <c r="J235" s="984"/>
      <c r="K235" s="984"/>
      <c r="L235" s="984"/>
      <c r="M235" s="984"/>
      <c r="N235" s="984"/>
      <c r="O235" s="984"/>
      <c r="P235" s="984"/>
      <c r="Q235" s="87"/>
    </row>
    <row r="236" spans="3:17" ht="29.25" customHeight="1" x14ac:dyDescent="0.25">
      <c r="D236" s="984" t="s">
        <v>39</v>
      </c>
      <c r="E236" s="984"/>
      <c r="F236" s="984"/>
      <c r="G236" s="984"/>
      <c r="H236" s="984"/>
      <c r="I236" s="984"/>
      <c r="J236" s="984"/>
      <c r="K236" s="984"/>
      <c r="L236" s="984"/>
      <c r="M236" s="984"/>
      <c r="N236" s="984"/>
      <c r="O236" s="984"/>
      <c r="P236" s="984"/>
      <c r="Q236" s="984"/>
    </row>
    <row r="237" spans="3:17" x14ac:dyDescent="0.25">
      <c r="D237" s="52" t="s">
        <v>40</v>
      </c>
    </row>
  </sheetData>
  <autoFilter ref="H8:BN223" xr:uid="{00000000-0009-0000-0000-00000A000000}"/>
  <mergeCells count="26">
    <mergeCell ref="D235:P235"/>
    <mergeCell ref="D236:Q236"/>
    <mergeCell ref="C226:F226"/>
    <mergeCell ref="D227:F227"/>
    <mergeCell ref="D228:F228"/>
    <mergeCell ref="D229:F229"/>
    <mergeCell ref="D230:F230"/>
    <mergeCell ref="D233:F233"/>
    <mergeCell ref="CS7:DB7"/>
    <mergeCell ref="DC7:DD7"/>
    <mergeCell ref="DE7:DK7"/>
    <mergeCell ref="E8:E9"/>
    <mergeCell ref="F8:F9"/>
    <mergeCell ref="G8:G9"/>
    <mergeCell ref="AX7:BH7"/>
    <mergeCell ref="BI7:BM7"/>
    <mergeCell ref="BN7:BS7"/>
    <mergeCell ref="BT7:CC7"/>
    <mergeCell ref="CD7:CH7"/>
    <mergeCell ref="CI7:CR7"/>
    <mergeCell ref="H7:AW7"/>
    <mergeCell ref="A7:A9"/>
    <mergeCell ref="B7:B9"/>
    <mergeCell ref="C7:C9"/>
    <mergeCell ref="D7:D9"/>
    <mergeCell ref="E7:G7"/>
  </mergeCells>
  <conditionalFormatting sqref="H125">
    <cfRule type="cellIs" dxfId="2404" priority="1190" operator="equal">
      <formula>"2015-1"</formula>
    </cfRule>
    <cfRule type="cellIs" dxfId="2403" priority="1192" operator="equal">
      <formula>"2014-2"</formula>
    </cfRule>
    <cfRule type="cellIs" dxfId="2402" priority="1193" operator="lessThan">
      <formula>6</formula>
    </cfRule>
    <cfRule type="cellIs" dxfId="2401" priority="1191" operator="equal">
      <formula>5</formula>
    </cfRule>
  </conditionalFormatting>
  <conditionalFormatting sqref="H189:H220">
    <cfRule type="cellIs" dxfId="2400" priority="250" operator="equal">
      <formula>"2015-1"</formula>
    </cfRule>
    <cfRule type="cellIs" dxfId="2399" priority="253" operator="lessThan">
      <formula>6</formula>
    </cfRule>
    <cfRule type="cellIs" dxfId="2398" priority="252" operator="equal">
      <formula>"2014-2"</formula>
    </cfRule>
    <cfRule type="cellIs" dxfId="2397" priority="251" operator="equal">
      <formula>5</formula>
    </cfRule>
  </conditionalFormatting>
  <conditionalFormatting sqref="H36:I40 L36:L40 N36:O40 S36:AV40 AY36:BL40 BA78:BA80 BE78:BE80 X105:Z106 BI105:BJ106 BD105:BH108 U105:V109 AM105:AO109 BL105:BM109 AY105:BB110 AI105:AJ111 X107 Z107 BI107 X108:Z108 BI108:BJ108 Z109 BI109 S110 U110:X110 Z110:AA110 M110:N111 AC110:AC111 AF110:AF111 AO110:AO111 AV110:AV111 BD110:BF111 BH110:BJ111 H110:H123 J110:J123 AS110:AS125 I111 N111:O111 S111:AA111 AY111:BC111 BL111 N112:N122 M112:M123 BD112:BD132 T129:V130 X129:Y130 BJ129:BL130 O129:O132 AB129:AB132 AF129:AF132 BE129:BE132 BH129:BH132 X131:X132 BJ131:BJ132 BL131:BL132 S152:AV155 S156:AT156 AT157:AT161 N161:O171 Y162:AI163 AM162:AR163 BI162:BI169 AK162:AK171 H162:H173 BA162:BA173 AB164:AB171 AD164:AE171 AG164:AG171 AN164:AR171 AY169:BD171 BF169:BL171 S170:Z171 AJ170:AJ220 S173:Z173 AD173:AE173 AN173:AQ173 BE173 BG173:BL173 AY173:BC175 AK173:AK178 H173:I181 AG173:AG182 N174:O174 AT174:AT175 AN174:AP177 BE174:BL181 AQ174:AR203 AB175:AE175 AG175:AI175 AY175:BD175 N176:O177 AY176:BB182 S178:T181 W178:W182 AN178:AO182 N179:O181 AK179:AL182 H182:J182 L182:O182 S182:U182 BE182:BM182 BG183:BI183 W183:Y184 L183:L186 AY183:AZ186 BB183:BB186 BE184:BE186 BG184:BG186 BI184:BI186 AG185 BF189 L189:N190 W190:X190 AG190 AP190 BD190:BE190 BH190:BJ190 S190:S191 U190:U191 W190:W197 AY190:BB206 AT191:AU191 V191:V197 BF191:BL197 AB191:AC203 L191:L206 BC191:BD209 AD192:AI192 AO192:AP194 AS192:AV194 AD193:AH194 AO195 AU195:AV201 AD196:AH197 AO196:AP197 AK196:AK200 AS196:AT200 AO198 BG198:BL200 BF198:BF201 V198:W202 AD199:AH200 AO199:AP200 AO201 BG201 AD202:AH202 AK202 AO202:AP202 AS202:AV202 BF202:BG203 AO203 AD203:AE204 AM204:AO204 AQ204:AV204 AB204:AB206 BE204:BI206 BK204:BK206 BJ204:BJ217 AM205:AV205 T208:T210 AW209:BB209 BE209:BI209 AD209:AD210 AF209:AH210 AM209:AO210 AQ209:AT210 AK209:AK216 AW210:BI210 AM211:BI216 V218:Z218 AD218:AI218 AK218 AM218:BL218 S222:BL222">
    <cfRule type="cellIs" dxfId="2396" priority="1896" operator="equal">
      <formula>"2014-2"</formula>
    </cfRule>
    <cfRule type="cellIs" dxfId="2395" priority="1897" operator="lessThan">
      <formula>6</formula>
    </cfRule>
  </conditionalFormatting>
  <conditionalFormatting sqref="H146:I171">
    <cfRule type="cellIs" dxfId="2394" priority="1796" operator="equal">
      <formula>5</formula>
    </cfRule>
  </conditionalFormatting>
  <conditionalFormatting sqref="H183:I187">
    <cfRule type="cellIs" dxfId="2393" priority="1426" operator="equal">
      <formula>"2015-1"</formula>
    </cfRule>
    <cfRule type="cellIs" dxfId="2392" priority="1429" operator="lessThan">
      <formula>6</formula>
    </cfRule>
    <cfRule type="cellIs" dxfId="2391" priority="1428" operator="equal">
      <formula>"2014-2"</formula>
    </cfRule>
    <cfRule type="cellIs" dxfId="2390" priority="1427" operator="equal">
      <formula>5</formula>
    </cfRule>
  </conditionalFormatting>
  <conditionalFormatting sqref="H221:K222">
    <cfRule type="cellIs" dxfId="2389" priority="1721" operator="equal">
      <formula>5</formula>
    </cfRule>
  </conditionalFormatting>
  <conditionalFormatting sqref="H156:Q160">
    <cfRule type="cellIs" dxfId="2388" priority="13" operator="equal">
      <formula>"2015-1"</formula>
    </cfRule>
  </conditionalFormatting>
  <conditionalFormatting sqref="H146:R146 T146:Z146 AB146:AE146 AG146:AK146 AY146:BD146">
    <cfRule type="cellIs" dxfId="2387" priority="1819" operator="equal">
      <formula>"2015-1"</formula>
    </cfRule>
  </conditionalFormatting>
  <conditionalFormatting sqref="H221:Z221">
    <cfRule type="cellIs" dxfId="2386" priority="1234" operator="equal">
      <formula>"2015-1"</formula>
    </cfRule>
  </conditionalFormatting>
  <conditionalFormatting sqref="H147:AK151">
    <cfRule type="cellIs" dxfId="2385" priority="1708" operator="equal">
      <formula>"2015-1"</formula>
    </cfRule>
  </conditionalFormatting>
  <conditionalFormatting sqref="I173">
    <cfRule type="cellIs" dxfId="2384" priority="580" operator="equal">
      <formula>5</formula>
    </cfRule>
  </conditionalFormatting>
  <conditionalFormatting sqref="I190:I207">
    <cfRule type="cellIs" dxfId="2383" priority="187" operator="lessThan">
      <formula>6</formula>
    </cfRule>
    <cfRule type="cellIs" dxfId="2382" priority="186" operator="equal">
      <formula>"2014-2"</formula>
    </cfRule>
  </conditionalFormatting>
  <conditionalFormatting sqref="I190:I216">
    <cfRule type="cellIs" dxfId="2381" priority="184" operator="equal">
      <formula>"2015-1"</formula>
    </cfRule>
  </conditionalFormatting>
  <conditionalFormatting sqref="I190:I218">
    <cfRule type="cellIs" dxfId="2380" priority="185" operator="equal">
      <formula>5</formula>
    </cfRule>
  </conditionalFormatting>
  <conditionalFormatting sqref="I219:J220">
    <cfRule type="cellIs" dxfId="2379" priority="170" operator="equal">
      <formula>"2015-1"</formula>
    </cfRule>
  </conditionalFormatting>
  <conditionalFormatting sqref="I220:J220">
    <cfRule type="cellIs" dxfId="2378" priority="173" operator="lessThan">
      <formula>6</formula>
    </cfRule>
    <cfRule type="cellIs" dxfId="2377" priority="172" operator="equal">
      <formula>"2014-2"</formula>
    </cfRule>
  </conditionalFormatting>
  <conditionalFormatting sqref="J125">
    <cfRule type="cellIs" dxfId="2376" priority="1186" operator="equal">
      <formula>"2014-2"</formula>
    </cfRule>
    <cfRule type="cellIs" dxfId="2375" priority="1185" operator="equal">
      <formula>5</formula>
    </cfRule>
    <cfRule type="cellIs" dxfId="2374" priority="1187" operator="lessThan">
      <formula>6</formula>
    </cfRule>
    <cfRule type="cellIs" dxfId="2373" priority="1189" operator="equal">
      <formula>"2015-1"</formula>
    </cfRule>
  </conditionalFormatting>
  <conditionalFormatting sqref="J156:J160">
    <cfRule type="cellIs" dxfId="2372" priority="23" operator="lessThan">
      <formula>6</formula>
    </cfRule>
    <cfRule type="cellIs" dxfId="2371" priority="22" operator="equal">
      <formula>"2014-2"</formula>
    </cfRule>
    <cfRule type="cellIs" dxfId="2370" priority="21" operator="equal">
      <formula>5</formula>
    </cfRule>
  </conditionalFormatting>
  <conditionalFormatting sqref="J162:J169">
    <cfRule type="cellIs" dxfId="2369" priority="179" operator="equal">
      <formula>"2014-2"</formula>
    </cfRule>
    <cfRule type="cellIs" dxfId="2368" priority="180" operator="lessThan">
      <formula>6</formula>
    </cfRule>
    <cfRule type="cellIs" dxfId="2367" priority="177" operator="equal">
      <formula>"2015-1"</formula>
    </cfRule>
    <cfRule type="cellIs" dxfId="2366" priority="178" operator="equal">
      <formula>5</formula>
    </cfRule>
  </conditionalFormatting>
  <conditionalFormatting sqref="J173:J190">
    <cfRule type="cellIs" dxfId="2365" priority="174" operator="equal">
      <formula>5</formula>
    </cfRule>
  </conditionalFormatting>
  <conditionalFormatting sqref="J176">
    <cfRule type="cellIs" dxfId="2364" priority="176" operator="lessThan">
      <formula>6</formula>
    </cfRule>
    <cfRule type="cellIs" dxfId="2363" priority="175" operator="equal">
      <formula>"2014-2"</formula>
    </cfRule>
  </conditionalFormatting>
  <conditionalFormatting sqref="J183:J189">
    <cfRule type="cellIs" dxfId="2362" priority="1494" operator="equal">
      <formula>"2015-1"</formula>
    </cfRule>
  </conditionalFormatting>
  <conditionalFormatting sqref="J183:J190">
    <cfRule type="cellIs" dxfId="2361" priority="1496" operator="equal">
      <formula>"2014-2"</formula>
    </cfRule>
    <cfRule type="cellIs" dxfId="2360" priority="1497" operator="lessThan">
      <formula>6</formula>
    </cfRule>
  </conditionalFormatting>
  <conditionalFormatting sqref="J195">
    <cfRule type="cellIs" dxfId="2359" priority="1492" operator="equal">
      <formula>"2014-2"</formula>
    </cfRule>
    <cfRule type="cellIs" dxfId="2358" priority="1493" operator="lessThan">
      <formula>6</formula>
    </cfRule>
  </conditionalFormatting>
  <conditionalFormatting sqref="J198:J202 J204">
    <cfRule type="cellIs" dxfId="2357" priority="1485" operator="lessThan">
      <formula>6</formula>
    </cfRule>
    <cfRule type="cellIs" dxfId="2356" priority="1484" operator="equal">
      <formula>"2014-2"</formula>
    </cfRule>
  </conditionalFormatting>
  <conditionalFormatting sqref="J198:J204">
    <cfRule type="cellIs" dxfId="2355" priority="556" operator="equal">
      <formula>"2015-1"</formula>
    </cfRule>
  </conditionalFormatting>
  <conditionalFormatting sqref="J206:J208">
    <cfRule type="cellIs" dxfId="2354" priority="455" operator="equal">
      <formula>"2015-1"</formula>
    </cfRule>
  </conditionalFormatting>
  <conditionalFormatting sqref="J139:K141">
    <cfRule type="cellIs" dxfId="2353" priority="1790" operator="equal">
      <formula>5</formula>
    </cfRule>
    <cfRule type="cellIs" dxfId="2352" priority="1789" operator="equal">
      <formula>"2015-1"</formula>
    </cfRule>
  </conditionalFormatting>
  <conditionalFormatting sqref="J144:K161 BM147:BM171">
    <cfRule type="cellIs" dxfId="2351" priority="1794" operator="equal">
      <formula>5</formula>
    </cfRule>
  </conditionalFormatting>
  <conditionalFormatting sqref="J190:K220">
    <cfRule type="cellIs" dxfId="2350" priority="171" operator="equal">
      <formula>5</formula>
    </cfRule>
  </conditionalFormatting>
  <conditionalFormatting sqref="J142:M145">
    <cfRule type="cellIs" dxfId="2349" priority="1848" operator="equal">
      <formula>"2015-1"</formula>
    </cfRule>
  </conditionalFormatting>
  <conditionalFormatting sqref="J175:P175">
    <cfRule type="cellIs" dxfId="2348" priority="150" operator="equal">
      <formula>"2015-1"</formula>
    </cfRule>
  </conditionalFormatting>
  <conditionalFormatting sqref="J191:P191">
    <cfRule type="cellIs" dxfId="2347" priority="1398" operator="equal">
      <formula>"2015-1"</formula>
    </cfRule>
  </conditionalFormatting>
  <conditionalFormatting sqref="J192:U197">
    <cfRule type="cellIs" dxfId="2346" priority="549" operator="equal">
      <formula>"2015-1"</formula>
    </cfRule>
  </conditionalFormatting>
  <conditionalFormatting sqref="K162:K182">
    <cfRule type="cellIs" dxfId="2345" priority="246" operator="equal">
      <formula>"2015-1"</formula>
    </cfRule>
  </conditionalFormatting>
  <conditionalFormatting sqref="K162:K186">
    <cfRule type="cellIs" dxfId="2344" priority="245" operator="lessThan">
      <formula>6</formula>
    </cfRule>
    <cfRule type="cellIs" dxfId="2343" priority="243" operator="equal">
      <formula>5</formula>
    </cfRule>
    <cfRule type="cellIs" dxfId="2342" priority="244" operator="equal">
      <formula>"2014-2"</formula>
    </cfRule>
  </conditionalFormatting>
  <conditionalFormatting sqref="K190">
    <cfRule type="cellIs" dxfId="2341" priority="240" operator="equal">
      <formula>5</formula>
    </cfRule>
    <cfRule type="cellIs" dxfId="2340" priority="241" operator="equal">
      <formula>"2014-2"</formula>
    </cfRule>
    <cfRule type="cellIs" dxfId="2339" priority="242" operator="lessThan">
      <formula>6</formula>
    </cfRule>
  </conditionalFormatting>
  <conditionalFormatting sqref="K207:K208">
    <cfRule type="cellIs" dxfId="2338" priority="1890" operator="equal">
      <formula>"2015-1"</formula>
    </cfRule>
  </conditionalFormatting>
  <conditionalFormatting sqref="K219:M219">
    <cfRule type="cellIs" dxfId="2337" priority="1852" operator="equal">
      <formula>"2015-1"</formula>
    </cfRule>
  </conditionalFormatting>
  <conditionalFormatting sqref="K198:U201">
    <cfRule type="cellIs" dxfId="2336" priority="545" operator="equal">
      <formula>"2015-1"</formula>
    </cfRule>
  </conditionalFormatting>
  <conditionalFormatting sqref="K220:V220">
    <cfRule type="cellIs" dxfId="2335" priority="1011" operator="equal">
      <formula>"2015-1"</formula>
    </cfRule>
  </conditionalFormatting>
  <conditionalFormatting sqref="L110:L122">
    <cfRule type="cellIs" dxfId="2334" priority="1597" operator="equal">
      <formula>"2015-1"</formula>
    </cfRule>
    <cfRule type="cellIs" dxfId="2333" priority="1598" operator="equal">
      <formula>5</formula>
    </cfRule>
    <cfRule type="cellIs" dxfId="2332" priority="1599" operator="equal">
      <formula>"2014-2"</formula>
    </cfRule>
    <cfRule type="cellIs" dxfId="2331" priority="1600" operator="lessThan">
      <formula>6</formula>
    </cfRule>
  </conditionalFormatting>
  <conditionalFormatting sqref="L144">
    <cfRule type="cellIs" dxfId="2330" priority="1857" operator="equal">
      <formula>5</formula>
    </cfRule>
  </conditionalFormatting>
  <conditionalFormatting sqref="L146:L181">
    <cfRule type="cellIs" dxfId="2329" priority="238" operator="equal">
      <formula>"2014-2"</formula>
    </cfRule>
    <cfRule type="cellIs" dxfId="2328" priority="239" operator="lessThan">
      <formula>6</formula>
    </cfRule>
    <cfRule type="cellIs" dxfId="2327" priority="237" operator="equal">
      <formula>5</formula>
    </cfRule>
  </conditionalFormatting>
  <conditionalFormatting sqref="L136:M141">
    <cfRule type="cellIs" dxfId="2326" priority="1752" operator="equal">
      <formula>"2015-1"</formula>
    </cfRule>
    <cfRule type="cellIs" dxfId="2325" priority="1753" operator="equal">
      <formula>5</formula>
    </cfRule>
  </conditionalFormatting>
  <conditionalFormatting sqref="L162:M173">
    <cfRule type="cellIs" dxfId="2324" priority="162" operator="equal">
      <formula>"2015-1"</formula>
    </cfRule>
  </conditionalFormatting>
  <conditionalFormatting sqref="L207:O216">
    <cfRule type="cellIs" dxfId="2323" priority="1434" operator="equal">
      <formula>"2015-1"</formula>
    </cfRule>
  </conditionalFormatting>
  <conditionalFormatting sqref="L176:P179">
    <cfRule type="cellIs" dxfId="2322" priority="146" operator="equal">
      <formula>"2015-1"</formula>
    </cfRule>
  </conditionalFormatting>
  <conditionalFormatting sqref="L182:U182">
    <cfRule type="cellIs" dxfId="2321" priority="1014" operator="equal">
      <formula>5</formula>
    </cfRule>
    <cfRule type="cellIs" dxfId="2320" priority="1015" operator="equal">
      <formula>"2015-1"</formula>
    </cfRule>
  </conditionalFormatting>
  <conditionalFormatting sqref="M125">
    <cfRule type="cellIs" dxfId="2319" priority="1180" operator="equal">
      <formula>5</formula>
    </cfRule>
    <cfRule type="cellIs" dxfId="2318" priority="1181" operator="equal">
      <formula>"2014-2"</formula>
    </cfRule>
    <cfRule type="cellIs" dxfId="2317" priority="1182" operator="lessThan">
      <formula>6</formula>
    </cfRule>
    <cfRule type="cellIs" dxfId="2316" priority="1184" operator="equal">
      <formula>"2015-1"</formula>
    </cfRule>
  </conditionalFormatting>
  <conditionalFormatting sqref="M144:M181">
    <cfRule type="cellIs" dxfId="2315" priority="18" operator="equal">
      <formula>5</formula>
    </cfRule>
  </conditionalFormatting>
  <conditionalFormatting sqref="M162:M173">
    <cfRule type="cellIs" dxfId="2314" priority="165" operator="lessThan">
      <formula>6</formula>
    </cfRule>
    <cfRule type="cellIs" dxfId="2313" priority="164" operator="equal">
      <formula>"2014-2"</formula>
    </cfRule>
  </conditionalFormatting>
  <conditionalFormatting sqref="M176:M178">
    <cfRule type="cellIs" dxfId="2312" priority="161" operator="lessThan">
      <formula>6</formula>
    </cfRule>
    <cfRule type="cellIs" dxfId="2311" priority="160" operator="equal">
      <formula>"2014-2"</formula>
    </cfRule>
  </conditionalFormatting>
  <conditionalFormatting sqref="M183:M187">
    <cfRule type="cellIs" dxfId="2310" priority="1440" operator="equal">
      <formula>"2014-2"</formula>
    </cfRule>
    <cfRule type="cellIs" dxfId="2309" priority="1439" operator="equal">
      <formula>5</formula>
    </cfRule>
    <cfRule type="cellIs" dxfId="2308" priority="1438" operator="equal">
      <formula>"2015-1"</formula>
    </cfRule>
    <cfRule type="cellIs" dxfId="2307" priority="1441" operator="lessThan">
      <formula>6</formula>
    </cfRule>
  </conditionalFormatting>
  <conditionalFormatting sqref="M191:M222">
    <cfRule type="cellIs" dxfId="2306" priority="1435" operator="equal">
      <formula>5</formula>
    </cfRule>
  </conditionalFormatting>
  <conditionalFormatting sqref="M156:O160">
    <cfRule type="cellIs" dxfId="2305" priority="16" operator="lessThan">
      <formula>6</formula>
    </cfRule>
    <cfRule type="cellIs" dxfId="2304" priority="15" operator="equal">
      <formula>"2014-2"</formula>
    </cfRule>
  </conditionalFormatting>
  <conditionalFormatting sqref="N173">
    <cfRule type="cellIs" dxfId="2303" priority="157" operator="lessThan">
      <formula>6</formula>
    </cfRule>
    <cfRule type="cellIs" dxfId="2302" priority="156" operator="equal">
      <formula>"2014-2"</formula>
    </cfRule>
    <cfRule type="cellIs" dxfId="2301" priority="155" operator="equal">
      <formula>5</formula>
    </cfRule>
  </conditionalFormatting>
  <conditionalFormatting sqref="N175">
    <cfRule type="cellIs" dxfId="2300" priority="153" operator="lessThan">
      <formula>6</formula>
    </cfRule>
    <cfRule type="cellIs" dxfId="2299" priority="152" operator="equal">
      <formula>"2014-2"</formula>
    </cfRule>
    <cfRule type="cellIs" dxfId="2298" priority="151" operator="equal">
      <formula>5</formula>
    </cfRule>
  </conditionalFormatting>
  <conditionalFormatting sqref="N178">
    <cfRule type="cellIs" dxfId="2297" priority="147" operator="equal">
      <formula>5</formula>
    </cfRule>
    <cfRule type="cellIs" dxfId="2296" priority="149" operator="lessThan">
      <formula>6</formula>
    </cfRule>
    <cfRule type="cellIs" dxfId="2295" priority="148" operator="equal">
      <formula>"2014-2"</formula>
    </cfRule>
  </conditionalFormatting>
  <conditionalFormatting sqref="N183:N188">
    <cfRule type="cellIs" dxfId="2294" priority="1402" operator="equal">
      <formula>"2015-1"</formula>
    </cfRule>
    <cfRule type="cellIs" dxfId="2293" priority="1403" operator="equal">
      <formula>5</formula>
    </cfRule>
    <cfRule type="cellIs" dxfId="2292" priority="1405" operator="lessThan">
      <formula>6</formula>
    </cfRule>
    <cfRule type="cellIs" dxfId="2291" priority="1404" operator="equal">
      <formula>"2014-2"</formula>
    </cfRule>
  </conditionalFormatting>
  <conditionalFormatting sqref="N191">
    <cfRule type="cellIs" dxfId="2290" priority="1399" operator="equal">
      <formula>5</formula>
    </cfRule>
  </conditionalFormatting>
  <conditionalFormatting sqref="N111:O122">
    <cfRule type="cellIs" dxfId="2289" priority="805" operator="equal">
      <formula>"2015-1"</formula>
    </cfRule>
    <cfRule type="cellIs" dxfId="2288" priority="804" operator="equal">
      <formula>5</formula>
    </cfRule>
  </conditionalFormatting>
  <conditionalFormatting sqref="N146:O155 H146:I171">
    <cfRule type="cellIs" dxfId="2287" priority="1798" operator="lessThan">
      <formula>6</formula>
    </cfRule>
    <cfRule type="cellIs" dxfId="2286" priority="1797" operator="equal">
      <formula>"2014-2"</formula>
    </cfRule>
  </conditionalFormatting>
  <conditionalFormatting sqref="N191:O206">
    <cfRule type="cellIs" dxfId="2285" priority="1392" operator="equal">
      <formula>"2014-2"</formula>
    </cfRule>
    <cfRule type="cellIs" dxfId="2284" priority="1393" operator="lessThan">
      <formula>6</formula>
    </cfRule>
  </conditionalFormatting>
  <conditionalFormatting sqref="N220:O222">
    <cfRule type="cellIs" dxfId="2283" priority="1388" operator="equal">
      <formula>"2014-2"</formula>
    </cfRule>
    <cfRule type="cellIs" dxfId="2282" priority="1389" operator="lessThan">
      <formula>6</formula>
    </cfRule>
  </conditionalFormatting>
  <conditionalFormatting sqref="N173:Q173">
    <cfRule type="cellIs" dxfId="2281" priority="154" operator="equal">
      <formula>"2015-1"</formula>
    </cfRule>
  </conditionalFormatting>
  <conditionalFormatting sqref="N146:R160">
    <cfRule type="cellIs" dxfId="2280" priority="14" operator="equal">
      <formula>5</formula>
    </cfRule>
  </conditionalFormatting>
  <conditionalFormatting sqref="N221:R222">
    <cfRule type="cellIs" dxfId="2279" priority="1387" operator="equal">
      <formula>5</formula>
    </cfRule>
  </conditionalFormatting>
  <conditionalFormatting sqref="N192:U201">
    <cfRule type="cellIs" dxfId="2278" priority="546" operator="equal">
      <formula>5</formula>
    </cfRule>
  </conditionalFormatting>
  <conditionalFormatting sqref="N220:W220">
    <cfRule type="cellIs" dxfId="2277" priority="381" operator="equal">
      <formula>5</formula>
    </cfRule>
  </conditionalFormatting>
  <conditionalFormatting sqref="N145:Z145 Q207:R216">
    <cfRule type="cellIs" dxfId="2276" priority="1882" operator="equal">
      <formula>"2015-1"</formula>
    </cfRule>
  </conditionalFormatting>
  <conditionalFormatting sqref="O172:O186">
    <cfRule type="cellIs" dxfId="2275" priority="483" operator="equal">
      <formula>"2014-2"</formula>
    </cfRule>
    <cfRule type="cellIs" dxfId="2274" priority="484" operator="lessThan">
      <formula>6</formula>
    </cfRule>
    <cfRule type="cellIs" dxfId="2273" priority="480" operator="equal">
      <formula>5</formula>
    </cfRule>
    <cfRule type="cellIs" dxfId="2272" priority="481" operator="equal">
      <formula>"2015-1"</formula>
    </cfRule>
  </conditionalFormatting>
  <conditionalFormatting sqref="O189:P190">
    <cfRule type="cellIs" dxfId="2271" priority="793" operator="equal">
      <formula>"2015-1"</formula>
    </cfRule>
  </conditionalFormatting>
  <conditionalFormatting sqref="O189:R191">
    <cfRule type="cellIs" dxfId="2270" priority="127" operator="equal">
      <formula>5</formula>
    </cfRule>
  </conditionalFormatting>
  <conditionalFormatting sqref="O110:S110">
    <cfRule type="cellIs" dxfId="2269" priority="783" operator="equal">
      <formula>"2015-1"</formula>
    </cfRule>
    <cfRule type="cellIs" dxfId="2268" priority="782" operator="equal">
      <formula>5</formula>
    </cfRule>
  </conditionalFormatting>
  <conditionalFormatting sqref="O183:T186">
    <cfRule type="cellIs" dxfId="2267" priority="957" operator="equal">
      <formula>"2015-1"</formula>
    </cfRule>
  </conditionalFormatting>
  <conditionalFormatting sqref="P112:P123">
    <cfRule type="cellIs" dxfId="2266" priority="831" operator="equal">
      <formula>"2015-1"</formula>
    </cfRule>
    <cfRule type="cellIs" dxfId="2265" priority="830" operator="equal">
      <formula>5</formula>
    </cfRule>
  </conditionalFormatting>
  <conditionalFormatting sqref="P126:P127">
    <cfRule type="cellIs" dxfId="2264" priority="842" operator="equal">
      <formula>5</formula>
    </cfRule>
    <cfRule type="cellIs" dxfId="2263" priority="843" operator="equal">
      <formula>"2015-1"</formula>
    </cfRule>
  </conditionalFormatting>
  <conditionalFormatting sqref="P136:P138">
    <cfRule type="cellIs" dxfId="2262" priority="1748" operator="equal">
      <formula>"2015-1"</formula>
    </cfRule>
  </conditionalFormatting>
  <conditionalFormatting sqref="P163:P171">
    <cfRule type="cellIs" dxfId="2261" priority="276" operator="equal">
      <formula>5</formula>
    </cfRule>
    <cfRule type="cellIs" dxfId="2260" priority="277" operator="equal">
      <formula>"2015-1"</formula>
    </cfRule>
  </conditionalFormatting>
  <conditionalFormatting sqref="P204:P217">
    <cfRule type="cellIs" dxfId="2259" priority="1013" operator="equal">
      <formula>"2015-1"</formula>
    </cfRule>
  </conditionalFormatting>
  <conditionalFormatting sqref="P173:Q179">
    <cfRule type="cellIs" dxfId="2258" priority="135" operator="equal">
      <formula>5</formula>
    </cfRule>
  </conditionalFormatting>
  <conditionalFormatting sqref="P145:R145">
    <cfRule type="cellIs" dxfId="2257" priority="1883" operator="equal">
      <formula>5</formula>
    </cfRule>
  </conditionalFormatting>
  <conditionalFormatting sqref="P202:R217">
    <cfRule type="cellIs" dxfId="2256" priority="1012" operator="equal">
      <formula>5</formula>
    </cfRule>
  </conditionalFormatting>
  <conditionalFormatting sqref="Q11:Q45 H36:AV40 AY36:BM40 O85:Q85 O86:S86 N87:S109 J110:K111 M110:N111 J110:J123 Q111:AA111 M112:M123 Q124:Q125 O129:P132 R129:R132 BM129:BM132 J142:M143 P161:R161 P162:Q171 BM173:BM186 J175:K175 P180:R181 P183:R186 BF189 L189:N190 P218:T218">
    <cfRule type="cellIs" dxfId="2255" priority="1893" operator="equal">
      <formula>5</formula>
    </cfRule>
  </conditionalFormatting>
  <conditionalFormatting sqref="Q11:Q45 H36:BM40 BA78:BA80 BE78:BE80 O85:Q85 O86:S86 N87:S109 X105:Z106 BI105:BJ106 BD105:BH108 U105:V109 AM105:AO109 BL105:BM109 AX105:BB110 AI105:AJ111 X107 Z107 BI107 X108:Z108 BI108:BJ108 Z109 BI109 U110:X110 Z110:AA110 BM110 J110:K111 M110:N111 AC110:AD111 AF110:AF111 AO110:AO111 AV110:AV111 BD110:BF111 BH110:BJ111 H110:H123 AS110:AS125 I111 Q111:AA111 AX111:BC111 BL111:BM111 J112:J123 M112:M123 BF112:BF123 BD112:BD132 Q124:Q125 T129:V130 AX129:AZ130 BJ129:BM130 O129:P132 R129:R132 AB129:AB132 AF129:AF132 BE129:BE132 BH129:BH132 AY131:AZ131 BJ131:BJ132 BL131:BM132 AX132:AZ132 AI140:AL140 AN140:AT140 AB140:AG141 AI141:AK141 AN141:AO141 AR141:AT143 AL141:AL151 AP141:AQ151 AB142:AK142 AB143:AG143 AI143:AK143 N144:W144 AB144:AK145 AR144:BD145 H152:BM155 R156:AT156 AV156:BM168 R157:W160 AT157:AT161 I157:I162 H161:W161 Y162:AI163 AM162:AR163 S162:W169 BI162:BI169 H162:I171 N162:Q171 AK162:AK171 H162:H173 BA162:BA173 Y164:Z169 AB164:AB171 AD164:AE171 AG164:AG171 AN164:AR171 AV169:BD171 BF169:BM171 S170:Z171 AJ170:AJ220 S173:Z173 AN173:AQ173 BE173 BG173:BM173 AV173:BC174 AK173:AK178 H173:J182 L174:P174 S174:Y174 AT174:AT175 AN174:AP177 BE174:BM182 AQ174:AR203 S175:Z175 AB175:AE175 AG175:AI175 AM175:AP175 AV175:BD175 AV176:BB177 R178:T179 AN178:AO182 AK179:AL182 AU179:AV182 L180:T181 BG183:BI183 BL183:BM183 K183:L186 AU183:AZ186 BB183:BB186 BE184:BE186 BG184:BG186 BI184:BI186 BM184:BM186 L189:N189 BF189 J190:N190 S190 W190:X190 AP190 BD190:BE190 BH190:BJ190 U190:U191 AX190:BB191 Z190:Z206 AT191:AU191 BF191:BL191 AN191:AN203 BC191:BD209 AO192:AP194 AS192:BB194 BF192:BM194 AO195 AU195:BB201 BF195:BF201 AO196:AP197 AS196:AT200 AO198 AO199:AP200 AO201 BG201 P202:U202 AO202:AP202 AS202:BB202 BF202:BG203 K202:O204 P203:S203 AO203 BI203:BL203 Q204:S204 AM204:AO204 AQ204:BB204 BE204:BI209 J205:O205 AM205:BB205 Q205:T206 K206:O206 S207:U207 AM207:BB207 AW208:BB209 AM208:AO210 J209:K216 AW210:BI210 I218:T218 V218:Z218 AM218:BM218 O219:P219 R219:T219 Y219:Z219 AM219:AT219 H222:BM222">
    <cfRule type="cellIs" dxfId="2254" priority="1894" operator="equal">
      <formula>"2015-1"</formula>
    </cfRule>
  </conditionalFormatting>
  <conditionalFormatting sqref="Q156:Q160">
    <cfRule type="cellIs" dxfId="2253" priority="144" operator="equal">
      <formula>"2014-2"</formula>
    </cfRule>
    <cfRule type="cellIs" dxfId="2252" priority="145" operator="lessThan">
      <formula>6</formula>
    </cfRule>
  </conditionalFormatting>
  <conditionalFormatting sqref="Q172">
    <cfRule type="cellIs" dxfId="2251" priority="140" operator="equal">
      <formula>"2014-2"</formula>
    </cfRule>
    <cfRule type="cellIs" dxfId="2250" priority="139" operator="equal">
      <formula>5</formula>
    </cfRule>
    <cfRule type="cellIs" dxfId="2249" priority="138" operator="equal">
      <formula>"2015-1"</formula>
    </cfRule>
    <cfRule type="cellIs" dxfId="2248" priority="141" operator="lessThan">
      <formula>6</formula>
    </cfRule>
  </conditionalFormatting>
  <conditionalFormatting sqref="Q174:Q179">
    <cfRule type="cellIs" dxfId="2247" priority="137" operator="lessThan">
      <formula>6</formula>
    </cfRule>
    <cfRule type="cellIs" dxfId="2246" priority="136" operator="equal">
      <formula>"2014-2"</formula>
    </cfRule>
    <cfRule type="cellIs" dxfId="2245" priority="134" operator="equal">
      <formula>"2015-1"</formula>
    </cfRule>
  </conditionalFormatting>
  <conditionalFormatting sqref="Q187">
    <cfRule type="cellIs" dxfId="2244" priority="1503" operator="equal">
      <formula>"2015-1"</formula>
    </cfRule>
    <cfRule type="cellIs" dxfId="2243" priority="1502" operator="equal">
      <formula>5</formula>
    </cfRule>
  </conditionalFormatting>
  <conditionalFormatting sqref="Q189:Q191">
    <cfRule type="cellIs" dxfId="2242" priority="666" operator="equal">
      <formula>"2015-1"</formula>
    </cfRule>
  </conditionalFormatting>
  <conditionalFormatting sqref="Q191">
    <cfRule type="cellIs" dxfId="2241" priority="668" operator="equal">
      <formula>"2014-2"</formula>
    </cfRule>
    <cfRule type="cellIs" dxfId="2240" priority="669" operator="lessThan">
      <formula>6</formula>
    </cfRule>
  </conditionalFormatting>
  <conditionalFormatting sqref="Q195">
    <cfRule type="cellIs" dxfId="2239" priority="665" operator="lessThan">
      <formula>6</formula>
    </cfRule>
    <cfRule type="cellIs" dxfId="2238" priority="664" operator="equal">
      <formula>"2014-2"</formula>
    </cfRule>
  </conditionalFormatting>
  <conditionalFormatting sqref="Q201">
    <cfRule type="cellIs" dxfId="2237" priority="661" operator="lessThan">
      <formula>6</formula>
    </cfRule>
    <cfRule type="cellIs" dxfId="2236" priority="660" operator="equal">
      <formula>"2014-2"</formula>
    </cfRule>
  </conditionalFormatting>
  <conditionalFormatting sqref="Q217:T217">
    <cfRule type="cellIs" dxfId="2235" priority="1230" operator="equal">
      <formula>"2015-1"</formula>
    </cfRule>
  </conditionalFormatting>
  <conditionalFormatting sqref="R112:R122">
    <cfRule type="cellIs" dxfId="2234" priority="813" operator="equal">
      <formula>"2015-1"</formula>
    </cfRule>
    <cfRule type="cellIs" dxfId="2233" priority="812" operator="equal">
      <formula>5</formula>
    </cfRule>
  </conditionalFormatting>
  <conditionalFormatting sqref="R162:R175">
    <cfRule type="cellIs" dxfId="2232" priority="133" operator="lessThan">
      <formula>6</formula>
    </cfRule>
    <cfRule type="cellIs" dxfId="2231" priority="132" operator="equal">
      <formula>"2014-2"</formula>
    </cfRule>
    <cfRule type="cellIs" dxfId="2230" priority="130" operator="equal">
      <formula>"2015-1"</formula>
    </cfRule>
  </conditionalFormatting>
  <conditionalFormatting sqref="R162:R179">
    <cfRule type="cellIs" dxfId="2229" priority="131" operator="equal">
      <formula>5</formula>
    </cfRule>
  </conditionalFormatting>
  <conditionalFormatting sqref="R189:R190">
    <cfRule type="cellIs" dxfId="2228" priority="126" operator="equal">
      <formula>"2015-1"</formula>
    </cfRule>
  </conditionalFormatting>
  <conditionalFormatting sqref="R190">
    <cfRule type="cellIs" dxfId="2227" priority="128" operator="equal">
      <formula>"2014-2"</formula>
    </cfRule>
    <cfRule type="cellIs" dxfId="2226" priority="129" operator="lessThan">
      <formula>6</formula>
    </cfRule>
  </conditionalFormatting>
  <conditionalFormatting sqref="R191:T191">
    <cfRule type="cellIs" dxfId="2225" priority="949" operator="equal">
      <formula>"2015-1"</formula>
    </cfRule>
  </conditionalFormatting>
  <conditionalFormatting sqref="R176:Y177">
    <cfRule type="cellIs" dxfId="2224" priority="216" operator="equal">
      <formula>"2015-1"</formula>
    </cfRule>
  </conditionalFormatting>
  <conditionalFormatting sqref="S183:S187">
    <cfRule type="cellIs" dxfId="2223" priority="1357" operator="lessThan">
      <formula>6</formula>
    </cfRule>
    <cfRule type="cellIs" dxfId="2222" priority="1356" operator="equal">
      <formula>"2014-2"</formula>
    </cfRule>
    <cfRule type="cellIs" dxfId="2221" priority="1355" operator="equal">
      <formula>5</formula>
    </cfRule>
  </conditionalFormatting>
  <conditionalFormatting sqref="S187">
    <cfRule type="cellIs" dxfId="2220" priority="1354" operator="equal">
      <formula>"2015-1"</formula>
    </cfRule>
  </conditionalFormatting>
  <conditionalFormatting sqref="S203:T206">
    <cfRule type="cellIs" dxfId="2219" priority="916" operator="lessThan">
      <formula>6</formula>
    </cfRule>
    <cfRule type="cellIs" dxfId="2218" priority="914" operator="equal">
      <formula>5</formula>
    </cfRule>
    <cfRule type="cellIs" dxfId="2217" priority="915" operator="equal">
      <formula>"2014-2"</formula>
    </cfRule>
  </conditionalFormatting>
  <conditionalFormatting sqref="S208:T216">
    <cfRule type="cellIs" dxfId="2216" priority="901" operator="equal">
      <formula>"2015-1"</formula>
    </cfRule>
  </conditionalFormatting>
  <conditionalFormatting sqref="S208:T217">
    <cfRule type="cellIs" dxfId="2215" priority="900" operator="equal">
      <formula>5</formula>
    </cfRule>
  </conditionalFormatting>
  <conditionalFormatting sqref="S211:T218">
    <cfRule type="cellIs" dxfId="2214" priority="1232" operator="equal">
      <formula>"2014-2"</formula>
    </cfRule>
    <cfRule type="cellIs" dxfId="2213" priority="1233" operator="lessThan">
      <formula>6</formula>
    </cfRule>
  </conditionalFormatting>
  <conditionalFormatting sqref="S178:U181">
    <cfRule type="cellIs" dxfId="2212" priority="862" operator="equal">
      <formula>5</formula>
    </cfRule>
  </conditionalFormatting>
  <conditionalFormatting sqref="S192:U202">
    <cfRule type="cellIs" dxfId="2211" priority="548" operator="lessThan">
      <formula>6</formula>
    </cfRule>
    <cfRule type="cellIs" dxfId="2210" priority="547" operator="equal">
      <formula>"2014-2"</formula>
    </cfRule>
  </conditionalFormatting>
  <conditionalFormatting sqref="S157:X169">
    <cfRule type="cellIs" dxfId="2209" priority="10" operator="equal">
      <formula>5</formula>
    </cfRule>
    <cfRule type="cellIs" dxfId="2208" priority="11" operator="equal">
      <formula>"2014-2"</formula>
    </cfRule>
    <cfRule type="cellIs" dxfId="2207" priority="12" operator="lessThan">
      <formula>6</formula>
    </cfRule>
  </conditionalFormatting>
  <conditionalFormatting sqref="S174:Y177">
    <cfRule type="cellIs" dxfId="2206" priority="217" operator="equal">
      <formula>5</formula>
    </cfRule>
    <cfRule type="cellIs" dxfId="2205" priority="219" operator="lessThan">
      <formula>6</formula>
    </cfRule>
    <cfRule type="cellIs" dxfId="2204" priority="218" operator="equal">
      <formula>"2014-2"</formula>
    </cfRule>
  </conditionalFormatting>
  <conditionalFormatting sqref="S221:Z221">
    <cfRule type="cellIs" dxfId="2203" priority="1235" operator="equal">
      <formula>5</formula>
    </cfRule>
    <cfRule type="cellIs" dxfId="2202" priority="1236" operator="equal">
      <formula>"2014-2"</formula>
    </cfRule>
    <cfRule type="cellIs" dxfId="2201" priority="1237" operator="lessThan">
      <formula>6</formula>
    </cfRule>
  </conditionalFormatting>
  <conditionalFormatting sqref="S220:AA220">
    <cfRule type="cellIs" dxfId="2200" priority="222" operator="equal">
      <formula>"2014-2"</formula>
    </cfRule>
    <cfRule type="cellIs" dxfId="2199" priority="223" operator="lessThan">
      <formula>6</formula>
    </cfRule>
  </conditionalFormatting>
  <conditionalFormatting sqref="S147:AK151">
    <cfRule type="cellIs" dxfId="2198" priority="1711" operator="lessThan">
      <formula>6</formula>
    </cfRule>
    <cfRule type="cellIs" dxfId="2197" priority="1710" operator="equal">
      <formula>"2014-2"</formula>
    </cfRule>
    <cfRule type="cellIs" dxfId="2196" priority="1709" operator="equal">
      <formula>5</formula>
    </cfRule>
  </conditionalFormatting>
  <conditionalFormatting sqref="T183:T186">
    <cfRule type="cellIs" dxfId="2195" priority="959" operator="equal">
      <formula>"2014-2"</formula>
    </cfRule>
    <cfRule type="cellIs" dxfId="2194" priority="958" operator="equal">
      <formula>5</formula>
    </cfRule>
    <cfRule type="cellIs" dxfId="2193" priority="960" operator="lessThan">
      <formula>6</formula>
    </cfRule>
  </conditionalFormatting>
  <conditionalFormatting sqref="T191">
    <cfRule type="cellIs" dxfId="2192" priority="952" operator="lessThan">
      <formula>6</formula>
    </cfRule>
    <cfRule type="cellIs" dxfId="2191" priority="951" operator="equal">
      <formula>"2014-2"</formula>
    </cfRule>
    <cfRule type="cellIs" dxfId="2190" priority="950" operator="equal">
      <formula>5</formula>
    </cfRule>
  </conditionalFormatting>
  <conditionalFormatting sqref="T203:T204">
    <cfRule type="cellIs" dxfId="2189" priority="913" operator="equal">
      <formula>"2015-1"</formula>
    </cfRule>
  </conditionalFormatting>
  <conditionalFormatting sqref="T188:V188">
    <cfRule type="cellIs" dxfId="2188" priority="955" operator="equal">
      <formula>"2014-2"</formula>
    </cfRule>
    <cfRule type="cellIs" dxfId="2187" priority="953" operator="equal">
      <formula>"2015-1"</formula>
    </cfRule>
    <cfRule type="cellIs" dxfId="2186" priority="954" operator="equal">
      <formula>5</formula>
    </cfRule>
    <cfRule type="cellIs" dxfId="2185" priority="956" operator="lessThan">
      <formula>6</formula>
    </cfRule>
  </conditionalFormatting>
  <conditionalFormatting sqref="T146:Z146 AB146:AE146 AG146:AK146">
    <cfRule type="cellIs" dxfId="2184" priority="1820" operator="equal">
      <formula>5</formula>
    </cfRule>
    <cfRule type="cellIs" dxfId="2183" priority="1821" operator="equal">
      <formula>"2014-2"</formula>
    </cfRule>
    <cfRule type="cellIs" dxfId="2182" priority="1822" operator="lessThan">
      <formula>6</formula>
    </cfRule>
  </conditionalFormatting>
  <conditionalFormatting sqref="U123">
    <cfRule type="cellIs" dxfId="2181" priority="1541" operator="equal">
      <formula>"2015-1"</formula>
    </cfRule>
  </conditionalFormatting>
  <conditionalFormatting sqref="U125:U127">
    <cfRule type="cellIs" dxfId="2180" priority="1179" operator="equal">
      <formula>"2015-1"</formula>
    </cfRule>
  </conditionalFormatting>
  <conditionalFormatting sqref="U172">
    <cfRule type="cellIs" dxfId="2179" priority="476" operator="equal">
      <formula>"2015-1"</formula>
    </cfRule>
    <cfRule type="cellIs" dxfId="2178" priority="477" operator="equal">
      <formula>5</formula>
    </cfRule>
    <cfRule type="cellIs" dxfId="2177" priority="478" operator="equal">
      <formula>"2014-2"</formula>
    </cfRule>
    <cfRule type="cellIs" dxfId="2176" priority="479" operator="lessThan">
      <formula>6</formula>
    </cfRule>
  </conditionalFormatting>
  <conditionalFormatting sqref="U178:U181">
    <cfRule type="cellIs" dxfId="2175" priority="863" operator="equal">
      <formula>"2015-1"</formula>
    </cfRule>
  </conditionalFormatting>
  <conditionalFormatting sqref="U183:U184">
    <cfRule type="cellIs" dxfId="2174" priority="992" operator="lessThan">
      <formula>6</formula>
    </cfRule>
    <cfRule type="cellIs" dxfId="2173" priority="991" operator="equal">
      <formula>"2014-2"</formula>
    </cfRule>
    <cfRule type="cellIs" dxfId="2172" priority="990" operator="equal">
      <formula>5</formula>
    </cfRule>
    <cfRule type="cellIs" dxfId="2171" priority="989" operator="equal">
      <formula>"2015-1"</formula>
    </cfRule>
  </conditionalFormatting>
  <conditionalFormatting sqref="U203:U206">
    <cfRule type="cellIs" dxfId="2170" priority="973" operator="equal">
      <formula>"2015-1"</formula>
    </cfRule>
  </conditionalFormatting>
  <conditionalFormatting sqref="U203:U219">
    <cfRule type="cellIs" dxfId="2169" priority="964" operator="lessThan">
      <formula>6</formula>
    </cfRule>
    <cfRule type="cellIs" dxfId="2168" priority="963" operator="equal">
      <formula>"2014-2"</formula>
    </cfRule>
    <cfRule type="cellIs" dxfId="2167" priority="962" operator="equal">
      <formula>5</formula>
    </cfRule>
  </conditionalFormatting>
  <conditionalFormatting sqref="U208:U219">
    <cfRule type="cellIs" dxfId="2166" priority="961" operator="equal">
      <formula>"2015-1"</formula>
    </cfRule>
  </conditionalFormatting>
  <conditionalFormatting sqref="U131:V132">
    <cfRule type="cellIs" dxfId="2165" priority="1518" operator="equal">
      <formula>"2015-1"</formula>
    </cfRule>
  </conditionalFormatting>
  <conditionalFormatting sqref="U138:V138">
    <cfRule type="cellIs" dxfId="2164" priority="1614" operator="equal">
      <formula>"2015-1"</formula>
    </cfRule>
  </conditionalFormatting>
  <conditionalFormatting sqref="U178:V178">
    <cfRule type="cellIs" dxfId="2163" priority="867" operator="lessThan">
      <formula>6</formula>
    </cfRule>
    <cfRule type="cellIs" dxfId="2162" priority="866" operator="equal">
      <formula>"2014-2"</formula>
    </cfRule>
  </conditionalFormatting>
  <conditionalFormatting sqref="U185:Y186">
    <cfRule type="cellIs" dxfId="2161" priority="987" operator="equal">
      <formula>"2014-2"</formula>
    </cfRule>
    <cfRule type="cellIs" dxfId="2160" priority="986" operator="equal">
      <formula>5</formula>
    </cfRule>
    <cfRule type="cellIs" dxfId="2159" priority="985" operator="equal">
      <formula>"2015-1"</formula>
    </cfRule>
    <cfRule type="cellIs" dxfId="2158" priority="988" operator="lessThan">
      <formula>6</formula>
    </cfRule>
  </conditionalFormatting>
  <conditionalFormatting sqref="V126:V127">
    <cfRule type="cellIs" dxfId="2157" priority="1535" operator="equal">
      <formula>"2015-1"</formula>
    </cfRule>
  </conditionalFormatting>
  <conditionalFormatting sqref="V174:V184">
    <cfRule type="cellIs" dxfId="2156" priority="736" operator="equal">
      <formula>5</formula>
    </cfRule>
  </conditionalFormatting>
  <conditionalFormatting sqref="V182:V184">
    <cfRule type="cellIs" dxfId="2155" priority="1086" operator="lessThan">
      <formula>6</formula>
    </cfRule>
    <cfRule type="cellIs" dxfId="2154" priority="1085" operator="equal">
      <formula>"2014-2"</formula>
    </cfRule>
  </conditionalFormatting>
  <conditionalFormatting sqref="V203:V206">
    <cfRule type="cellIs" dxfId="2153" priority="1004" operator="equal">
      <formula>"2014-2"</formula>
    </cfRule>
    <cfRule type="cellIs" dxfId="2152" priority="1005" operator="lessThan">
      <formula>6</formula>
    </cfRule>
    <cfRule type="cellIs" dxfId="2151" priority="1003" operator="equal">
      <formula>5</formula>
    </cfRule>
  </conditionalFormatting>
  <conditionalFormatting sqref="V209:V217 X209:Z217 BK209:BK217 L209:L218 N209:O218 I211:I218 AM217:AO217">
    <cfRule type="cellIs" dxfId="2150" priority="1742" operator="lessThan">
      <formula>6</formula>
    </cfRule>
    <cfRule type="cellIs" dxfId="2149" priority="1741" operator="equal">
      <formula>"2014-2"</formula>
    </cfRule>
  </conditionalFormatting>
  <conditionalFormatting sqref="V209:V217 X209:Z217 BK209:BK217 N209:O218">
    <cfRule type="cellIs" dxfId="2148" priority="1740" operator="equal">
      <formula>5</formula>
    </cfRule>
  </conditionalFormatting>
  <conditionalFormatting sqref="V219">
    <cfRule type="cellIs" dxfId="2147" priority="1334" operator="equal">
      <formula>"2015-1"</formula>
    </cfRule>
    <cfRule type="cellIs" dxfId="2146" priority="1337" operator="lessThan">
      <formula>6</formula>
    </cfRule>
    <cfRule type="cellIs" dxfId="2145" priority="1336" operator="equal">
      <formula>"2014-2"</formula>
    </cfRule>
    <cfRule type="cellIs" dxfId="2144" priority="1335" operator="equal">
      <formula>5</formula>
    </cfRule>
  </conditionalFormatting>
  <conditionalFormatting sqref="V191:W217">
    <cfRule type="cellIs" dxfId="2143" priority="397" operator="equal">
      <formula>"2015-1"</formula>
    </cfRule>
  </conditionalFormatting>
  <conditionalFormatting sqref="V178:Y184">
    <cfRule type="cellIs" dxfId="2142" priority="232" operator="equal">
      <formula>"2015-1"</formula>
    </cfRule>
  </conditionalFormatting>
  <conditionalFormatting sqref="W163">
    <cfRule type="cellIs" dxfId="2141" priority="274" operator="equal">
      <formula>"2015-1"</formula>
    </cfRule>
    <cfRule type="cellIs" dxfId="2140" priority="273" operator="equal">
      <formula>5</formula>
    </cfRule>
  </conditionalFormatting>
  <conditionalFormatting sqref="W170:W172">
    <cfRule type="cellIs" dxfId="2139" priority="295" operator="equal">
      <formula>"2015-1"</formula>
    </cfRule>
    <cfRule type="cellIs" dxfId="2138" priority="294" operator="equal">
      <formula>5</formula>
    </cfRule>
  </conditionalFormatting>
  <conditionalFormatting sqref="W172">
    <cfRule type="cellIs" dxfId="2137" priority="474" operator="equal">
      <formula>"2014-2"</formula>
    </cfRule>
    <cfRule type="cellIs" dxfId="2136" priority="475" operator="lessThan">
      <formula>6</formula>
    </cfRule>
  </conditionalFormatting>
  <conditionalFormatting sqref="W187">
    <cfRule type="cellIs" dxfId="2135" priority="1508" operator="equal">
      <formula>"2015-1"</formula>
    </cfRule>
    <cfRule type="cellIs" dxfId="2134" priority="1510" operator="equal">
      <formula>"2014-2"</formula>
    </cfRule>
    <cfRule type="cellIs" dxfId="2133" priority="1511" operator="lessThan">
      <formula>6</formula>
    </cfRule>
    <cfRule type="cellIs" dxfId="2132" priority="1509" operator="equal">
      <formula>5</formula>
    </cfRule>
  </conditionalFormatting>
  <conditionalFormatting sqref="W203:W217">
    <cfRule type="cellIs" dxfId="2131" priority="396" operator="equal">
      <formula>5</formula>
    </cfRule>
  </conditionalFormatting>
  <conditionalFormatting sqref="W204:W217">
    <cfRule type="cellIs" dxfId="2130" priority="543" operator="equal">
      <formula>"2014-2"</formula>
    </cfRule>
    <cfRule type="cellIs" dxfId="2129" priority="544" operator="lessThan">
      <formula>6</formula>
    </cfRule>
  </conditionalFormatting>
  <conditionalFormatting sqref="W219:X220">
    <cfRule type="cellIs" dxfId="2128" priority="380" operator="equal">
      <formula>"2015-1"</formula>
    </cfRule>
  </conditionalFormatting>
  <conditionalFormatting sqref="W178:Y184">
    <cfRule type="cellIs" dxfId="2127" priority="233" operator="equal">
      <formula>5</formula>
    </cfRule>
  </conditionalFormatting>
  <conditionalFormatting sqref="X139:X144">
    <cfRule type="cellIs" dxfId="2126" priority="1784" operator="equal">
      <formula>5</formula>
    </cfRule>
  </conditionalFormatting>
  <conditionalFormatting sqref="X157:X169">
    <cfRule type="cellIs" dxfId="2125" priority="9" operator="equal">
      <formula>"2015-1"</formula>
    </cfRule>
  </conditionalFormatting>
  <conditionalFormatting sqref="X178">
    <cfRule type="cellIs" dxfId="2124" priority="1074" operator="lessThan">
      <formula>6</formula>
    </cfRule>
    <cfRule type="cellIs" dxfId="2123" priority="1073" operator="equal">
      <formula>"2014-2"</formula>
    </cfRule>
  </conditionalFormatting>
  <conditionalFormatting sqref="X182">
    <cfRule type="cellIs" dxfId="2122" priority="1077" operator="equal">
      <formula>"2014-2"</formula>
    </cfRule>
    <cfRule type="cellIs" dxfId="2121" priority="1078" operator="lessThan">
      <formula>6</formula>
    </cfRule>
  </conditionalFormatting>
  <conditionalFormatting sqref="X191">
    <cfRule type="cellIs" dxfId="2120" priority="870" operator="equal">
      <formula>5</formula>
    </cfRule>
    <cfRule type="cellIs" dxfId="2119" priority="871" operator="equal">
      <formula>"2014-2"</formula>
    </cfRule>
    <cfRule type="cellIs" dxfId="2118" priority="872" operator="lessThan">
      <formula>6</formula>
    </cfRule>
    <cfRule type="cellIs" dxfId="2117" priority="869" operator="equal">
      <formula>"2015-1"</formula>
    </cfRule>
  </conditionalFormatting>
  <conditionalFormatting sqref="X129:Y132">
    <cfRule type="cellIs" dxfId="2116" priority="1517" operator="equal">
      <formula>"2015-1"</formula>
    </cfRule>
  </conditionalFormatting>
  <conditionalFormatting sqref="X192:Y203">
    <cfRule type="cellIs" dxfId="2115" priority="1307" operator="equal">
      <formula>5</formula>
    </cfRule>
    <cfRule type="cellIs" dxfId="2114" priority="1309" operator="lessThan">
      <formula>6</formula>
    </cfRule>
    <cfRule type="cellIs" dxfId="2113" priority="1308" operator="equal">
      <formula>"2014-2"</formula>
    </cfRule>
  </conditionalFormatting>
  <conditionalFormatting sqref="X192:Y206">
    <cfRule type="cellIs" dxfId="2112" priority="1302" operator="equal">
      <formula>"2015-1"</formula>
    </cfRule>
  </conditionalFormatting>
  <conditionalFormatting sqref="X139:Z144">
    <cfRule type="cellIs" dxfId="2111" priority="1783" operator="equal">
      <formula>"2015-1"</formula>
    </cfRule>
  </conditionalFormatting>
  <conditionalFormatting sqref="X204:Z206">
    <cfRule type="cellIs" dxfId="2110" priority="1303" operator="equal">
      <formula>5</formula>
    </cfRule>
    <cfRule type="cellIs" dxfId="2109" priority="1305" operator="lessThan">
      <formula>6</formula>
    </cfRule>
    <cfRule type="cellIs" dxfId="2108" priority="1304" operator="equal">
      <formula>"2014-2"</formula>
    </cfRule>
  </conditionalFormatting>
  <conditionalFormatting sqref="X207:Z217 I217:O217">
    <cfRule type="cellIs" dxfId="2107" priority="1739" operator="equal">
      <formula>"2015-1"</formula>
    </cfRule>
  </conditionalFormatting>
  <conditionalFormatting sqref="Y126:Y127">
    <cfRule type="cellIs" dxfId="2106" priority="1533" operator="equal">
      <formula>"2015-1"</formula>
    </cfRule>
  </conditionalFormatting>
  <conditionalFormatting sqref="Y138">
    <cfRule type="cellIs" dxfId="2105" priority="1531" operator="equal">
      <formula>"2015-1"</formula>
    </cfRule>
  </conditionalFormatting>
  <conditionalFormatting sqref="Y178:Y182">
    <cfRule type="cellIs" dxfId="2104" priority="235" operator="lessThan">
      <formula>6</formula>
    </cfRule>
    <cfRule type="cellIs" dxfId="2103" priority="234" operator="equal">
      <formula>"2014-2"</formula>
    </cfRule>
  </conditionalFormatting>
  <conditionalFormatting sqref="Y189:Y191">
    <cfRule type="cellIs" dxfId="2102" priority="226" operator="equal">
      <formula>"2014-2"</formula>
    </cfRule>
    <cfRule type="cellIs" dxfId="2101" priority="224" operator="equal">
      <formula>"2015-1"</formula>
    </cfRule>
    <cfRule type="cellIs" dxfId="2100" priority="225" operator="equal">
      <formula>5</formula>
    </cfRule>
    <cfRule type="cellIs" dxfId="2099" priority="227" operator="lessThan">
      <formula>6</formula>
    </cfRule>
  </conditionalFormatting>
  <conditionalFormatting sqref="Y164:AA169 AA172:AA182">
    <cfRule type="cellIs" dxfId="2098" priority="374" operator="equal">
      <formula>"2014-2"</formula>
    </cfRule>
    <cfRule type="cellIs" dxfId="2097" priority="375" operator="lessThan">
      <formula>6</formula>
    </cfRule>
  </conditionalFormatting>
  <conditionalFormatting sqref="Y220:AA220">
    <cfRule type="cellIs" dxfId="2096" priority="221" operator="equal">
      <formula>5</formula>
    </cfRule>
    <cfRule type="cellIs" dxfId="2095" priority="220" operator="equal">
      <formula>"2015-1"</formula>
    </cfRule>
  </conditionalFormatting>
  <conditionalFormatting sqref="Y157:AR161">
    <cfRule type="cellIs" dxfId="2094" priority="118" operator="equal">
      <formula>"2015-1"</formula>
    </cfRule>
    <cfRule type="cellIs" dxfId="2093" priority="121" operator="lessThan">
      <formula>6</formula>
    </cfRule>
    <cfRule type="cellIs" dxfId="2092" priority="120" operator="equal">
      <formula>"2014-2"</formula>
    </cfRule>
    <cfRule type="cellIs" dxfId="2091" priority="119" operator="equal">
      <formula>5</formula>
    </cfRule>
  </conditionalFormatting>
  <conditionalFormatting sqref="Z174:Z186">
    <cfRule type="cellIs" dxfId="2090" priority="726" operator="equal">
      <formula>"2015-1"</formula>
    </cfRule>
  </conditionalFormatting>
  <conditionalFormatting sqref="Z190:AB190">
    <cfRule type="cellIs" dxfId="2089" priority="378" operator="equal">
      <formula>"2014-2"</formula>
    </cfRule>
    <cfRule type="cellIs" dxfId="2088" priority="377" operator="equal">
      <formula>5</formula>
    </cfRule>
    <cfRule type="cellIs" dxfId="2087" priority="379" operator="lessThan">
      <formula>6</formula>
    </cfRule>
  </conditionalFormatting>
  <conditionalFormatting sqref="AA163:AA182">
    <cfRule type="cellIs" dxfId="2086" priority="270" operator="equal">
      <formula>5</formula>
    </cfRule>
    <cfRule type="cellIs" dxfId="2085" priority="271" operator="equal">
      <formula>"2015-1"</formula>
    </cfRule>
  </conditionalFormatting>
  <conditionalFormatting sqref="AA206">
    <cfRule type="cellIs" dxfId="2084" priority="412" operator="equal">
      <formula>"2014-2"</formula>
    </cfRule>
    <cfRule type="cellIs" dxfId="2083" priority="413" operator="lessThan">
      <formula>6</formula>
    </cfRule>
    <cfRule type="cellIs" dxfId="2082" priority="411" operator="equal">
      <formula>5</formula>
    </cfRule>
    <cfRule type="cellIs" dxfId="2081" priority="410" operator="equal">
      <formula>"2015-1"</formula>
    </cfRule>
  </conditionalFormatting>
  <conditionalFormatting sqref="AA190:AB190">
    <cfRule type="cellIs" dxfId="2080" priority="376" operator="equal">
      <formula>"2015-1"</formula>
    </cfRule>
  </conditionalFormatting>
  <conditionalFormatting sqref="AB173:AB188">
    <cfRule type="cellIs" dxfId="2079" priority="578" operator="equal">
      <formula>5</formula>
    </cfRule>
    <cfRule type="cellIs" dxfId="2078" priority="683" operator="lessThan">
      <formula>6</formula>
    </cfRule>
    <cfRule type="cellIs" dxfId="2077" priority="682" operator="equal">
      <formula>"2014-2"</formula>
    </cfRule>
    <cfRule type="cellIs" dxfId="2076" priority="680" operator="equal">
      <formula>"2015-1"</formula>
    </cfRule>
  </conditionalFormatting>
  <conditionalFormatting sqref="AB208:AB218">
    <cfRule type="cellIs" dxfId="2075" priority="911" operator="equal">
      <formula>"2014-2"</formula>
    </cfRule>
    <cfRule type="cellIs" dxfId="2074" priority="910" operator="equal">
      <formula>5</formula>
    </cfRule>
    <cfRule type="cellIs" dxfId="2073" priority="912" operator="lessThan">
      <formula>6</formula>
    </cfRule>
  </conditionalFormatting>
  <conditionalFormatting sqref="AB220:AB221">
    <cfRule type="cellIs" dxfId="2072" priority="905" operator="lessThan">
      <formula>6</formula>
    </cfRule>
    <cfRule type="cellIs" dxfId="2071" priority="904" operator="equal">
      <formula>"2014-2"</formula>
    </cfRule>
    <cfRule type="cellIs" dxfId="2070" priority="903" operator="equal">
      <formula>5</formula>
    </cfRule>
  </conditionalFormatting>
  <conditionalFormatting sqref="AB191:AC221">
    <cfRule type="cellIs" dxfId="2069" priority="406" operator="equal">
      <formula>"2015-1"</formula>
    </cfRule>
  </conditionalFormatting>
  <conditionalFormatting sqref="AB139:AW139 AY139:BD141 O139:P143 R139:W143 BJ139:BM144 H139:I145">
    <cfRule type="cellIs" dxfId="2068" priority="1793" operator="equal">
      <formula>"2015-1"</formula>
    </cfRule>
  </conditionalFormatting>
  <conditionalFormatting sqref="AC112:AC122">
    <cfRule type="cellIs" dxfId="2067" priority="765" operator="equal">
      <formula>"2015-1"</formula>
    </cfRule>
  </conditionalFormatting>
  <conditionalFormatting sqref="AC126:AC132">
    <cfRule type="cellIs" dxfId="2066" priority="1530" operator="equal">
      <formula>"2015-1"</formula>
    </cfRule>
  </conditionalFormatting>
  <conditionalFormatting sqref="AC163:AC186">
    <cfRule type="cellIs" dxfId="2065" priority="268" operator="equal">
      <formula>"2015-1"</formula>
    </cfRule>
    <cfRule type="cellIs" dxfId="2064" priority="267" operator="equal">
      <formula>5</formula>
    </cfRule>
  </conditionalFormatting>
  <conditionalFormatting sqref="AC164:AC169 AC172:AC186">
    <cfRule type="cellIs" dxfId="2063" priority="366" operator="equal">
      <formula>"2014-2"</formula>
    </cfRule>
    <cfRule type="cellIs" dxfId="2062" priority="367" operator="lessThan">
      <formula>6</formula>
    </cfRule>
  </conditionalFormatting>
  <conditionalFormatting sqref="AC189:AC190">
    <cfRule type="cellIs" dxfId="2061" priority="368" operator="equal">
      <formula>"2015-1"</formula>
    </cfRule>
    <cfRule type="cellIs" dxfId="2060" priority="369" operator="equal">
      <formula>5</formula>
    </cfRule>
    <cfRule type="cellIs" dxfId="2059" priority="370" operator="equal">
      <formula>"2014-2"</formula>
    </cfRule>
    <cfRule type="cellIs" dxfId="2058" priority="371" operator="lessThan">
      <formula>6</formula>
    </cfRule>
  </conditionalFormatting>
  <conditionalFormatting sqref="AC204:AC221">
    <cfRule type="cellIs" dxfId="2057" priority="409" operator="lessThan">
      <formula>6</formula>
    </cfRule>
    <cfRule type="cellIs" dxfId="2056" priority="408" operator="equal">
      <formula>"2014-2"</formula>
    </cfRule>
    <cfRule type="cellIs" dxfId="2055" priority="407" operator="equal">
      <formula>5</formula>
    </cfRule>
  </conditionalFormatting>
  <conditionalFormatting sqref="AC138:AD138">
    <cfRule type="cellIs" dxfId="2054" priority="1521" operator="equal">
      <formula>"2015-1"</formula>
    </cfRule>
  </conditionalFormatting>
  <conditionalFormatting sqref="AD180:AD181">
    <cfRule type="cellIs" dxfId="2053" priority="1062" operator="lessThan">
      <formula>6</formula>
    </cfRule>
    <cfRule type="cellIs" dxfId="2052" priority="1061" operator="equal">
      <formula>"2014-2"</formula>
    </cfRule>
  </conditionalFormatting>
  <conditionalFormatting sqref="AD191">
    <cfRule type="cellIs" dxfId="2051" priority="427" operator="equal">
      <formula>5</formula>
    </cfRule>
    <cfRule type="cellIs" dxfId="2050" priority="428" operator="equal">
      <formula>"2014-2"</formula>
    </cfRule>
    <cfRule type="cellIs" dxfId="2049" priority="429" operator="lessThan">
      <formula>6</formula>
    </cfRule>
  </conditionalFormatting>
  <conditionalFormatting sqref="AD173:AE186">
    <cfRule type="cellIs" dxfId="2048" priority="110" operator="equal">
      <formula>"2015-1"</formula>
    </cfRule>
    <cfRule type="cellIs" dxfId="2047" priority="111" operator="equal">
      <formula>5</formula>
    </cfRule>
  </conditionalFormatting>
  <conditionalFormatting sqref="AD195:AF195">
    <cfRule type="cellIs" dxfId="2046" priority="1053" operator="equal">
      <formula>"2014-2"</formula>
    </cfRule>
    <cfRule type="cellIs" dxfId="2045" priority="1052" operator="equal">
      <formula>5</formula>
    </cfRule>
    <cfRule type="cellIs" dxfId="2044" priority="1054" operator="lessThan">
      <formula>6</formula>
    </cfRule>
  </conditionalFormatting>
  <conditionalFormatting sqref="AD198:AF198">
    <cfRule type="cellIs" dxfId="2043" priority="1048" operator="equal">
      <formula>5</formula>
    </cfRule>
    <cfRule type="cellIs" dxfId="2042" priority="1049" operator="equal">
      <formula>"2014-2"</formula>
    </cfRule>
    <cfRule type="cellIs" dxfId="2041" priority="1050" operator="lessThan">
      <formula>6</formula>
    </cfRule>
  </conditionalFormatting>
  <conditionalFormatting sqref="AD201:AF201">
    <cfRule type="cellIs" dxfId="2040" priority="1044" operator="equal">
      <formula>5</formula>
    </cfRule>
    <cfRule type="cellIs" dxfId="2039" priority="1045" operator="equal">
      <formula>"2014-2"</formula>
    </cfRule>
    <cfRule type="cellIs" dxfId="2038" priority="1046" operator="lessThan">
      <formula>6</formula>
    </cfRule>
  </conditionalFormatting>
  <conditionalFormatting sqref="AD203:AF204">
    <cfRule type="cellIs" dxfId="2037" priority="394" operator="equal">
      <formula>5</formula>
    </cfRule>
  </conditionalFormatting>
  <conditionalFormatting sqref="AD220:AG221">
    <cfRule type="cellIs" dxfId="2036" priority="1385" operator="lessThan">
      <formula>6</formula>
    </cfRule>
    <cfRule type="cellIs" dxfId="2035" priority="1383" operator="equal">
      <formula>5</formula>
    </cfRule>
    <cfRule type="cellIs" dxfId="2034" priority="1384" operator="equal">
      <formula>"2014-2"</formula>
    </cfRule>
  </conditionalFormatting>
  <conditionalFormatting sqref="AD190:AH191">
    <cfRule type="cellIs" dxfId="2033" priority="352" operator="equal">
      <formula>"2015-1"</formula>
    </cfRule>
  </conditionalFormatting>
  <conditionalFormatting sqref="AD205:AH206">
    <cfRule type="cellIs" dxfId="2032" priority="590" operator="equal">
      <formula>5</formula>
    </cfRule>
    <cfRule type="cellIs" dxfId="2031" priority="591" operator="equal">
      <formula>"2014-2"</formula>
    </cfRule>
    <cfRule type="cellIs" dxfId="2030" priority="592" operator="lessThan">
      <formula>6</formula>
    </cfRule>
  </conditionalFormatting>
  <conditionalFormatting sqref="AD211:AH217">
    <cfRule type="cellIs" dxfId="2029" priority="1273" operator="lessThan">
      <formula>6</formula>
    </cfRule>
    <cfRule type="cellIs" dxfId="2028" priority="1272" operator="equal">
      <formula>"2014-2"</formula>
    </cfRule>
    <cfRule type="cellIs" dxfId="2027" priority="1271" operator="equal">
      <formula>5</formula>
    </cfRule>
  </conditionalFormatting>
  <conditionalFormatting sqref="AD192:AI221">
    <cfRule type="cellIs" dxfId="2026" priority="395" operator="equal">
      <formula>"2015-1"</formula>
    </cfRule>
  </conditionalFormatting>
  <conditionalFormatting sqref="AE174:AE186">
    <cfRule type="cellIs" dxfId="2025" priority="113" operator="lessThan">
      <formula>6</formula>
    </cfRule>
    <cfRule type="cellIs" dxfId="2024" priority="112" operator="equal">
      <formula>"2014-2"</formula>
    </cfRule>
  </conditionalFormatting>
  <conditionalFormatting sqref="AE189">
    <cfRule type="cellIs" dxfId="2023" priority="106" operator="equal">
      <formula>"2015-1"</formula>
    </cfRule>
  </conditionalFormatting>
  <conditionalFormatting sqref="AE189:AE191">
    <cfRule type="cellIs" dxfId="2022" priority="107" operator="equal">
      <formula>5</formula>
    </cfRule>
    <cfRule type="cellIs" dxfId="2021" priority="109" operator="lessThan">
      <formula>6</formula>
    </cfRule>
    <cfRule type="cellIs" dxfId="2020" priority="108" operator="equal">
      <formula>"2014-2"</formula>
    </cfRule>
  </conditionalFormatting>
  <conditionalFormatting sqref="AE208:AE210">
    <cfRule type="cellIs" dxfId="2019" priority="1260" operator="equal">
      <formula>"2014-2"</formula>
    </cfRule>
    <cfRule type="cellIs" dxfId="2018" priority="1259" operator="equal">
      <formula>5</formula>
    </cfRule>
    <cfRule type="cellIs" dxfId="2017" priority="1261" operator="lessThan">
      <formula>6</formula>
    </cfRule>
  </conditionalFormatting>
  <conditionalFormatting sqref="AF163:AF187">
    <cfRule type="cellIs" dxfId="2016" priority="213" operator="equal">
      <formula>5</formula>
    </cfRule>
    <cfRule type="cellIs" dxfId="2015" priority="212" operator="equal">
      <formula>"2015-1"</formula>
    </cfRule>
  </conditionalFormatting>
  <conditionalFormatting sqref="AF175:AF187">
    <cfRule type="cellIs" dxfId="2014" priority="215" operator="lessThan">
      <formula>6</formula>
    </cfRule>
    <cfRule type="cellIs" dxfId="2013" priority="214" operator="equal">
      <formula>"2014-2"</formula>
    </cfRule>
  </conditionalFormatting>
  <conditionalFormatting sqref="AF190:AF191">
    <cfRule type="cellIs" dxfId="2012" priority="362" operator="equal">
      <formula>5</formula>
    </cfRule>
  </conditionalFormatting>
  <conditionalFormatting sqref="AF191">
    <cfRule type="cellIs" dxfId="2011" priority="1380" operator="equal">
      <formula>"2014-2"</formula>
    </cfRule>
    <cfRule type="cellIs" dxfId="2010" priority="1381" operator="lessThan">
      <formula>6</formula>
    </cfRule>
  </conditionalFormatting>
  <conditionalFormatting sqref="AF204:AG204">
    <cfRule type="cellIs" dxfId="2009" priority="1360" operator="equal">
      <formula>"2014-2"</formula>
    </cfRule>
    <cfRule type="cellIs" dxfId="2008" priority="1361" operator="lessThan">
      <formula>6</formula>
    </cfRule>
  </conditionalFormatting>
  <conditionalFormatting sqref="AG136:AG138">
    <cfRule type="cellIs" dxfId="2007" priority="1750" operator="equal">
      <formula>"2015-1"</formula>
    </cfRule>
  </conditionalFormatting>
  <conditionalFormatting sqref="AG173:AG186">
    <cfRule type="cellIs" dxfId="2006" priority="745" operator="equal">
      <formula>"2015-1"</formula>
    </cfRule>
  </conditionalFormatting>
  <conditionalFormatting sqref="AH163:AH186">
    <cfRule type="cellIs" dxfId="2005" priority="262" operator="equal">
      <formula>"2015-1"</formula>
    </cfRule>
    <cfRule type="cellIs" dxfId="2004" priority="261" operator="equal">
      <formula>5</formula>
    </cfRule>
  </conditionalFormatting>
  <conditionalFormatting sqref="AH164:AH169 AH172:AH186">
    <cfRule type="cellIs" dxfId="2003" priority="358" operator="equal">
      <formula>"2014-2"</formula>
    </cfRule>
    <cfRule type="cellIs" dxfId="2002" priority="359" operator="lessThan">
      <formula>6</formula>
    </cfRule>
  </conditionalFormatting>
  <conditionalFormatting sqref="AH188">
    <cfRule type="cellIs" dxfId="2001" priority="1300" operator="equal">
      <formula>"2014-2"</formula>
    </cfRule>
    <cfRule type="cellIs" dxfId="2000" priority="1301" operator="lessThan">
      <formula>6</formula>
    </cfRule>
    <cfRule type="cellIs" dxfId="1999" priority="1299" operator="equal">
      <formula>5</formula>
    </cfRule>
    <cfRule type="cellIs" dxfId="1998" priority="1298" operator="equal">
      <formula>"2015-1"</formula>
    </cfRule>
  </conditionalFormatting>
  <conditionalFormatting sqref="AH190:AH191">
    <cfRule type="cellIs" dxfId="1997" priority="355" operator="lessThan">
      <formula>6</formula>
    </cfRule>
    <cfRule type="cellIs" dxfId="1996" priority="354" operator="equal">
      <formula>"2014-2"</formula>
    </cfRule>
    <cfRule type="cellIs" dxfId="1995" priority="353" operator="equal">
      <formula>5</formula>
    </cfRule>
  </conditionalFormatting>
  <conditionalFormatting sqref="AH195">
    <cfRule type="cellIs" dxfId="1994" priority="1291" operator="equal">
      <formula>5</formula>
    </cfRule>
    <cfRule type="cellIs" dxfId="1993" priority="1292" operator="equal">
      <formula>"2014-2"</formula>
    </cfRule>
    <cfRule type="cellIs" dxfId="1992" priority="1293" operator="lessThan">
      <formula>6</formula>
    </cfRule>
  </conditionalFormatting>
  <conditionalFormatting sqref="AH198">
    <cfRule type="cellIs" dxfId="1991" priority="1208" operator="equal">
      <formula>5</formula>
    </cfRule>
    <cfRule type="cellIs" dxfId="1990" priority="1209" operator="equal">
      <formula>"2014-2"</formula>
    </cfRule>
    <cfRule type="cellIs" dxfId="1989" priority="1210" operator="lessThan">
      <formula>6</formula>
    </cfRule>
  </conditionalFormatting>
  <conditionalFormatting sqref="AH201">
    <cfRule type="cellIs" dxfId="1988" priority="435" operator="equal">
      <formula>5</formula>
    </cfRule>
    <cfRule type="cellIs" dxfId="1987" priority="436" operator="equal">
      <formula>"2014-2"</formula>
    </cfRule>
    <cfRule type="cellIs" dxfId="1986" priority="437" operator="lessThan">
      <formula>6</formula>
    </cfRule>
  </conditionalFormatting>
  <conditionalFormatting sqref="AH203:AH204">
    <cfRule type="cellIs" dxfId="1985" priority="1287" operator="equal">
      <formula>5</formula>
    </cfRule>
    <cfRule type="cellIs" dxfId="1984" priority="1288" operator="equal">
      <formula>"2014-2"</formula>
    </cfRule>
    <cfRule type="cellIs" dxfId="1983" priority="1289" operator="lessThan">
      <formula>6</formula>
    </cfRule>
  </conditionalFormatting>
  <conditionalFormatting sqref="AH219:AH221">
    <cfRule type="cellIs" dxfId="1982" priority="1296" operator="equal">
      <formula>"2014-2"</formula>
    </cfRule>
    <cfRule type="cellIs" dxfId="1981" priority="1297" operator="lessThan">
      <formula>6</formula>
    </cfRule>
    <cfRule type="cellIs" dxfId="1980" priority="1295" operator="equal">
      <formula>5</formula>
    </cfRule>
  </conditionalFormatting>
  <conditionalFormatting sqref="AH129:AI130">
    <cfRule type="cellIs" dxfId="1979" priority="1104" operator="equal">
      <formula>"2015-1"</formula>
    </cfRule>
    <cfRule type="cellIs" dxfId="1978" priority="1105" operator="equal">
      <formula>5</formula>
    </cfRule>
    <cfRule type="cellIs" dxfId="1977" priority="1106" operator="equal">
      <formula>"2014-2"</formula>
    </cfRule>
    <cfRule type="cellIs" dxfId="1976" priority="1107" operator="lessThan">
      <formula>6</formula>
    </cfRule>
  </conditionalFormatting>
  <conditionalFormatting sqref="AI164:AI191">
    <cfRule type="cellIs" dxfId="1975" priority="468" operator="equal">
      <formula>"2015-1"</formula>
    </cfRule>
    <cfRule type="cellIs" dxfId="1974" priority="470" operator="equal">
      <formula>"2014-2"</formula>
    </cfRule>
    <cfRule type="cellIs" dxfId="1973" priority="469" operator="equal">
      <formula>5</formula>
    </cfRule>
    <cfRule type="cellIs" dxfId="1972" priority="471" operator="lessThan">
      <formula>6</formula>
    </cfRule>
  </conditionalFormatting>
  <conditionalFormatting sqref="AI193:AI217">
    <cfRule type="cellIs" dxfId="1971" priority="536" operator="lessThan">
      <formula>6</formula>
    </cfRule>
    <cfRule type="cellIs" dxfId="1970" priority="535" operator="equal">
      <formula>"2014-2"</formula>
    </cfRule>
    <cfRule type="cellIs" dxfId="1969" priority="534" operator="equal">
      <formula>5</formula>
    </cfRule>
  </conditionalFormatting>
  <conditionalFormatting sqref="AI220:AI221">
    <cfRule type="cellIs" dxfId="1968" priority="1667" operator="equal">
      <formula>5</formula>
    </cfRule>
    <cfRule type="cellIs" dxfId="1967" priority="1669" operator="lessThan">
      <formula>6</formula>
    </cfRule>
    <cfRule type="cellIs" dxfId="1966" priority="1668" operator="equal">
      <formula>"2014-2"</formula>
    </cfRule>
  </conditionalFormatting>
  <conditionalFormatting sqref="AJ221:AN221 AY221:BL221 H221:I222">
    <cfRule type="cellIs" dxfId="1965" priority="1725" operator="lessThan">
      <formula>6</formula>
    </cfRule>
    <cfRule type="cellIs" dxfId="1964" priority="1724" operator="equal">
      <formula>"2014-2"</formula>
    </cfRule>
  </conditionalFormatting>
  <conditionalFormatting sqref="AJ221:AN221 AY221:BL221">
    <cfRule type="cellIs" dxfId="1963" priority="1723" operator="equal">
      <formula>5</formula>
    </cfRule>
  </conditionalFormatting>
  <conditionalFormatting sqref="AJ221:AN221">
    <cfRule type="cellIs" dxfId="1962" priority="1722" operator="equal">
      <formula>"2015-1"</formula>
    </cfRule>
  </conditionalFormatting>
  <conditionalFormatting sqref="AK183:AK186">
    <cfRule type="cellIs" dxfId="1961" priority="341" operator="equal">
      <formula>5</formula>
    </cfRule>
    <cfRule type="cellIs" dxfId="1960" priority="340" operator="equal">
      <formula>"2015-1"</formula>
    </cfRule>
    <cfRule type="cellIs" dxfId="1959" priority="342" operator="equal">
      <formula>"2014-2"</formula>
    </cfRule>
    <cfRule type="cellIs" dxfId="1958" priority="343" operator="lessThan">
      <formula>6</formula>
    </cfRule>
  </conditionalFormatting>
  <conditionalFormatting sqref="AK190:AK194">
    <cfRule type="cellIs" dxfId="1957" priority="421" operator="lessThan">
      <formula>6</formula>
    </cfRule>
    <cfRule type="cellIs" dxfId="1956" priority="420" operator="equal">
      <formula>"2014-2"</formula>
    </cfRule>
    <cfRule type="cellIs" dxfId="1955" priority="419" operator="equal">
      <formula>5</formula>
    </cfRule>
  </conditionalFormatting>
  <conditionalFormatting sqref="AK190:AK220">
    <cfRule type="cellIs" dxfId="1954" priority="393" operator="equal">
      <formula>"2015-1"</formula>
    </cfRule>
  </conditionalFormatting>
  <conditionalFormatting sqref="AK202:AK206">
    <cfRule type="cellIs" dxfId="1953" priority="392" operator="equal">
      <formula>5</formula>
    </cfRule>
  </conditionalFormatting>
  <conditionalFormatting sqref="AK204:AK206">
    <cfRule type="cellIs" dxfId="1952" priority="405" operator="lessThan">
      <formula>6</formula>
    </cfRule>
    <cfRule type="cellIs" dxfId="1951" priority="404" operator="equal">
      <formula>"2014-2"</formula>
    </cfRule>
  </conditionalFormatting>
  <conditionalFormatting sqref="AK209:AK218">
    <cfRule type="cellIs" dxfId="1950" priority="856" operator="equal">
      <formula>5</formula>
    </cfRule>
  </conditionalFormatting>
  <conditionalFormatting sqref="AL162:AL178">
    <cfRule type="cellIs" dxfId="1949" priority="201" operator="equal">
      <formula>5</formula>
    </cfRule>
    <cfRule type="cellIs" dxfId="1948" priority="200" operator="equal">
      <formula>"2015-1"</formula>
    </cfRule>
    <cfRule type="cellIs" dxfId="1947" priority="202" operator="equal">
      <formula>"2014-2"</formula>
    </cfRule>
    <cfRule type="cellIs" dxfId="1946" priority="203" operator="lessThan">
      <formula>6</formula>
    </cfRule>
  </conditionalFormatting>
  <conditionalFormatting sqref="AL183:AL220">
    <cfRule type="cellIs" dxfId="1945" priority="198" operator="equal">
      <formula>"2014-2"</formula>
    </cfRule>
    <cfRule type="cellIs" dxfId="1944" priority="197" operator="equal">
      <formula>5</formula>
    </cfRule>
    <cfRule type="cellIs" dxfId="1943" priority="196" operator="equal">
      <formula>"2015-1"</formula>
    </cfRule>
    <cfRule type="cellIs" dxfId="1942" priority="199" operator="lessThan">
      <formula>6</formula>
    </cfRule>
  </conditionalFormatting>
  <conditionalFormatting sqref="AM138">
    <cfRule type="cellIs" dxfId="1941" priority="1680" operator="equal">
      <formula>"2015-1"</formula>
    </cfRule>
    <cfRule type="cellIs" dxfId="1940" priority="1681" operator="equal">
      <formula>5</formula>
    </cfRule>
    <cfRule type="cellIs" dxfId="1939" priority="1682" operator="equal">
      <formula>"2014-2"</formula>
    </cfRule>
    <cfRule type="cellIs" dxfId="1938" priority="1683" operator="lessThan">
      <formula>6</formula>
    </cfRule>
  </conditionalFormatting>
  <conditionalFormatting sqref="AM140:AM141">
    <cfRule type="cellIs" dxfId="1937" priority="1687" operator="lessThan">
      <formula>6</formula>
    </cfRule>
    <cfRule type="cellIs" dxfId="1936" priority="1684" operator="equal">
      <formula>"2015-1"</formula>
    </cfRule>
    <cfRule type="cellIs" dxfId="1935" priority="1685" operator="equal">
      <formula>5</formula>
    </cfRule>
    <cfRule type="cellIs" dxfId="1934" priority="1686" operator="equal">
      <formula>"2014-2"</formula>
    </cfRule>
  </conditionalFormatting>
  <conditionalFormatting sqref="AM143">
    <cfRule type="cellIs" dxfId="1933" priority="1694" operator="equal">
      <formula>"2014-2"</formula>
    </cfRule>
    <cfRule type="cellIs" dxfId="1932" priority="1693" operator="equal">
      <formula>5</formula>
    </cfRule>
    <cfRule type="cellIs" dxfId="1931" priority="1695" operator="lessThan">
      <formula>6</formula>
    </cfRule>
  </conditionalFormatting>
  <conditionalFormatting sqref="AM163:AM186">
    <cfRule type="cellIs" dxfId="1930" priority="258" operator="equal">
      <formula>5</formula>
    </cfRule>
    <cfRule type="cellIs" dxfId="1929" priority="259" operator="equal">
      <formula>"2015-1"</formula>
    </cfRule>
  </conditionalFormatting>
  <conditionalFormatting sqref="AM164:AM169 AM172:AM186">
    <cfRule type="cellIs" dxfId="1928" priority="339" operator="lessThan">
      <formula>6</formula>
    </cfRule>
    <cfRule type="cellIs" dxfId="1927" priority="338" operator="equal">
      <formula>"2014-2"</formula>
    </cfRule>
  </conditionalFormatting>
  <conditionalFormatting sqref="AM190:AM202">
    <cfRule type="cellIs" dxfId="1926" priority="335" operator="lessThan">
      <formula>6</formula>
    </cfRule>
    <cfRule type="cellIs" dxfId="1925" priority="334" operator="equal">
      <formula>"2014-2"</formula>
    </cfRule>
  </conditionalFormatting>
  <conditionalFormatting sqref="AM190:AM203">
    <cfRule type="cellIs" dxfId="1924" priority="333" operator="equal">
      <formula>5</formula>
    </cfRule>
    <cfRule type="cellIs" dxfId="1923" priority="332" operator="equal">
      <formula>"2015-1"</formula>
    </cfRule>
  </conditionalFormatting>
  <conditionalFormatting sqref="AM220:AN220">
    <cfRule type="cellIs" dxfId="1922" priority="1221" operator="equal">
      <formula>"2015-1"</formula>
    </cfRule>
  </conditionalFormatting>
  <conditionalFormatting sqref="AM142:AO151">
    <cfRule type="cellIs" dxfId="1921" priority="1692" operator="equal">
      <formula>"2015-1"</formula>
    </cfRule>
  </conditionalFormatting>
  <conditionalFormatting sqref="AM146:AO151">
    <cfRule type="cellIs" dxfId="1920" priority="1699" operator="lessThan">
      <formula>6</formula>
    </cfRule>
    <cfRule type="cellIs" dxfId="1919" priority="1698" operator="equal">
      <formula>"2014-2"</formula>
    </cfRule>
    <cfRule type="cellIs" dxfId="1918" priority="1697" operator="equal">
      <formula>5</formula>
    </cfRule>
  </conditionalFormatting>
  <conditionalFormatting sqref="AM206:AO206">
    <cfRule type="cellIs" dxfId="1917" priority="401" operator="lessThan">
      <formula>6</formula>
    </cfRule>
    <cfRule type="cellIs" dxfId="1916" priority="398" operator="equal">
      <formula>"2015-1"</formula>
    </cfRule>
    <cfRule type="cellIs" dxfId="1915" priority="400" operator="equal">
      <formula>"2014-2"</formula>
    </cfRule>
    <cfRule type="cellIs" dxfId="1914" priority="399" operator="equal">
      <formula>5</formula>
    </cfRule>
  </conditionalFormatting>
  <conditionalFormatting sqref="AM129:AP130">
    <cfRule type="cellIs" dxfId="1913" priority="689" operator="equal">
      <formula>5</formula>
    </cfRule>
    <cfRule type="cellIs" dxfId="1912" priority="688" operator="equal">
      <formula>"2015-1"</formula>
    </cfRule>
    <cfRule type="cellIs" dxfId="1911" priority="691" operator="lessThan">
      <formula>6</formula>
    </cfRule>
    <cfRule type="cellIs" dxfId="1910" priority="690" operator="equal">
      <formula>"2014-2"</formula>
    </cfRule>
  </conditionalFormatting>
  <conditionalFormatting sqref="AM211:BI217">
    <cfRule type="cellIs" dxfId="1909" priority="852" operator="equal">
      <formula>5</formula>
    </cfRule>
    <cfRule type="cellIs" dxfId="1908" priority="853" operator="equal">
      <formula>"2015-1"</formula>
    </cfRule>
  </conditionalFormatting>
  <conditionalFormatting sqref="AN183:AN186">
    <cfRule type="cellIs" dxfId="1907" priority="324" operator="equal">
      <formula>"2015-1"</formula>
    </cfRule>
    <cfRule type="cellIs" dxfId="1906" priority="327" operator="lessThan">
      <formula>6</formula>
    </cfRule>
    <cfRule type="cellIs" dxfId="1905" priority="326" operator="equal">
      <formula>"2014-2"</formula>
    </cfRule>
    <cfRule type="cellIs" dxfId="1904" priority="325" operator="equal">
      <formula>5</formula>
    </cfRule>
  </conditionalFormatting>
  <conditionalFormatting sqref="AO114:AO115">
    <cfRule type="cellIs" dxfId="1903" priority="687" operator="lessThan">
      <formula>6</formula>
    </cfRule>
    <cfRule type="cellIs" dxfId="1902" priority="685" operator="equal">
      <formula>5</formula>
    </cfRule>
    <cfRule type="cellIs" dxfId="1901" priority="684" operator="equal">
      <formula>"2015-1"</formula>
    </cfRule>
    <cfRule type="cellIs" dxfId="1900" priority="686" operator="equal">
      <formula>"2014-2"</formula>
    </cfRule>
  </conditionalFormatting>
  <conditionalFormatting sqref="AO138">
    <cfRule type="cellIs" dxfId="1899" priority="1612" operator="equal">
      <formula>"2015-1"</formula>
    </cfRule>
  </conditionalFormatting>
  <conditionalFormatting sqref="AO183:AO191">
    <cfRule type="cellIs" dxfId="1898" priority="331" operator="lessThan">
      <formula>6</formula>
    </cfRule>
    <cfRule type="cellIs" dxfId="1897" priority="330" operator="equal">
      <formula>"2014-2"</formula>
    </cfRule>
    <cfRule type="cellIs" dxfId="1896" priority="329" operator="equal">
      <formula>5</formula>
    </cfRule>
    <cfRule type="cellIs" dxfId="1895" priority="328" operator="equal">
      <formula>"2015-1"</formula>
    </cfRule>
  </conditionalFormatting>
  <conditionalFormatting sqref="AO220:AO221">
    <cfRule type="cellIs" dxfId="1894" priority="1652" operator="equal">
      <formula>"2015-1"</formula>
    </cfRule>
  </conditionalFormatting>
  <conditionalFormatting sqref="AP178:AP186">
    <cfRule type="cellIs" dxfId="1893" priority="712" operator="equal">
      <formula>"2015-1"</formula>
    </cfRule>
  </conditionalFormatting>
  <conditionalFormatting sqref="AP220:AS220">
    <cfRule type="cellIs" dxfId="1892" priority="98" operator="equal">
      <formula>"2015-1"</formula>
    </cfRule>
  </conditionalFormatting>
  <conditionalFormatting sqref="AQ172">
    <cfRule type="cellIs" dxfId="1891" priority="467" operator="lessThan">
      <formula>6</formula>
    </cfRule>
    <cfRule type="cellIs" dxfId="1890" priority="465" operator="equal">
      <formula>5</formula>
    </cfRule>
    <cfRule type="cellIs" dxfId="1889" priority="466" operator="equal">
      <formula>"2014-2"</formula>
    </cfRule>
    <cfRule type="cellIs" dxfId="1888" priority="464" operator="equal">
      <formula>"2015-1"</formula>
    </cfRule>
  </conditionalFormatting>
  <conditionalFormatting sqref="AQ206:AS206">
    <cfRule type="cellIs" dxfId="1887" priority="441" operator="lessThan">
      <formula>6</formula>
    </cfRule>
    <cfRule type="cellIs" dxfId="1886" priority="440" operator="equal">
      <formula>"2014-2"</formula>
    </cfRule>
    <cfRule type="cellIs" dxfId="1885" priority="439" operator="equal">
      <formula>5</formula>
    </cfRule>
    <cfRule type="cellIs" dxfId="1884" priority="438" operator="equal">
      <formula>"2015-1"</formula>
    </cfRule>
  </conditionalFormatting>
  <conditionalFormatting sqref="AQ208:AV210">
    <cfRule type="cellIs" dxfId="1883" priority="1027" operator="equal">
      <formula>"2015-1"</formula>
    </cfRule>
  </conditionalFormatting>
  <conditionalFormatting sqref="AQ221:AW221">
    <cfRule type="cellIs" dxfId="1882" priority="1040" operator="equal">
      <formula>5</formula>
    </cfRule>
    <cfRule type="cellIs" dxfId="1881" priority="1042" operator="lessThan">
      <formula>6</formula>
    </cfRule>
    <cfRule type="cellIs" dxfId="1880" priority="1041" operator="equal">
      <formula>"2014-2"</formula>
    </cfRule>
  </conditionalFormatting>
  <conditionalFormatting sqref="AQ221:BM221">
    <cfRule type="cellIs" dxfId="1879" priority="1039" operator="equal">
      <formula>"2015-1"</formula>
    </cfRule>
  </conditionalFormatting>
  <conditionalFormatting sqref="AR123">
    <cfRule type="cellIs" dxfId="1878" priority="839" operator="equal">
      <formula>"2015-1"</formula>
    </cfRule>
  </conditionalFormatting>
  <conditionalFormatting sqref="AR126:AR132">
    <cfRule type="cellIs" dxfId="1877" priority="850" operator="equal">
      <formula>"2015-1"</formula>
    </cfRule>
  </conditionalFormatting>
  <conditionalFormatting sqref="AR138">
    <cfRule type="cellIs" dxfId="1876" priority="1611" operator="equal">
      <formula>"2015-1"</formula>
    </cfRule>
  </conditionalFormatting>
  <conditionalFormatting sqref="AR172:AR173">
    <cfRule type="cellIs" dxfId="1875" priority="460" operator="equal">
      <formula>"2015-1"</formula>
    </cfRule>
    <cfRule type="cellIs" dxfId="1874" priority="462" operator="equal">
      <formula>"2014-2"</formula>
    </cfRule>
    <cfRule type="cellIs" dxfId="1873" priority="463" operator="lessThan">
      <formula>6</formula>
    </cfRule>
    <cfRule type="cellIs" dxfId="1872" priority="461" operator="equal">
      <formula>5</formula>
    </cfRule>
  </conditionalFormatting>
  <conditionalFormatting sqref="AR146:AV151">
    <cfRule type="cellIs" dxfId="1871" priority="1703" operator="lessThan">
      <formula>6</formula>
    </cfRule>
    <cfRule type="cellIs" dxfId="1870" priority="1701" operator="equal">
      <formula>5</formula>
    </cfRule>
    <cfRule type="cellIs" dxfId="1869" priority="1702" operator="equal">
      <formula>"2014-2"</formula>
    </cfRule>
  </conditionalFormatting>
  <conditionalFormatting sqref="AR146:AX150">
    <cfRule type="cellIs" dxfId="1868" priority="1743" operator="equal">
      <formula>"2015-1"</formula>
    </cfRule>
  </conditionalFormatting>
  <conditionalFormatting sqref="AR217:BI217">
    <cfRule type="cellIs" dxfId="1867" priority="1280" operator="equal">
      <formula>"2014-2"</formula>
    </cfRule>
    <cfRule type="cellIs" dxfId="1866" priority="1281" operator="lessThan">
      <formula>6</formula>
    </cfRule>
  </conditionalFormatting>
  <conditionalFormatting sqref="AR151:BM151">
    <cfRule type="cellIs" dxfId="1865" priority="1700" operator="equal">
      <formula>"2015-1"</formula>
    </cfRule>
  </conditionalFormatting>
  <conditionalFormatting sqref="AS157:AS191">
    <cfRule type="cellIs" dxfId="1864" priority="5" operator="equal">
      <formula>"2015-1"</formula>
    </cfRule>
    <cfRule type="cellIs" dxfId="1863" priority="6" operator="equal">
      <formula>5</formula>
    </cfRule>
    <cfRule type="cellIs" dxfId="1862" priority="7" operator="equal">
      <formula>"2014-2"</formula>
    </cfRule>
    <cfRule type="cellIs" dxfId="1861" priority="8" operator="lessThan">
      <formula>6</formula>
    </cfRule>
  </conditionalFormatting>
  <conditionalFormatting sqref="AS195">
    <cfRule type="cellIs" dxfId="1860" priority="507" operator="equal">
      <formula>"2014-2"</formula>
    </cfRule>
    <cfRule type="cellIs" dxfId="1859" priority="505" operator="equal">
      <formula>"2015-1"</formula>
    </cfRule>
    <cfRule type="cellIs" dxfId="1858" priority="506" operator="equal">
      <formula>5</formula>
    </cfRule>
    <cfRule type="cellIs" dxfId="1857" priority="508" operator="lessThan">
      <formula>6</formula>
    </cfRule>
  </conditionalFormatting>
  <conditionalFormatting sqref="AS201">
    <cfRule type="cellIs" dxfId="1856" priority="512" operator="lessThan">
      <formula>6</formula>
    </cfRule>
    <cfRule type="cellIs" dxfId="1855" priority="511" operator="equal">
      <formula>"2014-2"</formula>
    </cfRule>
    <cfRule type="cellIs" dxfId="1854" priority="509" operator="equal">
      <formula>"2015-1"</formula>
    </cfRule>
    <cfRule type="cellIs" dxfId="1853" priority="510" operator="equal">
      <formula>5</formula>
    </cfRule>
  </conditionalFormatting>
  <conditionalFormatting sqref="AS203">
    <cfRule type="cellIs" dxfId="1852" priority="516" operator="lessThan">
      <formula>6</formula>
    </cfRule>
    <cfRule type="cellIs" dxfId="1851" priority="513" operator="equal">
      <formula>"2015-1"</formula>
    </cfRule>
    <cfRule type="cellIs" dxfId="1850" priority="514" operator="equal">
      <formula>5</formula>
    </cfRule>
    <cfRule type="cellIs" dxfId="1849" priority="515" operator="equal">
      <formula>"2014-2"</formula>
    </cfRule>
  </conditionalFormatting>
  <conditionalFormatting sqref="AS220">
    <cfRule type="cellIs" dxfId="1848" priority="99" operator="equal">
      <formula>5</formula>
    </cfRule>
    <cfRule type="cellIs" dxfId="1847" priority="100" operator="equal">
      <formula>"2014-2"</formula>
    </cfRule>
    <cfRule type="cellIs" dxfId="1846" priority="101" operator="lessThan">
      <formula>6</formula>
    </cfRule>
  </conditionalFormatting>
  <conditionalFormatting sqref="AT123">
    <cfRule type="cellIs" dxfId="1845" priority="838" operator="equal">
      <formula>"2015-1"</formula>
    </cfRule>
  </conditionalFormatting>
  <conditionalFormatting sqref="AT126:AT132">
    <cfRule type="cellIs" dxfId="1844" priority="848" operator="equal">
      <formula>"2015-1"</formula>
    </cfRule>
  </conditionalFormatting>
  <conditionalFormatting sqref="AT138">
    <cfRule type="cellIs" dxfId="1843" priority="851" operator="equal">
      <formula>"2015-1"</formula>
    </cfRule>
  </conditionalFormatting>
  <conditionalFormatting sqref="AT191:AT221 L209:L222 X219:X220 I220 AK220 AN220 AP220:AQ220">
    <cfRule type="cellIs" dxfId="1842" priority="1718" operator="equal">
      <formula>5</formula>
    </cfRule>
  </conditionalFormatting>
  <conditionalFormatting sqref="AT191:AT221 AK220 AN220 AP220:AQ220 L220:L222">
    <cfRule type="cellIs" dxfId="1841" priority="1719" operator="equal">
      <formula>"2014-2"</formula>
    </cfRule>
    <cfRule type="cellIs" dxfId="1840" priority="1720" operator="lessThan">
      <formula>6</formula>
    </cfRule>
  </conditionalFormatting>
  <conditionalFormatting sqref="AT191:AT221">
    <cfRule type="cellIs" dxfId="1839" priority="1717" operator="equal">
      <formula>"2015-1"</formula>
    </cfRule>
  </conditionalFormatting>
  <conditionalFormatting sqref="AU129:AU130">
    <cfRule type="cellIs" dxfId="1838" priority="1115" operator="lessThan">
      <formula>6</formula>
    </cfRule>
    <cfRule type="cellIs" dxfId="1837" priority="1113" operator="equal">
      <formula>5</formula>
    </cfRule>
    <cfRule type="cellIs" dxfId="1836" priority="1114" operator="equal">
      <formula>"2014-2"</formula>
    </cfRule>
    <cfRule type="cellIs" dxfId="1835" priority="1112" operator="equal">
      <formula>"2015-1"</formula>
    </cfRule>
  </conditionalFormatting>
  <conditionalFormatting sqref="AU156:AU178">
    <cfRule type="cellIs" dxfId="1834" priority="1" operator="equal">
      <formula>"2015-1"</formula>
    </cfRule>
  </conditionalFormatting>
  <conditionalFormatting sqref="AU190">
    <cfRule type="cellIs" dxfId="1833" priority="90" operator="equal">
      <formula>"2015-1"</formula>
    </cfRule>
    <cfRule type="cellIs" dxfId="1832" priority="91" operator="equal">
      <formula>5</formula>
    </cfRule>
    <cfRule type="cellIs" dxfId="1831" priority="92" operator="equal">
      <formula>"2014-2"</formula>
    </cfRule>
    <cfRule type="cellIs" dxfId="1830" priority="93" operator="lessThan">
      <formula>6</formula>
    </cfRule>
  </conditionalFormatting>
  <conditionalFormatting sqref="AU219:AU220">
    <cfRule type="cellIs" dxfId="1829" priority="1241" operator="lessThan">
      <formula>6</formula>
    </cfRule>
    <cfRule type="cellIs" dxfId="1828" priority="1240" operator="equal">
      <formula>"2014-2"</formula>
    </cfRule>
    <cfRule type="cellIs" dxfId="1827" priority="1239" operator="equal">
      <formula>5</formula>
    </cfRule>
    <cfRule type="cellIs" dxfId="1826" priority="1238" operator="equal">
      <formula>"2015-1"</formula>
    </cfRule>
  </conditionalFormatting>
  <conditionalFormatting sqref="AU156:AV186">
    <cfRule type="cellIs" dxfId="1825" priority="3" operator="equal">
      <formula>"2014-2"</formula>
    </cfRule>
    <cfRule type="cellIs" dxfId="1824" priority="2" operator="equal">
      <formula>5</formula>
    </cfRule>
    <cfRule type="cellIs" dxfId="1823" priority="4" operator="lessThan">
      <formula>6</formula>
    </cfRule>
  </conditionalFormatting>
  <conditionalFormatting sqref="AU203:AV203">
    <cfRule type="cellIs" dxfId="1822" priority="600" operator="lessThan">
      <formula>6</formula>
    </cfRule>
    <cfRule type="cellIs" dxfId="1821" priority="599" operator="equal">
      <formula>"2014-2"</formula>
    </cfRule>
  </conditionalFormatting>
  <conditionalFormatting sqref="AU206:AV206">
    <cfRule type="cellIs" dxfId="1820" priority="595" operator="equal">
      <formula>"2014-2"</formula>
    </cfRule>
    <cfRule type="cellIs" dxfId="1819" priority="594" operator="equal">
      <formula>5</formula>
    </cfRule>
    <cfRule type="cellIs" dxfId="1818" priority="596" operator="lessThan">
      <formula>6</formula>
    </cfRule>
  </conditionalFormatting>
  <conditionalFormatting sqref="AU208:AV210">
    <cfRule type="cellIs" dxfId="1817" priority="1030" operator="lessThan">
      <formula>6</formula>
    </cfRule>
    <cfRule type="cellIs" dxfId="1816" priority="1029" operator="equal">
      <formula>"2014-2"</formula>
    </cfRule>
    <cfRule type="cellIs" dxfId="1815" priority="1028" operator="equal">
      <formula>5</formula>
    </cfRule>
  </conditionalFormatting>
  <conditionalFormatting sqref="AU140:AW143">
    <cfRule type="cellIs" dxfId="1814" priority="1678" operator="equal">
      <formula>"2015-1"</formula>
    </cfRule>
  </conditionalFormatting>
  <conditionalFormatting sqref="AU203:AW203">
    <cfRule type="cellIs" dxfId="1813" priority="388" operator="equal">
      <formula>5</formula>
    </cfRule>
  </conditionalFormatting>
  <conditionalFormatting sqref="AU203:BB203">
    <cfRule type="cellIs" dxfId="1812" priority="389" operator="equal">
      <formula>"2015-1"</formula>
    </cfRule>
  </conditionalFormatting>
  <conditionalFormatting sqref="AU206:BB206">
    <cfRule type="cellIs" dxfId="1811" priority="593" operator="equal">
      <formula>"2015-1"</formula>
    </cfRule>
  </conditionalFormatting>
  <conditionalFormatting sqref="AV126:AV132">
    <cfRule type="cellIs" dxfId="1810" priority="846" operator="equal">
      <formula>"2015-1"</formula>
    </cfRule>
  </conditionalFormatting>
  <conditionalFormatting sqref="AV172">
    <cfRule type="cellIs" dxfId="1809" priority="86" operator="equal">
      <formula>"2015-1"</formula>
    </cfRule>
  </conditionalFormatting>
  <conditionalFormatting sqref="AV178">
    <cfRule type="cellIs" dxfId="1808" priority="82" operator="equal">
      <formula>"2015-1"</formula>
    </cfRule>
  </conditionalFormatting>
  <conditionalFormatting sqref="AV188">
    <cfRule type="cellIs" dxfId="1807" priority="1277" operator="lessThan">
      <formula>6</formula>
    </cfRule>
    <cfRule type="cellIs" dxfId="1806" priority="1276" operator="equal">
      <formula>"2014-2"</formula>
    </cfRule>
    <cfRule type="cellIs" dxfId="1805" priority="1275" operator="equal">
      <formula>5</formula>
    </cfRule>
    <cfRule type="cellIs" dxfId="1804" priority="1274" operator="equal">
      <formula>"2015-1"</formula>
    </cfRule>
  </conditionalFormatting>
  <conditionalFormatting sqref="AV219:BD219">
    <cfRule type="cellIs" dxfId="1803" priority="1662" operator="equal">
      <formula>"2015-1"</formula>
    </cfRule>
  </conditionalFormatting>
  <conditionalFormatting sqref="AW173">
    <cfRule type="cellIs" dxfId="1802" priority="579" operator="equal">
      <formula>5</formula>
    </cfRule>
  </conditionalFormatting>
  <conditionalFormatting sqref="AW191">
    <cfRule type="cellIs" dxfId="1801" priority="1617" operator="equal">
      <formula>"2015-1"</formula>
    </cfRule>
    <cfRule type="cellIs" dxfId="1800" priority="1616" operator="equal">
      <formula>5</formula>
    </cfRule>
  </conditionalFormatting>
  <conditionalFormatting sqref="AW219">
    <cfRule type="cellIs" dxfId="1799" priority="1665" operator="lessThan">
      <formula>6</formula>
    </cfRule>
    <cfRule type="cellIs" dxfId="1798" priority="1664" operator="equal">
      <formula>"2014-2"</formula>
    </cfRule>
    <cfRule type="cellIs" dxfId="1797" priority="1663" operator="equal">
      <formula>5</formula>
    </cfRule>
  </conditionalFormatting>
  <conditionalFormatting sqref="AW178:BB182">
    <cfRule type="cellIs" dxfId="1796" priority="649" operator="equal">
      <formula>"2015-1"</formula>
    </cfRule>
  </conditionalFormatting>
  <conditionalFormatting sqref="AW220:BD220">
    <cfRule type="cellIs" dxfId="1795" priority="189" operator="equal">
      <formula>5</formula>
    </cfRule>
    <cfRule type="cellIs" dxfId="1794" priority="188" operator="equal">
      <formula>"2015-1"</formula>
    </cfRule>
  </conditionalFormatting>
  <conditionalFormatting sqref="AW220:BL220">
    <cfRule type="cellIs" dxfId="1793" priority="80" operator="equal">
      <formula>"2014-2"</formula>
    </cfRule>
    <cfRule type="cellIs" dxfId="1792" priority="81" operator="lessThan">
      <formula>6</formula>
    </cfRule>
  </conditionalFormatting>
  <conditionalFormatting sqref="AX136:AX141">
    <cfRule type="cellIs" dxfId="1791" priority="1762" operator="equal">
      <formula>"2015-1"</formula>
    </cfRule>
  </conditionalFormatting>
  <conditionalFormatting sqref="AX142:BD143">
    <cfRule type="cellIs" dxfId="1790" priority="1761" operator="equal">
      <formula>"2015-1"</formula>
    </cfRule>
  </conditionalFormatting>
  <conditionalFormatting sqref="AY129:BC132">
    <cfRule type="cellIs" dxfId="1789" priority="577" operator="lessThan">
      <formula>6</formula>
    </cfRule>
    <cfRule type="cellIs" dxfId="1788" priority="576" operator="equal">
      <formula>"2014-2"</formula>
    </cfRule>
    <cfRule type="cellIs" dxfId="1787" priority="575" operator="equal">
      <formula>5</formula>
    </cfRule>
  </conditionalFormatting>
  <conditionalFormatting sqref="AY146:BL168">
    <cfRule type="cellIs" dxfId="1786" priority="1713" operator="equal">
      <formula>5</formula>
    </cfRule>
    <cfRule type="cellIs" dxfId="1785" priority="1714" operator="equal">
      <formula>"2014-2"</formula>
    </cfRule>
    <cfRule type="cellIs" dxfId="1784" priority="1715" operator="lessThan">
      <formula>6</formula>
    </cfRule>
  </conditionalFormatting>
  <conditionalFormatting sqref="AY147:BM150">
    <cfRule type="cellIs" dxfId="1783" priority="1795" operator="equal">
      <formula>"2015-1"</formula>
    </cfRule>
  </conditionalFormatting>
  <conditionalFormatting sqref="BA78:BA80 BE78:BE80 X105:Z106 BI105:BJ106 BD105:BH108 U105:V109 AM105:AO109 BL105:BM109 AY105:BB110 AI105:AJ111 X107 Z107 BI107 X108:Z108 BI108:BJ108 Z109 BI109 U110:X110 Z110:AA110 AC110:AC111 AF110:AF111 AO110:AO111 AV110:AV111 BD110:BF111 BH110:BJ111 H110:H123 AS110:AS125 I111 AY111:BC111 BL111 BD112:BD132 T129:V130 X129:Y130 BJ129:BL130 AB129:AB132 AF129:AF132 BE129:BE132 BH129:BH132 X131:X132 BJ131:BJ132 BL131:BL132 S152:AV155 S156:AT156 AT157:AT161 N161:O171 Y162:AI163 AM162:AR163 BI162:BI169 AK162:AK171 H162:H173 BA162:BA173 Y164:Z169 AB164:AB171 AD164:AE171 AG164:AG171 AN164:AR171 AY169:BD171 BF169:BL171 S170:Z171 AJ170:AJ220 S173:Z173 AN173:AQ173 BE173 BG173:BL173 AY173:BC175 AK173:AK178 H173:I181 AG173:AG182 N174:O174 AT174:AT175 AN174:AP177 BE174:BL181 AQ174:AR203 AB175:AE175 AG175:AI175 AY175:BD175 N176:O177 AY176:BB182 AN178:AO182 N179:O181 AK179:AL182 H182:J182 BE182:BM182 BG183:BI183 L183:L186 AY183:AZ186 BB183:BB186 BE184:BE186 BG184:BG186 BI184:BI186 AG185 W190:X190 AG190 AP190 BD190:BE190 BH190:BJ190 S190:S191 U190:U191 W190:W197 AY190:BB206 AT191:AU191 V191:V197 BF191:BL197 AB191:AC203 L191:L206 BC191:BD209 AD192:AI192 AO192:AP194 AS192:AV194 AD193:AH194 AO195 AU195:AV201 AD196:AH197 AO196:AP197 AK196:AK200 AS196:AT200 AO198 BG198:BL200 BF198:BF201 V198:W202 AD199:AH200 AO199:AP200 AO201 BG201 S202:U202 AD202:AH202 AO202:AP202 AS202:AV202 BF202:BG203 N202:O206 AO203 AG204 AM204:AO204 AQ204:AV204 AB204:AB206 BE204:BI206 BK204:BK206 BJ204:BJ217 AM205:AV205 AW209:BB209 BE209:BI209 AD209:AD210 AF209:AH210 AM209:AO210 AQ209:AT210 AW210:BI210 V218:Z218 AD218:AI218 AM218:BL218 S222:BL222">
    <cfRule type="cellIs" dxfId="1782" priority="1895" operator="equal">
      <formula>5</formula>
    </cfRule>
  </conditionalFormatting>
  <conditionalFormatting sqref="BA83:BA85">
    <cfRule type="cellIs" dxfId="1781" priority="450" operator="equal">
      <formula>"2015-1"</formula>
    </cfRule>
    <cfRule type="cellIs" dxfId="1780" priority="451" operator="equal">
      <formula>5</formula>
    </cfRule>
    <cfRule type="cellIs" dxfId="1779" priority="453" operator="lessThan">
      <formula>6</formula>
    </cfRule>
    <cfRule type="cellIs" dxfId="1778" priority="452" operator="equal">
      <formula>"2014-2"</formula>
    </cfRule>
  </conditionalFormatting>
  <conditionalFormatting sqref="BA94">
    <cfRule type="cellIs" dxfId="1777" priority="431" operator="equal">
      <formula>5</formula>
    </cfRule>
    <cfRule type="cellIs" dxfId="1776" priority="432" operator="equal">
      <formula>"2014-2"</formula>
    </cfRule>
    <cfRule type="cellIs" dxfId="1775" priority="433" operator="lessThan">
      <formula>6</formula>
    </cfRule>
    <cfRule type="cellIs" dxfId="1774" priority="430" operator="equal">
      <formula>"2015-1"</formula>
    </cfRule>
  </conditionalFormatting>
  <conditionalFormatting sqref="BA183:BA189">
    <cfRule type="cellIs" dxfId="1773" priority="192" operator="equal">
      <formula>"2015-1"</formula>
    </cfRule>
    <cfRule type="cellIs" dxfId="1772" priority="193" operator="equal">
      <formula>5</formula>
    </cfRule>
    <cfRule type="cellIs" dxfId="1771" priority="194" operator="equal">
      <formula>"2014-2"</formula>
    </cfRule>
    <cfRule type="cellIs" dxfId="1770" priority="195" operator="lessThan">
      <formula>6</formula>
    </cfRule>
  </conditionalFormatting>
  <conditionalFormatting sqref="BA129:BC132">
    <cfRule type="cellIs" dxfId="1769" priority="574" operator="equal">
      <formula>"2015-1"</formula>
    </cfRule>
  </conditionalFormatting>
  <conditionalFormatting sqref="BC176:BC188">
    <cfRule type="cellIs" dxfId="1768" priority="677" operator="lessThan">
      <formula>6</formula>
    </cfRule>
    <cfRule type="cellIs" dxfId="1767" priority="676" operator="equal">
      <formula>"2014-2"</formula>
    </cfRule>
    <cfRule type="cellIs" dxfId="1766" priority="675" operator="equal">
      <formula>5</formula>
    </cfRule>
    <cfRule type="cellIs" dxfId="1765" priority="674" operator="equal">
      <formula>"2015-1"</formula>
    </cfRule>
  </conditionalFormatting>
  <conditionalFormatting sqref="BD89:BD104">
    <cfRule type="cellIs" dxfId="1764" priority="1155" operator="lessThan">
      <formula>6</formula>
    </cfRule>
    <cfRule type="cellIs" dxfId="1763" priority="1154" operator="equal">
      <formula>"2014-2"</formula>
    </cfRule>
    <cfRule type="cellIs" dxfId="1762" priority="1153" operator="equal">
      <formula>5</formula>
    </cfRule>
    <cfRule type="cellIs" dxfId="1761" priority="1152" operator="equal">
      <formula>"2015-1"</formula>
    </cfRule>
  </conditionalFormatting>
  <conditionalFormatting sqref="BD173:BD189">
    <cfRule type="cellIs" dxfId="1760" priority="584" operator="lessThan">
      <formula>6</formula>
    </cfRule>
    <cfRule type="cellIs" dxfId="1759" priority="583" operator="equal">
      <formula>"2014-2"</formula>
    </cfRule>
    <cfRule type="cellIs" dxfId="1758" priority="582" operator="equal">
      <formula>5</formula>
    </cfRule>
    <cfRule type="cellIs" dxfId="1757" priority="581" operator="equal">
      <formula>"2015-1"</formula>
    </cfRule>
  </conditionalFormatting>
  <conditionalFormatting sqref="BE83:BE84">
    <cfRule type="cellIs" dxfId="1756" priority="445" operator="lessThan">
      <formula>6</formula>
    </cfRule>
    <cfRule type="cellIs" dxfId="1755" priority="443" operator="equal">
      <formula>5</formula>
    </cfRule>
    <cfRule type="cellIs" dxfId="1754" priority="442" operator="equal">
      <formula>"2015-1"</formula>
    </cfRule>
    <cfRule type="cellIs" dxfId="1753" priority="444" operator="equal">
      <formula>"2014-2"</formula>
    </cfRule>
  </conditionalFormatting>
  <conditionalFormatting sqref="BE139:BE144">
    <cfRule type="cellIs" dxfId="1752" priority="1782" operator="equal">
      <formula>5</formula>
    </cfRule>
  </conditionalFormatting>
  <conditionalFormatting sqref="BE170:BE171">
    <cfRule type="cellIs" dxfId="1751" priority="297" operator="equal">
      <formula>5</formula>
    </cfRule>
    <cfRule type="cellIs" dxfId="1750" priority="298" operator="equal">
      <formula>"2015-1"</formula>
    </cfRule>
  </conditionalFormatting>
  <conditionalFormatting sqref="BE219:BE220">
    <cfRule type="cellIs" dxfId="1749" priority="79" operator="equal">
      <formula>5</formula>
    </cfRule>
  </conditionalFormatting>
  <conditionalFormatting sqref="BE109:BF109">
    <cfRule type="cellIs" dxfId="1748" priority="890" operator="lessThan">
      <formula>6</formula>
    </cfRule>
    <cfRule type="cellIs" dxfId="1747" priority="889" operator="equal">
      <formula>"2014-2"</formula>
    </cfRule>
    <cfRule type="cellIs" dxfId="1746" priority="887" operator="equal">
      <formula>"2015-1"</formula>
    </cfRule>
    <cfRule type="cellIs" dxfId="1745" priority="888" operator="equal">
      <formula>5</formula>
    </cfRule>
  </conditionalFormatting>
  <conditionalFormatting sqref="BE139:BH146">
    <cfRule type="cellIs" dxfId="1744" priority="1712" operator="equal">
      <formula>"2015-1"</formula>
    </cfRule>
  </conditionalFormatting>
  <conditionalFormatting sqref="BE219:BM220">
    <cfRule type="cellIs" dxfId="1743" priority="78" operator="equal">
      <formula>"2015-1"</formula>
    </cfRule>
  </conditionalFormatting>
  <conditionalFormatting sqref="BF85:BF88">
    <cfRule type="cellIs" dxfId="1742" priority="715" operator="equal">
      <formula>"2014-2"</formula>
    </cfRule>
    <cfRule type="cellIs" dxfId="1741" priority="714" operator="equal">
      <formula>5</formula>
    </cfRule>
    <cfRule type="cellIs" dxfId="1740" priority="713" operator="equal">
      <formula>"2015-1"</formula>
    </cfRule>
    <cfRule type="cellIs" dxfId="1739" priority="716" operator="lessThan">
      <formula>6</formula>
    </cfRule>
  </conditionalFormatting>
  <conditionalFormatting sqref="BF110:BF123">
    <cfRule type="cellIs" dxfId="1738" priority="1576" operator="equal">
      <formula>5</formula>
    </cfRule>
    <cfRule type="cellIs" dxfId="1737" priority="1577" operator="equal">
      <formula>"2014-2"</formula>
    </cfRule>
    <cfRule type="cellIs" dxfId="1736" priority="1578" operator="lessThan">
      <formula>6</formula>
    </cfRule>
  </conditionalFormatting>
  <conditionalFormatting sqref="BF125:BF132">
    <cfRule type="cellIs" dxfId="1735" priority="1175" operator="equal">
      <formula>"2015-1"</formula>
    </cfRule>
    <cfRule type="cellIs" dxfId="1734" priority="1173" operator="lessThan">
      <formula>6</formula>
    </cfRule>
    <cfRule type="cellIs" dxfId="1733" priority="1172" operator="equal">
      <formula>"2014-2"</formula>
    </cfRule>
    <cfRule type="cellIs" dxfId="1732" priority="1171" operator="equal">
      <formula>5</formula>
    </cfRule>
  </conditionalFormatting>
  <conditionalFormatting sqref="BF178:BF186">
    <cfRule type="cellIs" dxfId="1731" priority="1639" operator="lessThan">
      <formula>6</formula>
    </cfRule>
    <cfRule type="cellIs" dxfId="1730" priority="1638" operator="equal">
      <formula>"2014-2"</formula>
    </cfRule>
    <cfRule type="cellIs" dxfId="1729" priority="892" operator="equal">
      <formula>5</formula>
    </cfRule>
  </conditionalFormatting>
  <conditionalFormatting sqref="BF183:BF186">
    <cfRule type="cellIs" dxfId="1728" priority="1636" operator="equal">
      <formula>"2015-1"</formula>
    </cfRule>
  </conditionalFormatting>
  <conditionalFormatting sqref="BF220:BL220">
    <cfRule type="cellIs" dxfId="1727" priority="1016" operator="equal">
      <formula>5</formula>
    </cfRule>
  </conditionalFormatting>
  <conditionalFormatting sqref="BG110:BG132">
    <cfRule type="cellIs" dxfId="1726" priority="1135" operator="lessThan">
      <formula>6</formula>
    </cfRule>
    <cfRule type="cellIs" dxfId="1725" priority="1134" operator="equal">
      <formula>"2014-2"</formula>
    </cfRule>
    <cfRule type="cellIs" dxfId="1724" priority="1133" operator="equal">
      <formula>5</formula>
    </cfRule>
    <cfRule type="cellIs" dxfId="1723" priority="1132" operator="equal">
      <formula>"2015-1"</formula>
    </cfRule>
  </conditionalFormatting>
  <conditionalFormatting sqref="BG189:BG190">
    <cfRule type="cellIs" dxfId="1722" priority="1131" operator="lessThan">
      <formula>6</formula>
    </cfRule>
    <cfRule type="cellIs" dxfId="1721" priority="1130" operator="equal">
      <formula>"2014-2"</formula>
    </cfRule>
    <cfRule type="cellIs" dxfId="1720" priority="1129" operator="equal">
      <formula>5</formula>
    </cfRule>
    <cfRule type="cellIs" dxfId="1719" priority="1128" operator="equal">
      <formula>"2015-1"</formula>
    </cfRule>
  </conditionalFormatting>
  <conditionalFormatting sqref="BG89:BH104">
    <cfRule type="cellIs" dxfId="1718" priority="1123" operator="lessThan">
      <formula>6</formula>
    </cfRule>
    <cfRule type="cellIs" dxfId="1717" priority="1122" operator="equal">
      <formula>"2014-2"</formula>
    </cfRule>
    <cfRule type="cellIs" dxfId="1716" priority="1121" operator="equal">
      <formula>5</formula>
    </cfRule>
    <cfRule type="cellIs" dxfId="1715" priority="1120" operator="equal">
      <formula>"2015-1"</formula>
    </cfRule>
  </conditionalFormatting>
  <conditionalFormatting sqref="BG195:BM200">
    <cfRule type="cellIs" dxfId="1714" priority="882" operator="equal">
      <formula>"2015-1"</formula>
    </cfRule>
  </conditionalFormatting>
  <conditionalFormatting sqref="BH201:BH203">
    <cfRule type="cellIs" dxfId="1713" priority="558" operator="equal">
      <formula>"2015-1"</formula>
    </cfRule>
  </conditionalFormatting>
  <conditionalFormatting sqref="BH201:BL203">
    <cfRule type="cellIs" dxfId="1712" priority="559" operator="equal">
      <formula>5</formula>
    </cfRule>
    <cfRule type="cellIs" dxfId="1711" priority="560" operator="equal">
      <formula>"2014-2"</formula>
    </cfRule>
    <cfRule type="cellIs" dxfId="1710" priority="561" operator="lessThan">
      <formula>6</formula>
    </cfRule>
  </conditionalFormatting>
  <conditionalFormatting sqref="BI136:BI144">
    <cfRule type="cellIs" dxfId="1709" priority="1775" operator="equal">
      <formula>"2015-1"</formula>
    </cfRule>
    <cfRule type="cellIs" dxfId="1708" priority="1776" operator="equal">
      <formula>5</formula>
    </cfRule>
  </conditionalFormatting>
  <conditionalFormatting sqref="BI172">
    <cfRule type="cellIs" dxfId="1707" priority="459" operator="lessThan">
      <formula>6</formula>
    </cfRule>
    <cfRule type="cellIs" dxfId="1706" priority="457" operator="equal">
      <formula>5</formula>
    </cfRule>
    <cfRule type="cellIs" dxfId="1705" priority="456" operator="equal">
      <formula>"2015-1"</formula>
    </cfRule>
    <cfRule type="cellIs" dxfId="1704" priority="458" operator="equal">
      <formula>"2014-2"</formula>
    </cfRule>
  </conditionalFormatting>
  <conditionalFormatting sqref="BI219">
    <cfRule type="cellIs" dxfId="1703" priority="1835" operator="equal">
      <formula>5</formula>
    </cfRule>
  </conditionalFormatting>
  <conditionalFormatting sqref="BI145:BM146">
    <cfRule type="cellIs" dxfId="1702" priority="1772" operator="equal">
      <formula>"2015-1"</formula>
    </cfRule>
  </conditionalFormatting>
  <conditionalFormatting sqref="BI201:BM202">
    <cfRule type="cellIs" dxfId="1701" priority="880" operator="equal">
      <formula>"2015-1"</formula>
    </cfRule>
  </conditionalFormatting>
  <conditionalFormatting sqref="BJ178:BJ186">
    <cfRule type="cellIs" dxfId="1700" priority="891" operator="equal">
      <formula>5</formula>
    </cfRule>
  </conditionalFormatting>
  <conditionalFormatting sqref="BJ191">
    <cfRule type="cellIs" dxfId="1699" priority="1023" operator="equal">
      <formula>5</formula>
    </cfRule>
  </conditionalFormatting>
  <conditionalFormatting sqref="BJ183:BK186">
    <cfRule type="cellIs" dxfId="1698" priority="998" operator="equal">
      <formula>"2015-1"</formula>
    </cfRule>
    <cfRule type="cellIs" dxfId="1697" priority="1001" operator="lessThan">
      <formula>6</formula>
    </cfRule>
    <cfRule type="cellIs" dxfId="1696" priority="1000" operator="equal">
      <formula>"2014-2"</formula>
    </cfRule>
  </conditionalFormatting>
  <conditionalFormatting sqref="BJ204:BL217">
    <cfRule type="cellIs" dxfId="1695" priority="1654" operator="equal">
      <formula>"2015-1"</formula>
    </cfRule>
  </conditionalFormatting>
  <conditionalFormatting sqref="BK111:BK122">
    <cfRule type="cellIs" dxfId="1694" priority="898" operator="equal">
      <formula>5</formula>
    </cfRule>
    <cfRule type="cellIs" dxfId="1693" priority="899" operator="equal">
      <formula>"2015-1"</formula>
    </cfRule>
  </conditionalFormatting>
  <conditionalFormatting sqref="BK131">
    <cfRule type="cellIs" dxfId="1692" priority="1516" operator="equal">
      <formula>"2015-1"</formula>
    </cfRule>
  </conditionalFormatting>
  <conditionalFormatting sqref="BK182:BK186">
    <cfRule type="cellIs" dxfId="1691" priority="868" operator="equal">
      <formula>5</formula>
    </cfRule>
  </conditionalFormatting>
  <conditionalFormatting sqref="BL183:BL188">
    <cfRule type="cellIs" dxfId="1690" priority="1461" operator="lessThan">
      <formula>6</formula>
    </cfRule>
    <cfRule type="cellIs" dxfId="1689" priority="1459" operator="equal">
      <formula>5</formula>
    </cfRule>
    <cfRule type="cellIs" dxfId="1688" priority="1460" operator="equal">
      <formula>"2014-2"</formula>
    </cfRule>
  </conditionalFormatting>
  <conditionalFormatting sqref="BL184:BL188">
    <cfRule type="cellIs" dxfId="1687" priority="1458" operator="equal">
      <formula>"2015-1"</formula>
    </cfRule>
  </conditionalFormatting>
  <conditionalFormatting sqref="BL204:BL217">
    <cfRule type="cellIs" dxfId="1686" priority="1655" operator="equal">
      <formula>5</formula>
    </cfRule>
    <cfRule type="cellIs" dxfId="1685" priority="1656" operator="equal">
      <formula>"2014-2"</formula>
    </cfRule>
    <cfRule type="cellIs" dxfId="1684" priority="1657" operator="lessThan">
      <formula>6</formula>
    </cfRule>
  </conditionalFormatting>
  <conditionalFormatting sqref="BM86:BM88">
    <cfRule type="cellIs" dxfId="1683" priority="702" operator="equal">
      <formula>"2014-2"</formula>
    </cfRule>
    <cfRule type="cellIs" dxfId="1682" priority="703" operator="lessThan">
      <formula>6</formula>
    </cfRule>
    <cfRule type="cellIs" dxfId="1681" priority="700" operator="equal">
      <formula>"2015-1"</formula>
    </cfRule>
    <cfRule type="cellIs" dxfId="1680" priority="701" operator="equal">
      <formula>5</formula>
    </cfRule>
  </conditionalFormatting>
  <conditionalFormatting sqref="BM105:BM123">
    <cfRule type="cellIs" dxfId="1679" priority="1194" operator="equal">
      <formula>5</formula>
    </cfRule>
    <cfRule type="cellIs" dxfId="1678" priority="1196" operator="lessThan">
      <formula>6</formula>
    </cfRule>
    <cfRule type="cellIs" dxfId="1677" priority="1195" operator="equal">
      <formula>"2014-2"</formula>
    </cfRule>
  </conditionalFormatting>
  <conditionalFormatting sqref="BM112:BM123">
    <cfRule type="cellIs" dxfId="1676" priority="1546" operator="equal">
      <formula>"2015-1"</formula>
    </cfRule>
  </conditionalFormatting>
  <conditionalFormatting sqref="BM125">
    <cfRule type="cellIs" dxfId="1675" priority="1167" operator="equal">
      <formula>"2014-2"</formula>
    </cfRule>
    <cfRule type="cellIs" dxfId="1674" priority="1168" operator="lessThan">
      <formula>6</formula>
    </cfRule>
    <cfRule type="cellIs" dxfId="1673" priority="1170" operator="equal">
      <formula>"2015-1"</formula>
    </cfRule>
    <cfRule type="cellIs" dxfId="1672" priority="1166" operator="equal">
      <formula>5</formula>
    </cfRule>
  </conditionalFormatting>
  <conditionalFormatting sqref="BM136:BM138">
    <cfRule type="cellIs" dxfId="1671" priority="1773" operator="equal">
      <formula>"2015-1"</formula>
    </cfRule>
  </conditionalFormatting>
  <conditionalFormatting sqref="BM145">
    <cfRule type="cellIs" dxfId="1670" priority="1881" operator="equal">
      <formula>5</formula>
    </cfRule>
  </conditionalFormatting>
  <conditionalFormatting sqref="BM188:BM191">
    <cfRule type="cellIs" dxfId="1669" priority="679" operator="equal">
      <formula>"2015-1"</formula>
    </cfRule>
  </conditionalFormatting>
  <conditionalFormatting sqref="BM188:BM218">
    <cfRule type="cellIs" dxfId="1668" priority="678" operator="equal">
      <formula>5</formula>
    </cfRule>
  </conditionalFormatting>
  <conditionalFormatting sqref="BM189:BM190">
    <cfRule type="cellIs" dxfId="1667" priority="1570" operator="equal">
      <formula>"2014-2"</formula>
    </cfRule>
    <cfRule type="cellIs" dxfId="1666" priority="1571" operator="lessThan">
      <formula>6</formula>
    </cfRule>
  </conditionalFormatting>
  <conditionalFormatting sqref="BM203:BM217">
    <cfRule type="cellIs" dxfId="1665" priority="874" operator="equal">
      <formula>"2015-1"</formula>
    </cfRule>
  </conditionalFormatting>
  <conditionalFormatting sqref="BM220:BM222">
    <cfRule type="cellIs" dxfId="1664" priority="1716"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O48"/>
  <sheetViews>
    <sheetView topLeftCell="A7" zoomScale="98" zoomScaleNormal="98" zoomScalePageLayoutView="90" workbookViewId="0">
      <pane xSplit="6" ySplit="6" topLeftCell="G14" activePane="bottomRight" state="frozen"/>
      <selection activeCell="A7" sqref="A7"/>
      <selection pane="topRight" activeCell="G7" sqref="G7"/>
      <selection pane="bottomLeft" activeCell="A14" sqref="A14"/>
      <selection pane="bottomRight" activeCell="BK14" sqref="BK14"/>
    </sheetView>
  </sheetViews>
  <sheetFormatPr baseColWidth="10" defaultColWidth="11.44140625" defaultRowHeight="13.8" x14ac:dyDescent="0.25"/>
  <cols>
    <col min="1" max="1" width="6.6640625" style="52" customWidth="1"/>
    <col min="2" max="2" width="9" style="52" customWidth="1"/>
    <col min="3" max="3" width="1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5" width="9.88671875" style="52" customWidth="1"/>
    <col min="16" max="17" width="12.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41" width="11" style="52" customWidth="1"/>
    <col min="42" max="42" width="9.88671875" style="52" customWidth="1"/>
    <col min="43" max="43" width="12.5546875" style="52" customWidth="1"/>
    <col min="44" max="45" width="9.88671875" style="52" customWidth="1"/>
    <col min="46" max="46" width="11.109375" style="52" customWidth="1"/>
    <col min="47" max="65" width="9.88671875" style="52" customWidth="1"/>
    <col min="66" max="66" width="13.44140625" style="52" customWidth="1"/>
    <col min="67" max="69" width="9.88671875" style="52" customWidth="1"/>
    <col min="70" max="70" width="11.5546875" style="52" customWidth="1"/>
    <col min="71" max="71" width="11.44140625" style="52" customWidth="1"/>
    <col min="72" max="73" width="11.109375" style="52" customWidth="1"/>
    <col min="74" max="74" width="13.33203125" style="52" customWidth="1"/>
    <col min="75" max="75" width="11.109375" style="52" customWidth="1"/>
    <col min="76" max="83" width="5.6640625" style="52" customWidth="1"/>
    <col min="84" max="84" width="9.5546875" style="52" customWidth="1"/>
    <col min="85" max="85" width="11.44140625" style="52"/>
    <col min="86" max="88" width="5.6640625" style="52" customWidth="1"/>
    <col min="89" max="89" width="10" style="52" customWidth="1"/>
    <col min="90" max="90" width="11.44140625" style="52"/>
    <col min="91" max="98" width="5.6640625" style="52" customWidth="1"/>
    <col min="99" max="99" width="10.6640625" style="52" customWidth="1"/>
    <col min="100" max="100" width="11.44140625" style="52"/>
    <col min="101" max="108" width="5.6640625" style="52" customWidth="1"/>
    <col min="109" max="109" width="10.5546875" style="52" customWidth="1"/>
    <col min="110" max="110" width="11.44140625" style="52"/>
    <col min="111" max="111" width="16.5546875" style="52" customWidth="1"/>
    <col min="112" max="112" width="15.88671875" style="52" customWidth="1"/>
    <col min="113" max="113" width="10.44140625" style="52" customWidth="1"/>
    <col min="114" max="117" width="11.44140625" style="52"/>
    <col min="118" max="118" width="13.5546875" style="52" customWidth="1"/>
    <col min="119" max="16384" width="11.44140625" style="52"/>
  </cols>
  <sheetData>
    <row r="1" spans="1:119"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BC1" s="10"/>
      <c r="BD1" s="10"/>
      <c r="BN1" s="12"/>
    </row>
    <row r="2" spans="1:119"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9" ht="17.399999999999999" x14ac:dyDescent="0.25">
      <c r="A3" s="2" t="s">
        <v>452</v>
      </c>
      <c r="B3" s="2"/>
      <c r="C3" s="2"/>
      <c r="D3" s="2"/>
      <c r="E3" s="2"/>
      <c r="F3" s="2"/>
      <c r="J3" s="2"/>
      <c r="K3" s="2"/>
      <c r="L3" s="2"/>
      <c r="M3" s="2"/>
      <c r="N3" s="2"/>
      <c r="O3" s="2"/>
      <c r="P3" s="2"/>
      <c r="Q3" s="2"/>
      <c r="R3" s="2"/>
      <c r="S3" s="2"/>
      <c r="T3" s="2"/>
      <c r="U3" s="2"/>
      <c r="V3" s="2"/>
      <c r="W3" s="2"/>
      <c r="X3" s="2"/>
      <c r="Y3" s="2"/>
      <c r="Z3" s="2"/>
      <c r="AA3" s="2"/>
      <c r="AB3" s="2"/>
      <c r="AC3" s="2"/>
      <c r="AD3" s="2"/>
    </row>
    <row r="4" spans="1:119" ht="17.399999999999999" x14ac:dyDescent="0.25">
      <c r="A4" s="2" t="s">
        <v>650</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9" ht="18" customHeight="1" x14ac:dyDescent="0.25"/>
    <row r="6" spans="1:119" ht="33" customHeight="1" thickBot="1" x14ac:dyDescent="0.3">
      <c r="A6" s="2" t="s">
        <v>93</v>
      </c>
      <c r="B6" s="2"/>
    </row>
    <row r="7" spans="1:119"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13"/>
      <c r="AW7" s="1013"/>
      <c r="AX7" s="1013"/>
      <c r="AY7" s="1013"/>
      <c r="AZ7" s="1013"/>
      <c r="BA7" s="1013" t="s">
        <v>282</v>
      </c>
      <c r="BB7" s="1013"/>
      <c r="BC7" s="1013"/>
      <c r="BD7" s="416"/>
      <c r="BE7" s="1028"/>
      <c r="BF7" s="1028"/>
      <c r="BG7" s="1028"/>
      <c r="BH7" s="1028"/>
      <c r="BI7" s="1028"/>
      <c r="BJ7" s="1028"/>
      <c r="BK7" s="1028"/>
      <c r="BL7" s="1028"/>
      <c r="BM7" s="1036" t="s">
        <v>11</v>
      </c>
      <c r="BN7" s="1036"/>
      <c r="BO7" s="1036"/>
      <c r="BP7" s="1036"/>
      <c r="BQ7" s="1037"/>
      <c r="BR7" s="1008" t="s">
        <v>58</v>
      </c>
      <c r="BS7" s="1009"/>
      <c r="BT7" s="1009"/>
      <c r="BU7" s="1009"/>
      <c r="BV7" s="1009"/>
      <c r="BW7" s="1010"/>
      <c r="BX7" s="996" t="s">
        <v>19</v>
      </c>
      <c r="BY7" s="996"/>
      <c r="BZ7" s="996"/>
      <c r="CA7" s="996"/>
      <c r="CB7" s="996"/>
      <c r="CC7" s="996"/>
      <c r="CD7" s="996"/>
      <c r="CE7" s="996"/>
      <c r="CF7" s="996"/>
      <c r="CG7" s="1011"/>
      <c r="CH7" s="997" t="s">
        <v>51</v>
      </c>
      <c r="CI7" s="998"/>
      <c r="CJ7" s="998"/>
      <c r="CK7" s="998"/>
      <c r="CL7" s="999"/>
      <c r="CM7" s="995" t="s">
        <v>20</v>
      </c>
      <c r="CN7" s="996"/>
      <c r="CO7" s="996"/>
      <c r="CP7" s="996"/>
      <c r="CQ7" s="996"/>
      <c r="CR7" s="996"/>
      <c r="CS7" s="996"/>
      <c r="CT7" s="996"/>
      <c r="CU7" s="996"/>
      <c r="CV7" s="1011"/>
      <c r="CW7" s="995" t="s">
        <v>21</v>
      </c>
      <c r="CX7" s="996"/>
      <c r="CY7" s="996"/>
      <c r="CZ7" s="996"/>
      <c r="DA7" s="996"/>
      <c r="DB7" s="996"/>
      <c r="DC7" s="996"/>
      <c r="DD7" s="996"/>
      <c r="DE7" s="996"/>
      <c r="DF7" s="996"/>
      <c r="DG7" s="997" t="s">
        <v>77</v>
      </c>
      <c r="DH7" s="998"/>
      <c r="DI7" s="997" t="s">
        <v>67</v>
      </c>
      <c r="DJ7" s="998"/>
      <c r="DK7" s="998"/>
      <c r="DL7" s="998"/>
      <c r="DM7" s="998"/>
      <c r="DN7" s="998"/>
      <c r="DO7" s="999"/>
    </row>
    <row r="8" spans="1:119" s="54" customFormat="1" ht="51" x14ac:dyDescent="0.2">
      <c r="A8" s="1015"/>
      <c r="B8" s="1018"/>
      <c r="C8" s="1018"/>
      <c r="D8" s="1018"/>
      <c r="E8" s="1018" t="s">
        <v>402</v>
      </c>
      <c r="F8" s="1001" t="s">
        <v>33</v>
      </c>
      <c r="G8" s="1003" t="s">
        <v>15</v>
      </c>
      <c r="H8" s="27" t="s">
        <v>453</v>
      </c>
      <c r="I8" s="28" t="s">
        <v>223</v>
      </c>
      <c r="J8" s="28" t="s">
        <v>454</v>
      </c>
      <c r="K8" s="28" t="s">
        <v>455</v>
      </c>
      <c r="L8" s="28" t="s">
        <v>127</v>
      </c>
      <c r="M8" s="29" t="s">
        <v>221</v>
      </c>
      <c r="N8" s="28" t="s">
        <v>456</v>
      </c>
      <c r="O8" s="28" t="s">
        <v>106</v>
      </c>
      <c r="P8" s="28" t="s">
        <v>457</v>
      </c>
      <c r="Q8" s="28" t="s">
        <v>130</v>
      </c>
      <c r="R8" s="29" t="s">
        <v>222</v>
      </c>
      <c r="S8" s="27" t="s">
        <v>458</v>
      </c>
      <c r="T8" s="28" t="s">
        <v>459</v>
      </c>
      <c r="U8" s="28" t="s">
        <v>7</v>
      </c>
      <c r="V8" s="28" t="s">
        <v>460</v>
      </c>
      <c r="W8" s="28" t="s">
        <v>461</v>
      </c>
      <c r="X8" s="29" t="s">
        <v>185</v>
      </c>
      <c r="Y8" s="27" t="s">
        <v>226</v>
      </c>
      <c r="Z8" s="28" t="s">
        <v>137</v>
      </c>
      <c r="AA8" s="28" t="s">
        <v>462</v>
      </c>
      <c r="AB8" s="28" t="s">
        <v>463</v>
      </c>
      <c r="AC8" s="28" t="s">
        <v>464</v>
      </c>
      <c r="AD8" s="29" t="s">
        <v>225</v>
      </c>
      <c r="AE8" s="27" t="s">
        <v>135</v>
      </c>
      <c r="AF8" s="28" t="s">
        <v>146</v>
      </c>
      <c r="AG8" s="28" t="s">
        <v>465</v>
      </c>
      <c r="AH8" s="28" t="s">
        <v>466</v>
      </c>
      <c r="AI8" s="28" t="s">
        <v>233</v>
      </c>
      <c r="AJ8" s="29" t="s">
        <v>467</v>
      </c>
      <c r="AK8" s="27" t="s">
        <v>152</v>
      </c>
      <c r="AL8" s="28" t="s">
        <v>468</v>
      </c>
      <c r="AM8" s="28" t="s">
        <v>149</v>
      </c>
      <c r="AN8" s="28" t="s">
        <v>469</v>
      </c>
      <c r="AO8" s="28" t="s">
        <v>470</v>
      </c>
      <c r="AP8" s="29" t="s">
        <v>471</v>
      </c>
      <c r="AQ8" s="27" t="s">
        <v>472</v>
      </c>
      <c r="AR8" s="28" t="s">
        <v>153</v>
      </c>
      <c r="AS8" s="28" t="s">
        <v>473</v>
      </c>
      <c r="AT8" s="28" t="s">
        <v>474</v>
      </c>
      <c r="AU8" s="37" t="s">
        <v>475</v>
      </c>
      <c r="AV8" s="201" t="s">
        <v>476</v>
      </c>
      <c r="AW8" s="201" t="s">
        <v>477</v>
      </c>
      <c r="AX8" s="201" t="s">
        <v>478</v>
      </c>
      <c r="AY8" s="201" t="s">
        <v>479</v>
      </c>
      <c r="AZ8" s="201" t="s">
        <v>480</v>
      </c>
      <c r="BA8" s="201" t="s">
        <v>481</v>
      </c>
      <c r="BB8" s="201" t="s">
        <v>46</v>
      </c>
      <c r="BC8" s="201" t="s">
        <v>9</v>
      </c>
      <c r="BD8" s="5" t="s">
        <v>5</v>
      </c>
      <c r="BE8" s="38" t="s">
        <v>482</v>
      </c>
      <c r="BF8" s="38" t="s">
        <v>236</v>
      </c>
      <c r="BG8" s="38" t="s">
        <v>483</v>
      </c>
      <c r="BH8" s="38" t="s">
        <v>484</v>
      </c>
      <c r="BI8" s="38" t="s">
        <v>231</v>
      </c>
      <c r="BJ8" s="38" t="s">
        <v>485</v>
      </c>
      <c r="BK8" s="38" t="s">
        <v>139</v>
      </c>
      <c r="BL8" s="38" t="s">
        <v>486</v>
      </c>
      <c r="BM8" s="48" t="s">
        <v>12</v>
      </c>
      <c r="BN8" s="45" t="s">
        <v>13</v>
      </c>
      <c r="BO8" s="45" t="s">
        <v>4</v>
      </c>
      <c r="BP8" s="45" t="s">
        <v>6</v>
      </c>
      <c r="BQ8" s="46" t="s">
        <v>14</v>
      </c>
      <c r="BR8" s="21" t="s">
        <v>56</v>
      </c>
      <c r="BS8" s="19" t="s">
        <v>62</v>
      </c>
      <c r="BT8" s="19" t="s">
        <v>63</v>
      </c>
      <c r="BU8" s="25" t="s">
        <v>64</v>
      </c>
      <c r="BV8" s="25" t="s">
        <v>76</v>
      </c>
      <c r="BW8" s="26" t="s">
        <v>57</v>
      </c>
      <c r="BX8" s="8" t="s">
        <v>22</v>
      </c>
      <c r="BY8" s="7" t="s">
        <v>23</v>
      </c>
      <c r="BZ8" s="7" t="s">
        <v>24</v>
      </c>
      <c r="CA8" s="7" t="s">
        <v>25</v>
      </c>
      <c r="CB8" s="7" t="s">
        <v>26</v>
      </c>
      <c r="CC8" s="7" t="s">
        <v>27</v>
      </c>
      <c r="CD8" s="7" t="s">
        <v>28</v>
      </c>
      <c r="CE8" s="7" t="s">
        <v>29</v>
      </c>
      <c r="CF8" s="22" t="s">
        <v>35</v>
      </c>
      <c r="CG8" s="13" t="s">
        <v>59</v>
      </c>
      <c r="CH8" s="8" t="s">
        <v>22</v>
      </c>
      <c r="CI8" s="7" t="s">
        <v>23</v>
      </c>
      <c r="CJ8" s="7" t="s">
        <v>24</v>
      </c>
      <c r="CK8" s="7" t="s">
        <v>34</v>
      </c>
      <c r="CL8" s="23" t="s">
        <v>60</v>
      </c>
      <c r="CM8" s="8" t="s">
        <v>22</v>
      </c>
      <c r="CN8" s="7" t="s">
        <v>23</v>
      </c>
      <c r="CO8" s="7" t="s">
        <v>24</v>
      </c>
      <c r="CP8" s="7" t="s">
        <v>25</v>
      </c>
      <c r="CQ8" s="7" t="s">
        <v>26</v>
      </c>
      <c r="CR8" s="7" t="s">
        <v>27</v>
      </c>
      <c r="CS8" s="7" t="s">
        <v>28</v>
      </c>
      <c r="CT8" s="7" t="s">
        <v>29</v>
      </c>
      <c r="CU8" s="7" t="s">
        <v>34</v>
      </c>
      <c r="CV8" s="23" t="s">
        <v>60</v>
      </c>
      <c r="CW8" s="8" t="s">
        <v>22</v>
      </c>
      <c r="CX8" s="7" t="s">
        <v>23</v>
      </c>
      <c r="CY8" s="7" t="s">
        <v>24</v>
      </c>
      <c r="CZ8" s="7" t="s">
        <v>25</v>
      </c>
      <c r="DA8" s="7" t="s">
        <v>26</v>
      </c>
      <c r="DB8" s="7" t="s">
        <v>27</v>
      </c>
      <c r="DC8" s="7" t="s">
        <v>28</v>
      </c>
      <c r="DD8" s="7" t="s">
        <v>29</v>
      </c>
      <c r="DE8" s="7" t="s">
        <v>34</v>
      </c>
      <c r="DF8" s="24" t="s">
        <v>60</v>
      </c>
      <c r="DG8" s="8" t="s">
        <v>78</v>
      </c>
      <c r="DH8" s="22" t="s">
        <v>61</v>
      </c>
      <c r="DI8" s="8" t="s">
        <v>68</v>
      </c>
      <c r="DJ8" s="7" t="s">
        <v>74</v>
      </c>
      <c r="DK8" s="7" t="s">
        <v>69</v>
      </c>
      <c r="DL8" s="7" t="s">
        <v>70</v>
      </c>
      <c r="DM8" s="7" t="s">
        <v>71</v>
      </c>
      <c r="DN8" s="7" t="s">
        <v>72</v>
      </c>
      <c r="DO8" s="13" t="s">
        <v>73</v>
      </c>
    </row>
    <row r="9" spans="1:119" s="54" customFormat="1" ht="15" customHeight="1" x14ac:dyDescent="0.2">
      <c r="A9" s="1016"/>
      <c r="B9" s="1002"/>
      <c r="C9" s="1002"/>
      <c r="D9" s="1002"/>
      <c r="E9" s="1002"/>
      <c r="F9" s="1002"/>
      <c r="G9" s="1004"/>
      <c r="H9" s="27">
        <v>1011</v>
      </c>
      <c r="I9" s="28">
        <v>1432</v>
      </c>
      <c r="J9" s="28">
        <v>1433</v>
      </c>
      <c r="K9" s="28">
        <v>1004</v>
      </c>
      <c r="L9" s="28">
        <v>1434</v>
      </c>
      <c r="M9" s="29">
        <v>1003</v>
      </c>
      <c r="N9" s="28">
        <v>1435</v>
      </c>
      <c r="O9" s="28">
        <v>1013</v>
      </c>
      <c r="P9" s="28">
        <v>1436</v>
      </c>
      <c r="Q9" s="28">
        <v>1005</v>
      </c>
      <c r="R9" s="29">
        <v>1437</v>
      </c>
      <c r="S9" s="27">
        <v>1438</v>
      </c>
      <c r="T9" s="28">
        <v>1594</v>
      </c>
      <c r="U9" s="28">
        <v>1017</v>
      </c>
      <c r="V9" s="28">
        <v>1021</v>
      </c>
      <c r="W9" s="28">
        <v>1439</v>
      </c>
      <c r="X9" s="28">
        <v>1012</v>
      </c>
      <c r="Y9" s="27">
        <v>1440</v>
      </c>
      <c r="Z9" s="28">
        <v>1441</v>
      </c>
      <c r="AA9" s="28">
        <v>1020</v>
      </c>
      <c r="AB9" s="28">
        <v>1015</v>
      </c>
      <c r="AC9" s="28">
        <v>1442</v>
      </c>
      <c r="AD9" s="29">
        <v>1443</v>
      </c>
      <c r="AE9" s="27">
        <v>1444</v>
      </c>
      <c r="AF9" s="28">
        <v>1445</v>
      </c>
      <c r="AG9" s="28">
        <v>1325</v>
      </c>
      <c r="AH9" s="28">
        <v>1446</v>
      </c>
      <c r="AI9" s="28">
        <v>1447</v>
      </c>
      <c r="AJ9" s="28">
        <v>1448</v>
      </c>
      <c r="AK9" s="28">
        <v>1449</v>
      </c>
      <c r="AL9" s="28">
        <v>1450</v>
      </c>
      <c r="AM9" s="28">
        <v>1451</v>
      </c>
      <c r="AN9" s="28">
        <v>1028</v>
      </c>
      <c r="AO9" s="28">
        <v>1452</v>
      </c>
      <c r="AP9" s="28">
        <v>1453</v>
      </c>
      <c r="AQ9" s="28">
        <v>1454</v>
      </c>
      <c r="AR9" s="28">
        <v>1455</v>
      </c>
      <c r="AS9" s="28">
        <v>1456</v>
      </c>
      <c r="AT9" s="28">
        <v>1457</v>
      </c>
      <c r="AU9" s="28">
        <v>1458</v>
      </c>
      <c r="AV9" s="28">
        <v>1459</v>
      </c>
      <c r="AW9" s="28">
        <v>1460</v>
      </c>
      <c r="AX9" s="28">
        <v>1461</v>
      </c>
      <c r="AY9" s="28">
        <v>1462</v>
      </c>
      <c r="AZ9" s="28">
        <v>1200</v>
      </c>
      <c r="BA9" s="408">
        <v>1463</v>
      </c>
      <c r="BB9" s="200">
        <v>1052</v>
      </c>
      <c r="BC9" s="47">
        <v>1090</v>
      </c>
      <c r="BD9" s="5">
        <v>1006</v>
      </c>
      <c r="BE9" s="17">
        <v>1464</v>
      </c>
      <c r="BF9" s="17">
        <v>1465</v>
      </c>
      <c r="BG9" s="17">
        <v>1466</v>
      </c>
      <c r="BH9" s="17">
        <v>1467</v>
      </c>
      <c r="BI9" s="17">
        <v>1468</v>
      </c>
      <c r="BJ9" s="17">
        <v>1469</v>
      </c>
      <c r="BK9" s="17">
        <v>1470</v>
      </c>
      <c r="BL9" s="17">
        <v>1471</v>
      </c>
      <c r="BM9" s="30">
        <v>1102</v>
      </c>
      <c r="BN9" s="6">
        <v>1105</v>
      </c>
      <c r="BO9" s="6">
        <v>1103</v>
      </c>
      <c r="BP9" s="6">
        <v>1149</v>
      </c>
      <c r="BQ9" s="20">
        <v>1107</v>
      </c>
      <c r="BR9" s="21"/>
      <c r="BS9" s="19"/>
      <c r="BT9" s="19"/>
      <c r="BU9" s="25"/>
      <c r="BV9" s="25"/>
      <c r="BW9" s="26"/>
      <c r="BX9" s="8"/>
      <c r="BY9" s="7"/>
      <c r="BZ9" s="7"/>
      <c r="CA9" s="7"/>
      <c r="CB9" s="7"/>
      <c r="CC9" s="7"/>
      <c r="CD9" s="7"/>
      <c r="CE9" s="7"/>
      <c r="CF9" s="22"/>
      <c r="CG9" s="13"/>
      <c r="CH9" s="8"/>
      <c r="CI9" s="7"/>
      <c r="CJ9" s="7"/>
      <c r="CK9" s="7"/>
      <c r="CL9" s="23"/>
      <c r="CM9" s="8"/>
      <c r="CN9" s="7"/>
      <c r="CO9" s="7"/>
      <c r="CP9" s="7"/>
      <c r="CQ9" s="7"/>
      <c r="CR9" s="7"/>
      <c r="CS9" s="7"/>
      <c r="CT9" s="7"/>
      <c r="CU9" s="7"/>
      <c r="CV9" s="23"/>
      <c r="CW9" s="8"/>
      <c r="CX9" s="7"/>
      <c r="CY9" s="7"/>
      <c r="CZ9" s="7"/>
      <c r="DA9" s="7"/>
      <c r="DB9" s="7"/>
      <c r="DC9" s="7"/>
      <c r="DD9" s="7"/>
      <c r="DE9" s="7"/>
      <c r="DF9" s="24"/>
      <c r="DG9" s="8"/>
      <c r="DH9" s="22"/>
      <c r="DI9" s="8"/>
      <c r="DJ9" s="7"/>
      <c r="DK9" s="7"/>
      <c r="DL9" s="7"/>
      <c r="DM9" s="7"/>
      <c r="DN9" s="7"/>
      <c r="DO9" s="13"/>
    </row>
    <row r="10" spans="1:119" s="54" customFormat="1" ht="15" hidden="1" customHeight="1" x14ac:dyDescent="0.25">
      <c r="A10" s="172">
        <v>1</v>
      </c>
      <c r="B10" s="172">
        <v>80485</v>
      </c>
      <c r="C10" s="172" t="s">
        <v>669</v>
      </c>
      <c r="D10" s="340" t="s">
        <v>670</v>
      </c>
      <c r="E10" s="86" t="s">
        <v>592</v>
      </c>
      <c r="F10" s="57">
        <v>1</v>
      </c>
      <c r="G10" s="57"/>
      <c r="H10" s="262">
        <v>5</v>
      </c>
      <c r="I10" s="250">
        <v>5</v>
      </c>
      <c r="J10" s="55"/>
      <c r="K10" s="168"/>
      <c r="L10" s="250">
        <v>5</v>
      </c>
      <c r="M10" s="55"/>
      <c r="N10" s="55"/>
      <c r="O10" s="250">
        <v>5</v>
      </c>
      <c r="P10" s="183"/>
      <c r="Q10" s="262">
        <v>5</v>
      </c>
      <c r="R10" s="247">
        <v>5</v>
      </c>
      <c r="S10" s="55"/>
      <c r="T10" s="55"/>
      <c r="U10" s="183"/>
      <c r="V10" s="55"/>
      <c r="W10" s="55"/>
      <c r="X10" s="55"/>
      <c r="Y10" s="55"/>
      <c r="Z10" s="55"/>
      <c r="AA10" s="183">
        <v>6</v>
      </c>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168"/>
      <c r="BN10" s="55"/>
      <c r="BO10" s="183"/>
      <c r="BP10" s="168"/>
      <c r="BQ10" s="183"/>
      <c r="BR10" s="59">
        <f>COUNTIF(H10:BQ10, "2018-1")</f>
        <v>0</v>
      </c>
      <c r="BS10" s="80">
        <f>COUNTIF(H10:BQ10,"&gt;5")</f>
        <v>1</v>
      </c>
      <c r="BT10" s="80">
        <f>COUNTIF(H10:BQ10,"&gt;5?")</f>
        <v>0</v>
      </c>
      <c r="BU10" s="80">
        <f>COUNTIF(H10:BQ10,"5")</f>
        <v>6</v>
      </c>
      <c r="BV10" s="80">
        <f>COUNTIF(H10:BQ10,"5*")</f>
        <v>0</v>
      </c>
      <c r="BW10" s="80">
        <f>SUM(BS10:BV10)</f>
        <v>7</v>
      </c>
      <c r="BX10" s="59">
        <v>7</v>
      </c>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63"/>
      <c r="CW10" s="59"/>
      <c r="CX10" s="55"/>
      <c r="CY10" s="55"/>
      <c r="CZ10" s="55"/>
      <c r="DA10" s="55"/>
      <c r="DB10" s="55"/>
      <c r="DC10" s="55"/>
      <c r="DD10" s="55"/>
      <c r="DE10" s="55"/>
      <c r="DF10" s="65"/>
      <c r="DG10" s="59"/>
      <c r="DH10" s="62"/>
      <c r="DI10" s="59"/>
      <c r="DJ10" s="55"/>
      <c r="DK10" s="55"/>
      <c r="DL10" s="55"/>
      <c r="DM10" s="55"/>
      <c r="DN10" s="55"/>
      <c r="DO10" s="60"/>
    </row>
    <row r="11" spans="1:119" s="54" customFormat="1" ht="15" hidden="1" customHeight="1" x14ac:dyDescent="0.25">
      <c r="A11" s="172">
        <v>2</v>
      </c>
      <c r="B11" s="172">
        <v>80485</v>
      </c>
      <c r="C11" s="172" t="s">
        <v>667</v>
      </c>
      <c r="D11" s="340" t="s">
        <v>668</v>
      </c>
      <c r="E11" s="86" t="s">
        <v>592</v>
      </c>
      <c r="F11" s="57">
        <v>1</v>
      </c>
      <c r="G11" s="57"/>
      <c r="H11" s="247" t="s">
        <v>678</v>
      </c>
      <c r="I11" s="228" t="s">
        <v>678</v>
      </c>
      <c r="J11" s="55"/>
      <c r="K11" s="168"/>
      <c r="L11" s="228" t="s">
        <v>678</v>
      </c>
      <c r="M11" s="55"/>
      <c r="N11" s="55"/>
      <c r="O11" s="250" t="s">
        <v>678</v>
      </c>
      <c r="P11" s="183"/>
      <c r="Q11" s="247" t="s">
        <v>678</v>
      </c>
      <c r="R11" s="247" t="s">
        <v>678</v>
      </c>
      <c r="S11" s="55"/>
      <c r="T11" s="55"/>
      <c r="U11" s="55"/>
      <c r="V11" s="55"/>
      <c r="W11" s="55"/>
      <c r="X11" s="55"/>
      <c r="Y11" s="183"/>
      <c r="Z11" s="55"/>
      <c r="AA11" s="262" t="s">
        <v>678</v>
      </c>
      <c r="AB11" s="55"/>
      <c r="AC11" s="55"/>
      <c r="AD11" s="55"/>
      <c r="AE11" s="55"/>
      <c r="AF11" s="55"/>
      <c r="AG11" s="55"/>
      <c r="AH11" s="55"/>
      <c r="AI11" s="55"/>
      <c r="AJ11" s="55"/>
      <c r="AK11" s="55"/>
      <c r="AL11" s="55"/>
      <c r="AM11" s="55"/>
      <c r="AN11" s="55"/>
      <c r="AO11" s="55"/>
      <c r="AP11" s="55"/>
      <c r="AQ11" s="55"/>
      <c r="AR11" s="183"/>
      <c r="AS11" s="55"/>
      <c r="AT11" s="55"/>
      <c r="AU11" s="55"/>
      <c r="AV11" s="55"/>
      <c r="AW11" s="55"/>
      <c r="AX11" s="55"/>
      <c r="AY11" s="55"/>
      <c r="AZ11" s="183"/>
      <c r="BA11" s="235"/>
      <c r="BB11" s="55"/>
      <c r="BC11" s="55"/>
      <c r="BD11" s="55"/>
      <c r="BE11" s="55"/>
      <c r="BF11" s="55"/>
      <c r="BG11" s="55"/>
      <c r="BH11" s="55"/>
      <c r="BI11" s="55"/>
      <c r="BJ11" s="55"/>
      <c r="BK11" s="55"/>
      <c r="BL11" s="55"/>
      <c r="BM11" s="168"/>
      <c r="BN11" s="55"/>
      <c r="BO11" s="183"/>
      <c r="BP11" s="168"/>
      <c r="BQ11" s="183"/>
      <c r="BR11" s="59">
        <f>COUNTIF(H11:BQ11, "2018-1")</f>
        <v>0</v>
      </c>
      <c r="BS11" s="80">
        <f>COUNTIF(H11:BQ11,"&gt;5")</f>
        <v>0</v>
      </c>
      <c r="BT11" s="80">
        <f>COUNTIF(H11:BQ11,"&gt;5?")</f>
        <v>0</v>
      </c>
      <c r="BU11" s="80">
        <f>COUNTIF(H11:BQ11,"5")</f>
        <v>0</v>
      </c>
      <c r="BV11" s="80">
        <f>COUNTIF(H11:BQ11,"5*")</f>
        <v>0</v>
      </c>
      <c r="BW11" s="80">
        <f>SUM(BS11:BV11)</f>
        <v>0</v>
      </c>
      <c r="BX11" s="59"/>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63"/>
      <c r="CW11" s="59"/>
      <c r="CX11" s="55"/>
      <c r="CY11" s="55"/>
      <c r="CZ11" s="55"/>
      <c r="DA11" s="55"/>
      <c r="DB11" s="55"/>
      <c r="DC11" s="55"/>
      <c r="DD11" s="55"/>
      <c r="DE11" s="55"/>
      <c r="DF11" s="65"/>
      <c r="DG11" s="59"/>
      <c r="DH11" s="62"/>
      <c r="DI11" s="59"/>
      <c r="DJ11" s="55"/>
      <c r="DK11" s="55"/>
      <c r="DL11" s="55"/>
      <c r="DM11" s="55"/>
      <c r="DN11" s="55"/>
      <c r="DO11" s="60"/>
    </row>
    <row r="12" spans="1:119" s="54" customFormat="1" ht="15" hidden="1" customHeight="1" x14ac:dyDescent="0.25">
      <c r="A12" s="172">
        <v>1</v>
      </c>
      <c r="B12" s="172">
        <v>80485</v>
      </c>
      <c r="C12" s="172" t="s">
        <v>1064</v>
      </c>
      <c r="D12" s="340" t="s">
        <v>1063</v>
      </c>
      <c r="E12" s="86" t="s">
        <v>592</v>
      </c>
      <c r="F12" s="57">
        <v>1</v>
      </c>
      <c r="G12" s="57"/>
      <c r="H12" s="55"/>
      <c r="I12" s="165"/>
      <c r="J12" s="55"/>
      <c r="K12" s="176">
        <v>5</v>
      </c>
      <c r="L12" s="165">
        <v>5</v>
      </c>
      <c r="M12" s="55"/>
      <c r="N12" s="55">
        <v>5</v>
      </c>
      <c r="O12" s="176">
        <v>5</v>
      </c>
      <c r="P12" s="235">
        <v>5</v>
      </c>
      <c r="Q12" s="55"/>
      <c r="R12" s="55"/>
      <c r="S12" s="55"/>
      <c r="T12" s="55"/>
      <c r="U12" s="55"/>
      <c r="V12" s="55"/>
      <c r="W12" s="55"/>
      <c r="X12" s="55"/>
      <c r="Y12" s="235"/>
      <c r="Z12" s="55"/>
      <c r="AA12" s="235">
        <v>5</v>
      </c>
      <c r="AB12" s="55"/>
      <c r="AC12" s="55"/>
      <c r="AD12" s="55"/>
      <c r="AE12" s="55"/>
      <c r="AF12" s="55"/>
      <c r="AG12" s="55"/>
      <c r="AH12" s="55"/>
      <c r="AI12" s="55"/>
      <c r="AJ12" s="55"/>
      <c r="AK12" s="55"/>
      <c r="AL12" s="55"/>
      <c r="AM12" s="55"/>
      <c r="AN12" s="55"/>
      <c r="AO12" s="55"/>
      <c r="AP12" s="55"/>
      <c r="AQ12" s="55"/>
      <c r="AR12" s="235"/>
      <c r="AS12" s="55"/>
      <c r="AT12" s="55"/>
      <c r="AU12" s="55"/>
      <c r="AV12" s="55"/>
      <c r="AW12" s="55"/>
      <c r="AX12" s="55"/>
      <c r="AY12" s="55"/>
      <c r="AZ12" s="235"/>
      <c r="BA12" s="235">
        <v>5</v>
      </c>
      <c r="BB12" s="55"/>
      <c r="BC12" s="55"/>
      <c r="BD12" s="55"/>
      <c r="BE12" s="55"/>
      <c r="BF12" s="55"/>
      <c r="BG12" s="55"/>
      <c r="BH12" s="55"/>
      <c r="BI12" s="55"/>
      <c r="BJ12" s="55"/>
      <c r="BK12" s="55"/>
      <c r="BL12" s="55"/>
      <c r="BM12" s="176"/>
      <c r="BN12" s="55"/>
      <c r="BO12" s="235"/>
      <c r="BP12" s="176"/>
      <c r="BQ12" s="235"/>
      <c r="BR12" s="59">
        <f>COUNTIF(H12:BQ12, "2019-1")</f>
        <v>0</v>
      </c>
      <c r="BS12" s="80"/>
      <c r="BT12" s="80"/>
      <c r="BU12" s="80"/>
      <c r="BV12" s="80"/>
      <c r="BW12" s="80"/>
      <c r="BX12" s="59"/>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63"/>
      <c r="CW12" s="59"/>
      <c r="CX12" s="55"/>
      <c r="CY12" s="55"/>
      <c r="CZ12" s="55"/>
      <c r="DA12" s="55"/>
      <c r="DB12" s="55"/>
      <c r="DC12" s="55"/>
      <c r="DD12" s="55"/>
      <c r="DE12" s="55"/>
      <c r="DF12" s="65"/>
      <c r="DG12" s="59"/>
      <c r="DH12" s="62"/>
      <c r="DI12" s="59"/>
      <c r="DJ12" s="55"/>
      <c r="DK12" s="55"/>
      <c r="DL12" s="55"/>
      <c r="DM12" s="55"/>
      <c r="DN12" s="55"/>
      <c r="DO12" s="60"/>
    </row>
    <row r="13" spans="1:119" s="65" customFormat="1" ht="15" hidden="1" customHeight="1" x14ac:dyDescent="0.25">
      <c r="A13" s="172">
        <v>2</v>
      </c>
      <c r="B13" s="172">
        <v>80485</v>
      </c>
      <c r="C13" s="172" t="s">
        <v>1199</v>
      </c>
      <c r="D13" s="243" t="s">
        <v>1250</v>
      </c>
      <c r="E13" s="244" t="s">
        <v>592</v>
      </c>
      <c r="F13" s="236">
        <v>2</v>
      </c>
      <c r="G13" s="245"/>
      <c r="H13" s="55">
        <v>8</v>
      </c>
      <c r="I13" s="168">
        <v>8</v>
      </c>
      <c r="J13" s="55"/>
      <c r="K13" s="168"/>
      <c r="L13" s="168"/>
      <c r="M13" s="55"/>
      <c r="N13" s="55"/>
      <c r="O13" s="168"/>
      <c r="P13" s="55"/>
      <c r="Q13" s="247">
        <v>8</v>
      </c>
      <c r="R13" s="55">
        <v>9</v>
      </c>
      <c r="S13" s="55">
        <v>7</v>
      </c>
      <c r="T13" s="55">
        <v>9</v>
      </c>
      <c r="U13" s="55">
        <v>9</v>
      </c>
      <c r="V13" s="55" t="s">
        <v>1391</v>
      </c>
      <c r="W13" s="55"/>
      <c r="X13" s="55" t="s">
        <v>1391</v>
      </c>
      <c r="Y13" s="55">
        <v>10</v>
      </c>
      <c r="Z13" s="55" t="s">
        <v>1391</v>
      </c>
      <c r="AA13" s="55">
        <v>8</v>
      </c>
      <c r="AB13" s="55"/>
      <c r="AC13" s="55"/>
      <c r="AD13" s="55" t="s">
        <v>1391</v>
      </c>
      <c r="AE13" s="55"/>
      <c r="AF13" s="55"/>
      <c r="AG13" s="55"/>
      <c r="AH13" s="55"/>
      <c r="AI13" s="55" t="s">
        <v>1391</v>
      </c>
      <c r="AJ13" s="55"/>
      <c r="AK13" s="55"/>
      <c r="AL13" s="55">
        <v>10</v>
      </c>
      <c r="AM13" s="55"/>
      <c r="AN13" s="55" t="s">
        <v>1391</v>
      </c>
      <c r="AO13" s="55" t="s">
        <v>1391</v>
      </c>
      <c r="AP13" s="55"/>
      <c r="AQ13" s="55"/>
      <c r="AR13" s="55"/>
      <c r="AS13" s="55"/>
      <c r="AT13" s="55"/>
      <c r="AU13" s="55"/>
      <c r="AV13" s="55"/>
      <c r="AW13" s="55"/>
      <c r="AX13" s="55"/>
      <c r="AY13" s="55"/>
      <c r="AZ13" s="55"/>
      <c r="BA13" s="55"/>
      <c r="BB13" s="55"/>
      <c r="BC13" s="55">
        <v>8</v>
      </c>
      <c r="BD13" s="55"/>
      <c r="BE13" s="55"/>
      <c r="BF13" s="55"/>
      <c r="BG13" s="55">
        <v>10</v>
      </c>
      <c r="BH13" s="55"/>
      <c r="BI13" s="55">
        <v>9</v>
      </c>
      <c r="BJ13" s="55"/>
      <c r="BK13" s="55"/>
      <c r="BL13" s="55"/>
      <c r="BM13" s="168"/>
      <c r="BN13" s="55">
        <v>9</v>
      </c>
      <c r="BO13" s="55"/>
      <c r="BP13" s="168"/>
      <c r="BQ13" s="55"/>
      <c r="BR13" s="55">
        <f>COUNTIF(H13:BQ13, "2020-2")</f>
        <v>7</v>
      </c>
      <c r="BS13" s="55">
        <f t="shared" ref="BS13:BS25" si="0">COUNTIF(H13:BQ13,"&gt;5")</f>
        <v>14</v>
      </c>
      <c r="BT13" s="55">
        <f t="shared" ref="BT13:BT25" si="1">COUNTIF(H13:BQ13,"&gt;5?")</f>
        <v>0</v>
      </c>
      <c r="BU13" s="55">
        <f t="shared" ref="BU13:BU25" si="2">COUNTIF(H13:BQ13,"5")</f>
        <v>0</v>
      </c>
      <c r="BV13" s="55">
        <f t="shared" ref="BV13:BV25" si="3">COUNTIF(H13:BQ13,"5*")</f>
        <v>0</v>
      </c>
      <c r="BW13" s="55">
        <f t="shared" ref="BW13:BW25" si="4">SUM(BS13:BV13)</f>
        <v>14</v>
      </c>
      <c r="BX13" s="80"/>
      <c r="BY13" s="239"/>
      <c r="BZ13" s="239"/>
      <c r="CA13" s="239"/>
      <c r="CB13" s="239"/>
      <c r="CC13" s="239"/>
      <c r="CD13" s="239"/>
      <c r="CE13" s="239"/>
      <c r="CF13" s="240"/>
      <c r="CG13" s="240"/>
      <c r="CH13" s="237"/>
      <c r="CI13" s="239"/>
      <c r="CJ13" s="239"/>
      <c r="CK13" s="239"/>
      <c r="CL13" s="238"/>
      <c r="CM13" s="237"/>
      <c r="CN13" s="239"/>
      <c r="CO13" s="239"/>
      <c r="CP13" s="239"/>
      <c r="CQ13" s="239"/>
      <c r="CR13" s="239"/>
      <c r="CS13" s="239"/>
      <c r="CT13" s="239"/>
      <c r="CU13" s="239"/>
      <c r="CV13" s="242"/>
      <c r="CW13" s="80"/>
      <c r="CX13" s="239"/>
      <c r="CY13" s="239"/>
      <c r="CZ13" s="239"/>
      <c r="DA13" s="239"/>
      <c r="DB13" s="239"/>
      <c r="DC13" s="239"/>
      <c r="DD13" s="239"/>
      <c r="DE13" s="239"/>
      <c r="DF13" s="238"/>
      <c r="DG13" s="80"/>
      <c r="DH13" s="240"/>
      <c r="DI13" s="80"/>
      <c r="DJ13" s="239"/>
      <c r="DK13" s="239"/>
      <c r="DL13" s="239"/>
      <c r="DM13" s="239"/>
      <c r="DN13" s="239"/>
      <c r="DO13" s="241"/>
    </row>
    <row r="14" spans="1:119" s="54" customFormat="1" ht="15.6" x14ac:dyDescent="0.25">
      <c r="A14" s="172">
        <v>3</v>
      </c>
      <c r="B14" s="172">
        <v>80485</v>
      </c>
      <c r="C14" s="172" t="s">
        <v>1166</v>
      </c>
      <c r="D14" s="340" t="s">
        <v>1165</v>
      </c>
      <c r="E14" s="86" t="s">
        <v>592</v>
      </c>
      <c r="F14" s="57">
        <v>8</v>
      </c>
      <c r="G14" s="474"/>
      <c r="H14" s="625">
        <v>7</v>
      </c>
      <c r="I14" s="595">
        <v>7</v>
      </c>
      <c r="J14" s="625">
        <v>8</v>
      </c>
      <c r="K14" s="595">
        <v>8</v>
      </c>
      <c r="L14" s="595">
        <v>6</v>
      </c>
      <c r="M14" s="625">
        <v>9</v>
      </c>
      <c r="N14" s="625" t="s">
        <v>295</v>
      </c>
      <c r="O14" s="595">
        <v>8</v>
      </c>
      <c r="P14" s="625" t="s">
        <v>293</v>
      </c>
      <c r="Q14" s="625">
        <v>9</v>
      </c>
      <c r="R14" s="625">
        <v>9</v>
      </c>
      <c r="S14" s="625" t="s">
        <v>292</v>
      </c>
      <c r="T14" s="625">
        <v>8</v>
      </c>
      <c r="U14" s="625">
        <v>10</v>
      </c>
      <c r="V14" s="625">
        <v>8</v>
      </c>
      <c r="W14" s="625">
        <v>8</v>
      </c>
      <c r="X14" s="625" t="s">
        <v>293</v>
      </c>
      <c r="Y14" s="625">
        <v>9</v>
      </c>
      <c r="Z14" s="625">
        <v>7</v>
      </c>
      <c r="AA14" s="625">
        <v>7</v>
      </c>
      <c r="AB14" s="625">
        <v>8</v>
      </c>
      <c r="AC14" s="625">
        <v>9</v>
      </c>
      <c r="AD14" s="625">
        <v>9</v>
      </c>
      <c r="AE14" s="625">
        <v>6</v>
      </c>
      <c r="AF14" s="625">
        <v>9</v>
      </c>
      <c r="AG14" s="625">
        <v>6</v>
      </c>
      <c r="AH14" s="625">
        <v>9</v>
      </c>
      <c r="AI14" s="625">
        <v>8</v>
      </c>
      <c r="AJ14" s="625">
        <v>9</v>
      </c>
      <c r="AK14" s="595">
        <v>7</v>
      </c>
      <c r="AL14" s="625">
        <v>9</v>
      </c>
      <c r="AM14" s="625">
        <v>7</v>
      </c>
      <c r="AN14" s="625">
        <v>8</v>
      </c>
      <c r="AO14" s="625">
        <v>7</v>
      </c>
      <c r="AP14" s="625">
        <v>9</v>
      </c>
      <c r="AQ14" s="625">
        <v>7</v>
      </c>
      <c r="AR14" s="625">
        <v>8</v>
      </c>
      <c r="AS14" s="625">
        <v>6</v>
      </c>
      <c r="AT14" s="625">
        <v>10</v>
      </c>
      <c r="AU14" s="625">
        <v>9</v>
      </c>
      <c r="AV14" s="625">
        <v>6</v>
      </c>
      <c r="AW14" s="625">
        <v>6</v>
      </c>
      <c r="AX14" s="625">
        <v>8</v>
      </c>
      <c r="AY14" s="625">
        <v>9</v>
      </c>
      <c r="AZ14" s="625">
        <v>8</v>
      </c>
      <c r="BA14" s="625">
        <v>6</v>
      </c>
      <c r="BB14" s="625" t="s">
        <v>295</v>
      </c>
      <c r="BC14" s="625">
        <v>7</v>
      </c>
      <c r="BD14" s="625">
        <v>9</v>
      </c>
      <c r="BE14" s="625">
        <v>6</v>
      </c>
      <c r="BF14" s="625"/>
      <c r="BG14" s="625">
        <v>9</v>
      </c>
      <c r="BH14" s="625">
        <v>7</v>
      </c>
      <c r="BI14" s="625">
        <v>8</v>
      </c>
      <c r="BJ14" s="625"/>
      <c r="BK14" s="625"/>
      <c r="BL14" s="625"/>
      <c r="BM14" s="595">
        <v>5</v>
      </c>
      <c r="BN14" s="625">
        <v>9</v>
      </c>
      <c r="BO14" s="625">
        <v>9</v>
      </c>
      <c r="BP14" s="595">
        <v>10</v>
      </c>
      <c r="BQ14" s="625">
        <v>5</v>
      </c>
      <c r="BR14" s="55">
        <f>COUNTIF(H14:BQ14, "2023-1")</f>
        <v>0</v>
      </c>
      <c r="BS14" s="55">
        <f t="shared" si="0"/>
        <v>51</v>
      </c>
      <c r="BT14" s="55">
        <f t="shared" si="1"/>
        <v>5</v>
      </c>
      <c r="BU14" s="55">
        <f t="shared" si="2"/>
        <v>2</v>
      </c>
      <c r="BV14" s="55">
        <f t="shared" si="3"/>
        <v>0</v>
      </c>
      <c r="BW14" s="55">
        <f t="shared" si="4"/>
        <v>58</v>
      </c>
      <c r="BX14" s="59"/>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63"/>
      <c r="CW14" s="59"/>
      <c r="CX14" s="55"/>
      <c r="CY14" s="55"/>
      <c r="CZ14" s="55"/>
      <c r="DA14" s="55"/>
      <c r="DB14" s="55"/>
      <c r="DC14" s="55"/>
      <c r="DD14" s="55"/>
      <c r="DE14" s="55"/>
      <c r="DF14" s="65"/>
      <c r="DG14" s="59"/>
      <c r="DH14" s="62"/>
      <c r="DI14" s="59"/>
      <c r="DJ14" s="55"/>
      <c r="DK14" s="55"/>
      <c r="DL14" s="55"/>
      <c r="DM14" s="55"/>
      <c r="DN14" s="55"/>
      <c r="DO14" s="60"/>
    </row>
    <row r="15" spans="1:119" s="54" customFormat="1" ht="15" hidden="1" customHeight="1" x14ac:dyDescent="0.25">
      <c r="A15" s="172">
        <v>4</v>
      </c>
      <c r="B15" s="172">
        <v>80485</v>
      </c>
      <c r="C15" s="172" t="s">
        <v>1005</v>
      </c>
      <c r="D15" s="340" t="s">
        <v>1006</v>
      </c>
      <c r="E15" s="86" t="s">
        <v>592</v>
      </c>
      <c r="F15" s="57">
        <v>3</v>
      </c>
      <c r="G15" s="474"/>
      <c r="H15" s="625">
        <v>5</v>
      </c>
      <c r="I15" s="595">
        <v>7</v>
      </c>
      <c r="J15" s="625">
        <v>8</v>
      </c>
      <c r="K15" s="595" t="s">
        <v>295</v>
      </c>
      <c r="L15" s="595">
        <v>5</v>
      </c>
      <c r="M15" s="625">
        <v>9</v>
      </c>
      <c r="N15" s="625">
        <v>7</v>
      </c>
      <c r="O15" s="595">
        <v>7</v>
      </c>
      <c r="P15" s="625">
        <v>8</v>
      </c>
      <c r="Q15" s="625">
        <v>9</v>
      </c>
      <c r="R15" s="625"/>
      <c r="S15" s="625" t="s">
        <v>293</v>
      </c>
      <c r="T15" s="625">
        <v>6</v>
      </c>
      <c r="U15" s="625">
        <v>10</v>
      </c>
      <c r="V15" s="625"/>
      <c r="W15" s="625"/>
      <c r="X15" s="625"/>
      <c r="Y15" s="625">
        <v>7</v>
      </c>
      <c r="Z15" s="625"/>
      <c r="AA15" s="625" t="s">
        <v>892</v>
      </c>
      <c r="AB15" s="625">
        <v>7</v>
      </c>
      <c r="AC15" s="625"/>
      <c r="AD15" s="625"/>
      <c r="AE15" s="625"/>
      <c r="AF15" s="625"/>
      <c r="AG15" s="625"/>
      <c r="AH15" s="625"/>
      <c r="AI15" s="625"/>
      <c r="AJ15" s="625"/>
      <c r="AK15" s="625"/>
      <c r="AL15" s="625" t="s">
        <v>1390</v>
      </c>
      <c r="AM15" s="625"/>
      <c r="AN15" s="625"/>
      <c r="AO15" s="625"/>
      <c r="AP15" s="625"/>
      <c r="AQ15" s="625"/>
      <c r="AR15" s="625"/>
      <c r="AS15" s="625"/>
      <c r="AT15" s="625"/>
      <c r="AU15" s="625"/>
      <c r="AV15" s="625"/>
      <c r="AW15" s="625"/>
      <c r="AX15" s="625"/>
      <c r="AY15" s="625"/>
      <c r="AZ15" s="625">
        <v>9</v>
      </c>
      <c r="BA15" s="625">
        <v>7</v>
      </c>
      <c r="BB15" s="625"/>
      <c r="BC15" s="625"/>
      <c r="BD15" s="625">
        <v>10</v>
      </c>
      <c r="BE15" s="625"/>
      <c r="BF15" s="625"/>
      <c r="BG15" s="625">
        <v>9</v>
      </c>
      <c r="BH15" s="625"/>
      <c r="BI15" s="625" t="s">
        <v>303</v>
      </c>
      <c r="BJ15" s="625"/>
      <c r="BK15" s="625"/>
      <c r="BL15" s="625"/>
      <c r="BM15" s="595"/>
      <c r="BN15" s="625">
        <v>8</v>
      </c>
      <c r="BO15" s="625"/>
      <c r="BP15" s="595">
        <v>9</v>
      </c>
      <c r="BQ15" s="625" t="s">
        <v>715</v>
      </c>
      <c r="BR15" s="55">
        <f t="shared" ref="BR15:BR23" si="5">COUNTIF(H15:BQ15, "2023-1")</f>
        <v>0</v>
      </c>
      <c r="BS15" s="55">
        <f t="shared" si="0"/>
        <v>17</v>
      </c>
      <c r="BT15" s="55">
        <f t="shared" si="1"/>
        <v>6</v>
      </c>
      <c r="BU15" s="55">
        <f t="shared" si="2"/>
        <v>2</v>
      </c>
      <c r="BV15" s="55">
        <f t="shared" si="3"/>
        <v>0</v>
      </c>
      <c r="BW15" s="55">
        <f t="shared" si="4"/>
        <v>25</v>
      </c>
      <c r="BX15" s="59"/>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63"/>
      <c r="CW15" s="59"/>
      <c r="CX15" s="55"/>
      <c r="CY15" s="55"/>
      <c r="CZ15" s="55"/>
      <c r="DA15" s="55"/>
      <c r="DB15" s="55"/>
      <c r="DC15" s="55"/>
      <c r="DD15" s="55"/>
      <c r="DE15" s="55"/>
      <c r="DF15" s="65"/>
      <c r="DG15" s="59"/>
      <c r="DH15" s="62"/>
      <c r="DI15" s="59"/>
      <c r="DJ15" s="55"/>
      <c r="DK15" s="55"/>
      <c r="DL15" s="55"/>
      <c r="DM15" s="55"/>
      <c r="DN15" s="55"/>
      <c r="DO15" s="60"/>
    </row>
    <row r="16" spans="1:119" s="54" customFormat="1" ht="15" hidden="1" customHeight="1" x14ac:dyDescent="0.25">
      <c r="A16" s="172">
        <v>5</v>
      </c>
      <c r="B16" s="172">
        <v>80485</v>
      </c>
      <c r="C16" s="172" t="s">
        <v>809</v>
      </c>
      <c r="D16" s="340" t="s">
        <v>810</v>
      </c>
      <c r="E16" s="86" t="s">
        <v>591</v>
      </c>
      <c r="F16" s="57">
        <v>4</v>
      </c>
      <c r="G16" s="474"/>
      <c r="H16" s="625">
        <v>7</v>
      </c>
      <c r="I16" s="595">
        <v>8</v>
      </c>
      <c r="J16" s="625">
        <v>8</v>
      </c>
      <c r="K16" s="595">
        <v>7</v>
      </c>
      <c r="L16" s="595">
        <v>10</v>
      </c>
      <c r="M16" s="625">
        <v>7</v>
      </c>
      <c r="N16" s="625">
        <v>6</v>
      </c>
      <c r="O16" s="595">
        <v>7</v>
      </c>
      <c r="P16" s="625">
        <v>8</v>
      </c>
      <c r="Q16" s="625">
        <v>6</v>
      </c>
      <c r="R16" s="625">
        <v>8</v>
      </c>
      <c r="S16" s="625">
        <v>9</v>
      </c>
      <c r="T16" s="625">
        <v>8</v>
      </c>
      <c r="U16" s="625">
        <v>9</v>
      </c>
      <c r="V16" s="625">
        <v>8</v>
      </c>
      <c r="W16" s="625">
        <v>10</v>
      </c>
      <c r="X16" s="625">
        <v>9</v>
      </c>
      <c r="Y16" s="625">
        <v>6</v>
      </c>
      <c r="Z16" s="625">
        <v>8</v>
      </c>
      <c r="AA16" s="625">
        <v>6</v>
      </c>
      <c r="AB16" s="625">
        <v>8</v>
      </c>
      <c r="AC16" s="625">
        <v>6</v>
      </c>
      <c r="AD16" s="625">
        <v>8</v>
      </c>
      <c r="AE16" s="625">
        <v>9</v>
      </c>
      <c r="AF16" s="625">
        <v>9</v>
      </c>
      <c r="AG16" s="625" t="s">
        <v>292</v>
      </c>
      <c r="AH16" s="625">
        <v>8</v>
      </c>
      <c r="AI16" s="625">
        <v>8</v>
      </c>
      <c r="AJ16" s="625">
        <v>7</v>
      </c>
      <c r="AK16" s="625">
        <v>9</v>
      </c>
      <c r="AL16" s="625">
        <v>7</v>
      </c>
      <c r="AM16" s="625">
        <v>9</v>
      </c>
      <c r="AN16" s="625">
        <v>7</v>
      </c>
      <c r="AO16" s="625">
        <v>8</v>
      </c>
      <c r="AP16" s="625">
        <v>7</v>
      </c>
      <c r="AQ16" s="625">
        <v>9</v>
      </c>
      <c r="AR16" s="625">
        <v>8</v>
      </c>
      <c r="AS16" s="625">
        <v>9</v>
      </c>
      <c r="AT16" s="625">
        <v>9</v>
      </c>
      <c r="AU16" s="625">
        <v>8</v>
      </c>
      <c r="AV16" s="625">
        <v>9</v>
      </c>
      <c r="AW16" s="625">
        <v>9</v>
      </c>
      <c r="AX16" s="625">
        <v>10</v>
      </c>
      <c r="AY16" s="625">
        <v>8</v>
      </c>
      <c r="AZ16" s="625">
        <v>9</v>
      </c>
      <c r="BA16" s="625">
        <v>8</v>
      </c>
      <c r="BB16" s="625">
        <v>8</v>
      </c>
      <c r="BC16" s="625">
        <v>8</v>
      </c>
      <c r="BD16" s="625">
        <v>10</v>
      </c>
      <c r="BE16" s="625">
        <v>9</v>
      </c>
      <c r="BF16" s="625">
        <v>8</v>
      </c>
      <c r="BG16" s="625"/>
      <c r="BH16" s="625">
        <v>9</v>
      </c>
      <c r="BI16" s="625"/>
      <c r="BJ16" s="625"/>
      <c r="BK16" s="625"/>
      <c r="BL16" s="625">
        <v>9</v>
      </c>
      <c r="BM16" s="595"/>
      <c r="BN16" s="625">
        <v>8</v>
      </c>
      <c r="BO16" s="625">
        <v>10</v>
      </c>
      <c r="BP16" s="595">
        <v>8</v>
      </c>
      <c r="BQ16" s="625"/>
      <c r="BR16" s="55">
        <f t="shared" si="5"/>
        <v>0</v>
      </c>
      <c r="BS16" s="55">
        <f t="shared" si="0"/>
        <v>55</v>
      </c>
      <c r="BT16" s="55">
        <f t="shared" si="1"/>
        <v>1</v>
      </c>
      <c r="BU16" s="55">
        <f t="shared" si="2"/>
        <v>0</v>
      </c>
      <c r="BV16" s="55">
        <f t="shared" si="3"/>
        <v>0</v>
      </c>
      <c r="BW16" s="55">
        <f t="shared" si="4"/>
        <v>56</v>
      </c>
      <c r="BX16" s="59"/>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63"/>
      <c r="CW16" s="59"/>
      <c r="CX16" s="55"/>
      <c r="CY16" s="55"/>
      <c r="CZ16" s="55"/>
      <c r="DA16" s="55"/>
      <c r="DB16" s="55"/>
      <c r="DC16" s="55"/>
      <c r="DD16" s="55"/>
      <c r="DE16" s="55"/>
      <c r="DF16" s="65"/>
      <c r="DG16" s="59"/>
      <c r="DH16" s="62"/>
      <c r="DI16" s="59"/>
      <c r="DJ16" s="55"/>
      <c r="DK16" s="55"/>
      <c r="DL16" s="55"/>
      <c r="DM16" s="55"/>
      <c r="DN16" s="55"/>
      <c r="DO16" s="60"/>
    </row>
    <row r="17" spans="1:119" s="65" customFormat="1" ht="15" hidden="1" customHeight="1" x14ac:dyDescent="0.25">
      <c r="A17" s="172">
        <v>6</v>
      </c>
      <c r="B17" s="172">
        <v>80485</v>
      </c>
      <c r="C17" s="172" t="s">
        <v>716</v>
      </c>
      <c r="D17" s="340" t="s">
        <v>717</v>
      </c>
      <c r="E17" s="86" t="s">
        <v>592</v>
      </c>
      <c r="F17" s="57">
        <v>3</v>
      </c>
      <c r="G17" s="474"/>
      <c r="H17" s="625" t="s">
        <v>292</v>
      </c>
      <c r="I17" s="595">
        <v>6</v>
      </c>
      <c r="J17" s="625">
        <v>9</v>
      </c>
      <c r="K17" s="595">
        <v>7</v>
      </c>
      <c r="L17" s="595">
        <v>6</v>
      </c>
      <c r="M17" s="625">
        <v>6</v>
      </c>
      <c r="N17" s="625">
        <v>8</v>
      </c>
      <c r="O17" s="595" t="s">
        <v>292</v>
      </c>
      <c r="P17" s="625"/>
      <c r="Q17" s="625" t="s">
        <v>292</v>
      </c>
      <c r="R17" s="625">
        <v>7</v>
      </c>
      <c r="S17" s="625" t="s">
        <v>1391</v>
      </c>
      <c r="T17" s="625"/>
      <c r="U17" s="625">
        <v>9</v>
      </c>
      <c r="V17" s="625">
        <v>8</v>
      </c>
      <c r="W17" s="625"/>
      <c r="X17" s="625">
        <v>8</v>
      </c>
      <c r="Y17" s="625">
        <v>7</v>
      </c>
      <c r="Z17" s="625">
        <v>8</v>
      </c>
      <c r="AA17" s="625">
        <v>7</v>
      </c>
      <c r="AB17" s="625">
        <v>7</v>
      </c>
      <c r="AC17" s="625"/>
      <c r="AD17" s="625"/>
      <c r="AE17" s="625">
        <v>9</v>
      </c>
      <c r="AF17" s="625"/>
      <c r="AG17" s="625"/>
      <c r="AH17" s="625"/>
      <c r="AI17" s="625">
        <v>8</v>
      </c>
      <c r="AJ17" s="625"/>
      <c r="AK17" s="625"/>
      <c r="AL17" s="625">
        <v>9</v>
      </c>
      <c r="AM17" s="625"/>
      <c r="AN17" s="625"/>
      <c r="AO17" s="625"/>
      <c r="AP17" s="625">
        <v>9</v>
      </c>
      <c r="AQ17" s="625"/>
      <c r="AR17" s="625"/>
      <c r="AS17" s="625"/>
      <c r="AT17" s="625"/>
      <c r="AU17" s="625"/>
      <c r="AV17" s="625"/>
      <c r="AW17" s="625"/>
      <c r="AX17" s="625"/>
      <c r="AY17" s="625"/>
      <c r="AZ17" s="625">
        <v>8</v>
      </c>
      <c r="BA17" s="625"/>
      <c r="BB17" s="625"/>
      <c r="BC17" s="625"/>
      <c r="BD17" s="625">
        <v>9</v>
      </c>
      <c r="BE17" s="625"/>
      <c r="BF17" s="625"/>
      <c r="BG17" s="625"/>
      <c r="BH17" s="625"/>
      <c r="BI17" s="625"/>
      <c r="BJ17" s="625"/>
      <c r="BK17" s="625">
        <v>9</v>
      </c>
      <c r="BL17" s="625"/>
      <c r="BM17" s="595"/>
      <c r="BN17" s="625"/>
      <c r="BO17" s="625"/>
      <c r="BP17" s="595">
        <v>8</v>
      </c>
      <c r="BQ17" s="625">
        <v>7</v>
      </c>
      <c r="BR17" s="55">
        <f t="shared" si="5"/>
        <v>0</v>
      </c>
      <c r="BS17" s="55">
        <f t="shared" si="0"/>
        <v>23</v>
      </c>
      <c r="BT17" s="55">
        <f t="shared" si="1"/>
        <v>3</v>
      </c>
      <c r="BU17" s="55">
        <f t="shared" si="2"/>
        <v>0</v>
      </c>
      <c r="BV17" s="55">
        <f t="shared" si="3"/>
        <v>0</v>
      </c>
      <c r="BW17" s="55">
        <f t="shared" si="4"/>
        <v>26</v>
      </c>
      <c r="BX17" s="59">
        <v>8</v>
      </c>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63"/>
      <c r="CW17" s="59"/>
      <c r="CX17" s="55"/>
      <c r="CY17" s="55"/>
      <c r="CZ17" s="55"/>
      <c r="DA17" s="55"/>
      <c r="DB17" s="55"/>
      <c r="DC17" s="55"/>
      <c r="DD17" s="55"/>
      <c r="DE17" s="55"/>
      <c r="DF17" s="64"/>
      <c r="DG17" s="59"/>
      <c r="DH17" s="62"/>
      <c r="DI17" s="59"/>
      <c r="DJ17" s="55"/>
      <c r="DK17" s="55"/>
      <c r="DL17" s="55"/>
      <c r="DM17" s="55"/>
      <c r="DN17" s="55"/>
      <c r="DO17" s="60"/>
    </row>
    <row r="18" spans="1:119" s="65" customFormat="1" ht="15" hidden="1" customHeight="1" x14ac:dyDescent="0.25">
      <c r="A18" s="172">
        <v>7</v>
      </c>
      <c r="B18" s="172">
        <v>80485</v>
      </c>
      <c r="C18" s="172" t="s">
        <v>768</v>
      </c>
      <c r="D18" s="243" t="s">
        <v>769</v>
      </c>
      <c r="E18" s="244" t="s">
        <v>592</v>
      </c>
      <c r="F18" s="236">
        <v>1</v>
      </c>
      <c r="G18" s="245"/>
      <c r="H18" s="625"/>
      <c r="I18" s="595"/>
      <c r="J18" s="625"/>
      <c r="K18" s="595"/>
      <c r="L18" s="595"/>
      <c r="M18" s="625" t="s">
        <v>742</v>
      </c>
      <c r="N18" s="625"/>
      <c r="O18" s="595"/>
      <c r="P18" s="625"/>
      <c r="Q18" s="625"/>
      <c r="R18" s="625"/>
      <c r="S18" s="625" t="s">
        <v>1391</v>
      </c>
      <c r="T18" s="625"/>
      <c r="U18" s="625" t="s">
        <v>742</v>
      </c>
      <c r="V18" s="625"/>
      <c r="W18" s="625"/>
      <c r="X18" s="625"/>
      <c r="Y18" s="625"/>
      <c r="Z18" s="625" t="s">
        <v>742</v>
      </c>
      <c r="AA18" s="625"/>
      <c r="AB18" s="625"/>
      <c r="AC18" s="625"/>
      <c r="AD18" s="625"/>
      <c r="AE18" s="625" t="s">
        <v>742</v>
      </c>
      <c r="AF18" s="625"/>
      <c r="AG18" s="625"/>
      <c r="AH18" s="625"/>
      <c r="AI18" s="625"/>
      <c r="AJ18" s="625"/>
      <c r="AK18" s="625"/>
      <c r="AL18" s="625"/>
      <c r="AM18" s="625"/>
      <c r="AN18" s="625"/>
      <c r="AO18" s="625"/>
      <c r="AP18" s="625"/>
      <c r="AQ18" s="625"/>
      <c r="AR18" s="625"/>
      <c r="AS18" s="625"/>
      <c r="AT18" s="625"/>
      <c r="AU18" s="625"/>
      <c r="AV18" s="625"/>
      <c r="AW18" s="625"/>
      <c r="AX18" s="625"/>
      <c r="AY18" s="625"/>
      <c r="AZ18" s="625" t="s">
        <v>742</v>
      </c>
      <c r="BA18" s="625"/>
      <c r="BB18" s="625"/>
      <c r="BC18" s="625"/>
      <c r="BD18" s="625"/>
      <c r="BE18" s="625"/>
      <c r="BF18" s="625"/>
      <c r="BG18" s="625"/>
      <c r="BH18" s="625"/>
      <c r="BI18" s="625"/>
      <c r="BJ18" s="625"/>
      <c r="BK18" s="625" t="s">
        <v>742</v>
      </c>
      <c r="BL18" s="625"/>
      <c r="BM18" s="595"/>
      <c r="BN18" s="625" t="s">
        <v>742</v>
      </c>
      <c r="BO18" s="625"/>
      <c r="BP18" s="595"/>
      <c r="BQ18" s="625"/>
      <c r="BR18" s="55">
        <f t="shared" si="5"/>
        <v>0</v>
      </c>
      <c r="BS18" s="55">
        <f t="shared" si="0"/>
        <v>0</v>
      </c>
      <c r="BT18" s="55">
        <f t="shared" si="1"/>
        <v>0</v>
      </c>
      <c r="BU18" s="55">
        <f t="shared" si="2"/>
        <v>0</v>
      </c>
      <c r="BV18" s="55">
        <f t="shared" si="3"/>
        <v>0</v>
      </c>
      <c r="BW18" s="55">
        <f t="shared" si="4"/>
        <v>0</v>
      </c>
      <c r="BX18" s="80"/>
      <c r="BY18" s="239"/>
      <c r="BZ18" s="239"/>
      <c r="CA18" s="239"/>
      <c r="CB18" s="239"/>
      <c r="CC18" s="239"/>
      <c r="CD18" s="239"/>
      <c r="CE18" s="239"/>
      <c r="CF18" s="240"/>
      <c r="CG18" s="240"/>
      <c r="CH18" s="237"/>
      <c r="CI18" s="239"/>
      <c r="CJ18" s="239"/>
      <c r="CK18" s="239"/>
      <c r="CL18" s="238"/>
      <c r="CM18" s="237"/>
      <c r="CN18" s="239"/>
      <c r="CO18" s="239"/>
      <c r="CP18" s="239"/>
      <c r="CQ18" s="239"/>
      <c r="CR18" s="239"/>
      <c r="CS18" s="239"/>
      <c r="CT18" s="239"/>
      <c r="CU18" s="239"/>
      <c r="CV18" s="242"/>
      <c r="CW18" s="80"/>
      <c r="CX18" s="239"/>
      <c r="CY18" s="239"/>
      <c r="CZ18" s="239"/>
      <c r="DA18" s="239"/>
      <c r="DB18" s="239"/>
      <c r="DC18" s="239"/>
      <c r="DD18" s="239"/>
      <c r="DE18" s="239"/>
      <c r="DF18" s="238"/>
      <c r="DG18" s="80"/>
      <c r="DH18" s="240"/>
      <c r="DI18" s="80"/>
      <c r="DJ18" s="239"/>
      <c r="DK18" s="239"/>
      <c r="DL18" s="239"/>
      <c r="DM18" s="239"/>
      <c r="DN18" s="239"/>
      <c r="DO18" s="241"/>
    </row>
    <row r="19" spans="1:119" s="65" customFormat="1" ht="15" hidden="1" customHeight="1" x14ac:dyDescent="0.25">
      <c r="A19" s="172">
        <v>9</v>
      </c>
      <c r="B19" s="172">
        <v>80485</v>
      </c>
      <c r="C19" s="172" t="s">
        <v>1195</v>
      </c>
      <c r="D19" s="243" t="s">
        <v>1196</v>
      </c>
      <c r="E19" s="244" t="s">
        <v>591</v>
      </c>
      <c r="F19" s="236">
        <v>1</v>
      </c>
      <c r="G19" s="245"/>
      <c r="H19" s="625" t="s">
        <v>1202</v>
      </c>
      <c r="I19" s="595"/>
      <c r="J19" s="625"/>
      <c r="K19" s="595"/>
      <c r="L19" s="595"/>
      <c r="M19" s="625"/>
      <c r="N19" s="625" t="s">
        <v>1202</v>
      </c>
      <c r="O19" s="595"/>
      <c r="P19" s="625" t="s">
        <v>1202</v>
      </c>
      <c r="Q19" s="625"/>
      <c r="R19" s="625"/>
      <c r="S19" s="625" t="s">
        <v>1391</v>
      </c>
      <c r="T19" s="625"/>
      <c r="U19" s="625" t="s">
        <v>1202</v>
      </c>
      <c r="V19" s="625"/>
      <c r="W19" s="625"/>
      <c r="X19" s="625"/>
      <c r="Y19" s="625"/>
      <c r="Z19" s="625"/>
      <c r="AA19" s="625"/>
      <c r="AB19" s="625"/>
      <c r="AC19" s="625"/>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t="s">
        <v>1202</v>
      </c>
      <c r="BA19" s="625"/>
      <c r="BB19" s="625"/>
      <c r="BC19" s="625"/>
      <c r="BD19" s="625"/>
      <c r="BE19" s="625"/>
      <c r="BF19" s="625"/>
      <c r="BG19" s="625"/>
      <c r="BH19" s="625"/>
      <c r="BI19" s="625"/>
      <c r="BJ19" s="625"/>
      <c r="BK19" s="625"/>
      <c r="BL19" s="625"/>
      <c r="BM19" s="595" t="s">
        <v>1202</v>
      </c>
      <c r="BN19" s="625"/>
      <c r="BO19" s="625"/>
      <c r="BP19" s="595"/>
      <c r="BQ19" s="625"/>
      <c r="BR19" s="55">
        <f t="shared" si="5"/>
        <v>0</v>
      </c>
      <c r="BS19" s="55">
        <f t="shared" ref="BS19:BS20" si="6">COUNTIF(H19:BQ19,"&gt;5")</f>
        <v>0</v>
      </c>
      <c r="BT19" s="55">
        <f t="shared" ref="BT19:BT20" si="7">COUNTIF(H19:BQ19,"&gt;5?")</f>
        <v>0</v>
      </c>
      <c r="BU19" s="55">
        <f t="shared" ref="BU19:BU20" si="8">COUNTIF(H19:BQ19,"5")</f>
        <v>0</v>
      </c>
      <c r="BV19" s="55">
        <f t="shared" ref="BV19:BV20" si="9">COUNTIF(H19:BQ19,"5*")</f>
        <v>0</v>
      </c>
      <c r="BW19" s="55">
        <f t="shared" ref="BW19:BW20" si="10">SUM(BS19:BV19)</f>
        <v>0</v>
      </c>
      <c r="BX19" s="80"/>
      <c r="BY19" s="239"/>
      <c r="BZ19" s="239"/>
      <c r="CA19" s="239"/>
      <c r="CB19" s="239"/>
      <c r="CC19" s="239"/>
      <c r="CD19" s="239"/>
      <c r="CE19" s="239"/>
      <c r="CF19" s="240"/>
      <c r="CG19" s="240"/>
      <c r="CH19" s="237"/>
      <c r="CI19" s="239"/>
      <c r="CJ19" s="239"/>
      <c r="CK19" s="239"/>
      <c r="CL19" s="238"/>
      <c r="CM19" s="237"/>
      <c r="CN19" s="239"/>
      <c r="CO19" s="239"/>
      <c r="CP19" s="239"/>
      <c r="CQ19" s="239"/>
      <c r="CR19" s="239"/>
      <c r="CS19" s="239"/>
      <c r="CT19" s="239"/>
      <c r="CU19" s="239"/>
      <c r="CV19" s="242"/>
      <c r="CW19" s="80"/>
      <c r="CX19" s="239"/>
      <c r="CY19" s="239"/>
      <c r="CZ19" s="239"/>
      <c r="DA19" s="239"/>
      <c r="DB19" s="239"/>
      <c r="DC19" s="239"/>
      <c r="DD19" s="239"/>
      <c r="DE19" s="239"/>
      <c r="DF19" s="238"/>
      <c r="DG19" s="80"/>
      <c r="DH19" s="240"/>
      <c r="DI19" s="80"/>
      <c r="DJ19" s="239"/>
      <c r="DK19" s="239"/>
      <c r="DL19" s="239"/>
      <c r="DM19" s="239"/>
      <c r="DN19" s="239"/>
      <c r="DO19" s="241"/>
    </row>
    <row r="20" spans="1:119" s="65" customFormat="1" ht="15" hidden="1" x14ac:dyDescent="0.25">
      <c r="A20" s="172">
        <v>13</v>
      </c>
      <c r="B20" s="172">
        <v>80485</v>
      </c>
      <c r="C20" s="172" t="s">
        <v>1305</v>
      </c>
      <c r="D20" s="243" t="s">
        <v>1252</v>
      </c>
      <c r="E20" s="244" t="s">
        <v>591</v>
      </c>
      <c r="F20" s="236">
        <v>2</v>
      </c>
      <c r="G20" s="245"/>
      <c r="H20" s="625">
        <v>8</v>
      </c>
      <c r="I20" s="625">
        <v>8</v>
      </c>
      <c r="J20" s="625">
        <v>8</v>
      </c>
      <c r="K20" s="595">
        <v>8</v>
      </c>
      <c r="L20" s="595">
        <v>10</v>
      </c>
      <c r="M20" s="625"/>
      <c r="N20" s="625">
        <v>9</v>
      </c>
      <c r="O20" s="595"/>
      <c r="P20" s="625">
        <v>9</v>
      </c>
      <c r="Q20" s="625">
        <v>10</v>
      </c>
      <c r="R20" s="625"/>
      <c r="S20" s="625">
        <v>9</v>
      </c>
      <c r="T20" s="625"/>
      <c r="U20" s="625">
        <v>9</v>
      </c>
      <c r="V20" s="625"/>
      <c r="W20" s="625"/>
      <c r="X20" s="625">
        <v>9</v>
      </c>
      <c r="Y20" s="625"/>
      <c r="Z20" s="625">
        <v>9</v>
      </c>
      <c r="AA20" s="625">
        <v>9</v>
      </c>
      <c r="AB20" s="625">
        <v>8</v>
      </c>
      <c r="AC20" s="625"/>
      <c r="AD20" s="625">
        <v>8</v>
      </c>
      <c r="AE20" s="625">
        <v>10</v>
      </c>
      <c r="AF20" s="625"/>
      <c r="AG20" s="625">
        <v>8</v>
      </c>
      <c r="AH20" s="625">
        <v>9</v>
      </c>
      <c r="AI20" s="625">
        <v>9</v>
      </c>
      <c r="AJ20" s="625"/>
      <c r="AK20" s="625"/>
      <c r="AL20" s="625">
        <v>9</v>
      </c>
      <c r="AM20" s="625">
        <v>8</v>
      </c>
      <c r="AN20" s="625">
        <v>9</v>
      </c>
      <c r="AO20" s="625">
        <v>8</v>
      </c>
      <c r="AP20" s="625">
        <v>9</v>
      </c>
      <c r="AQ20" s="625"/>
      <c r="AR20" s="625">
        <v>8</v>
      </c>
      <c r="AS20" s="625">
        <v>9</v>
      </c>
      <c r="AT20" s="625">
        <v>10</v>
      </c>
      <c r="AU20" s="625"/>
      <c r="AV20" s="625">
        <v>10</v>
      </c>
      <c r="AW20" s="625"/>
      <c r="AX20" s="625">
        <v>10</v>
      </c>
      <c r="AY20" s="625"/>
      <c r="AZ20" s="625">
        <v>9</v>
      </c>
      <c r="BA20" s="625"/>
      <c r="BB20" s="625"/>
      <c r="BC20" s="625">
        <v>8</v>
      </c>
      <c r="BD20" s="625"/>
      <c r="BE20" s="625">
        <v>9</v>
      </c>
      <c r="BF20" s="625"/>
      <c r="BG20" s="625"/>
      <c r="BH20" s="625"/>
      <c r="BI20" s="625"/>
      <c r="BJ20" s="625"/>
      <c r="BK20" s="625"/>
      <c r="BL20" s="625"/>
      <c r="BM20" s="595">
        <v>7</v>
      </c>
      <c r="BN20" s="625"/>
      <c r="BO20" s="625">
        <v>10</v>
      </c>
      <c r="BP20" s="595"/>
      <c r="BQ20" s="625"/>
      <c r="BR20" s="55">
        <f t="shared" si="5"/>
        <v>0</v>
      </c>
      <c r="BS20" s="55">
        <f t="shared" si="6"/>
        <v>34</v>
      </c>
      <c r="BT20" s="55">
        <f t="shared" si="7"/>
        <v>0</v>
      </c>
      <c r="BU20" s="55">
        <f t="shared" si="8"/>
        <v>0</v>
      </c>
      <c r="BV20" s="55">
        <f t="shared" si="9"/>
        <v>0</v>
      </c>
      <c r="BW20" s="55">
        <f t="shared" si="10"/>
        <v>34</v>
      </c>
      <c r="BX20" s="80"/>
      <c r="BY20" s="239"/>
      <c r="BZ20" s="239"/>
      <c r="CA20" s="239"/>
      <c r="CB20" s="239"/>
      <c r="CC20" s="239"/>
      <c r="CD20" s="239"/>
      <c r="CE20" s="239"/>
      <c r="CF20" s="240"/>
      <c r="CG20" s="240"/>
      <c r="CH20" s="237"/>
      <c r="CI20" s="239"/>
      <c r="CJ20" s="239"/>
      <c r="CK20" s="239"/>
      <c r="CL20" s="238"/>
      <c r="CM20" s="237"/>
      <c r="CN20" s="239"/>
      <c r="CO20" s="239"/>
      <c r="CP20" s="239"/>
      <c r="CQ20" s="239"/>
      <c r="CR20" s="239"/>
      <c r="CS20" s="239"/>
      <c r="CT20" s="239"/>
      <c r="CU20" s="239"/>
      <c r="CV20" s="242"/>
      <c r="CW20" s="80"/>
      <c r="CX20" s="239"/>
      <c r="CY20" s="239"/>
      <c r="CZ20" s="239"/>
      <c r="DA20" s="239"/>
      <c r="DB20" s="239"/>
      <c r="DC20" s="239"/>
      <c r="DD20" s="239"/>
      <c r="DE20" s="239"/>
      <c r="DF20" s="238"/>
      <c r="DG20" s="80"/>
      <c r="DH20" s="240"/>
      <c r="DI20" s="80"/>
      <c r="DJ20" s="239"/>
      <c r="DK20" s="239"/>
      <c r="DL20" s="239"/>
      <c r="DM20" s="239"/>
      <c r="DN20" s="239"/>
      <c r="DO20" s="241"/>
    </row>
    <row r="21" spans="1:119" s="65" customFormat="1" ht="15" hidden="1" x14ac:dyDescent="0.25">
      <c r="A21" s="172">
        <v>14</v>
      </c>
      <c r="B21" s="172">
        <v>80485</v>
      </c>
      <c r="C21" s="172" t="s">
        <v>1197</v>
      </c>
      <c r="D21" s="243" t="s">
        <v>1198</v>
      </c>
      <c r="E21" s="244" t="s">
        <v>591</v>
      </c>
      <c r="F21" s="236">
        <v>2</v>
      </c>
      <c r="G21" s="245"/>
      <c r="H21" s="625" t="s">
        <v>1261</v>
      </c>
      <c r="I21" s="595">
        <v>9</v>
      </c>
      <c r="J21" s="625" t="s">
        <v>1261</v>
      </c>
      <c r="K21" s="625" t="s">
        <v>1261</v>
      </c>
      <c r="L21" s="595">
        <v>9</v>
      </c>
      <c r="M21" s="625" t="s">
        <v>1261</v>
      </c>
      <c r="N21" s="625" t="s">
        <v>1261</v>
      </c>
      <c r="O21" s="625" t="s">
        <v>1261</v>
      </c>
      <c r="P21" s="625">
        <v>8</v>
      </c>
      <c r="Q21" s="625" t="s">
        <v>1261</v>
      </c>
      <c r="R21" s="625" t="s">
        <v>1261</v>
      </c>
      <c r="S21" s="625">
        <v>8</v>
      </c>
      <c r="T21" s="625" t="s">
        <v>1261</v>
      </c>
      <c r="U21" s="625" t="s">
        <v>1261</v>
      </c>
      <c r="V21" s="625" t="s">
        <v>1261</v>
      </c>
      <c r="W21" s="625">
        <v>9</v>
      </c>
      <c r="X21" s="625" t="s">
        <v>1261</v>
      </c>
      <c r="Y21" s="625">
        <v>6</v>
      </c>
      <c r="Z21" s="625">
        <v>9</v>
      </c>
      <c r="AA21" s="625" t="s">
        <v>1261</v>
      </c>
      <c r="AB21" s="625">
        <v>7</v>
      </c>
      <c r="AC21" s="625">
        <v>6</v>
      </c>
      <c r="AD21" s="625">
        <v>8</v>
      </c>
      <c r="AE21" s="625" t="s">
        <v>1261</v>
      </c>
      <c r="AF21" s="625">
        <v>9</v>
      </c>
      <c r="AG21" s="625" t="s">
        <v>1261</v>
      </c>
      <c r="AH21" s="625" t="s">
        <v>1261</v>
      </c>
      <c r="AI21" s="625">
        <v>9</v>
      </c>
      <c r="AJ21" s="625" t="s">
        <v>1261</v>
      </c>
      <c r="AK21" s="625">
        <v>8</v>
      </c>
      <c r="AL21" s="625">
        <v>7</v>
      </c>
      <c r="AM21" s="625">
        <v>8</v>
      </c>
      <c r="AN21" s="625" t="s">
        <v>1261</v>
      </c>
      <c r="AO21" s="625" t="s">
        <v>1261</v>
      </c>
      <c r="AP21" s="625">
        <v>8</v>
      </c>
      <c r="AQ21" s="625">
        <v>9</v>
      </c>
      <c r="AR21" s="625">
        <v>9</v>
      </c>
      <c r="AS21" s="625">
        <v>9</v>
      </c>
      <c r="AT21" s="625">
        <v>10</v>
      </c>
      <c r="AU21" s="625">
        <v>8</v>
      </c>
      <c r="AV21" s="625" t="s">
        <v>1261</v>
      </c>
      <c r="AW21" s="625" t="s">
        <v>1261</v>
      </c>
      <c r="AX21" s="625">
        <v>8</v>
      </c>
      <c r="AY21" s="625" t="s">
        <v>1261</v>
      </c>
      <c r="AZ21" s="625">
        <v>9</v>
      </c>
      <c r="BA21" s="625">
        <v>8</v>
      </c>
      <c r="BB21" s="625">
        <v>8</v>
      </c>
      <c r="BC21" s="625" t="s">
        <v>1261</v>
      </c>
      <c r="BD21" s="625" t="s">
        <v>1261</v>
      </c>
      <c r="BE21" s="625"/>
      <c r="BF21" s="625" t="s">
        <v>1261</v>
      </c>
      <c r="BG21" s="625" t="s">
        <v>1261</v>
      </c>
      <c r="BH21" s="625"/>
      <c r="BI21" s="625"/>
      <c r="BJ21" s="625" t="s">
        <v>1261</v>
      </c>
      <c r="BK21" s="625" t="s">
        <v>1261</v>
      </c>
      <c r="BL21" s="625"/>
      <c r="BM21" s="595" t="s">
        <v>1261</v>
      </c>
      <c r="BN21" s="625" t="s">
        <v>1261</v>
      </c>
      <c r="BO21" s="625"/>
      <c r="BP21" s="595" t="s">
        <v>1261</v>
      </c>
      <c r="BQ21" s="625"/>
      <c r="BR21" s="55">
        <f t="shared" si="5"/>
        <v>0</v>
      </c>
      <c r="BS21" s="55">
        <f t="shared" si="0"/>
        <v>25</v>
      </c>
      <c r="BT21" s="55">
        <f t="shared" si="1"/>
        <v>31</v>
      </c>
      <c r="BU21" s="55">
        <f t="shared" si="2"/>
        <v>0</v>
      </c>
      <c r="BV21" s="55">
        <f t="shared" si="3"/>
        <v>0</v>
      </c>
      <c r="BW21" s="55">
        <f t="shared" si="4"/>
        <v>56</v>
      </c>
      <c r="BX21" s="80"/>
      <c r="BY21" s="239"/>
      <c r="BZ21" s="239"/>
      <c r="CA21" s="239"/>
      <c r="CB21" s="239"/>
      <c r="CC21" s="239"/>
      <c r="CD21" s="239"/>
      <c r="CE21" s="239"/>
      <c r="CF21" s="240"/>
      <c r="CG21" s="240"/>
      <c r="CH21" s="237"/>
      <c r="CI21" s="239"/>
      <c r="CJ21" s="239"/>
      <c r="CK21" s="239"/>
      <c r="CL21" s="238"/>
      <c r="CM21" s="237"/>
      <c r="CN21" s="239"/>
      <c r="CO21" s="239"/>
      <c r="CP21" s="239"/>
      <c r="CQ21" s="239"/>
      <c r="CR21" s="239"/>
      <c r="CS21" s="239"/>
      <c r="CT21" s="239"/>
      <c r="CU21" s="239"/>
      <c r="CV21" s="242"/>
      <c r="CW21" s="80"/>
      <c r="CX21" s="239"/>
      <c r="CY21" s="239"/>
      <c r="CZ21" s="239"/>
      <c r="DA21" s="239"/>
      <c r="DB21" s="239"/>
      <c r="DC21" s="239"/>
      <c r="DD21" s="239"/>
      <c r="DE21" s="239"/>
      <c r="DF21" s="238"/>
      <c r="DG21" s="80"/>
      <c r="DH21" s="240"/>
      <c r="DI21" s="80"/>
      <c r="DJ21" s="239"/>
      <c r="DK21" s="239"/>
      <c r="DL21" s="239"/>
      <c r="DM21" s="239"/>
      <c r="DN21" s="239"/>
      <c r="DO21" s="241"/>
    </row>
    <row r="22" spans="1:119" s="65" customFormat="1" ht="15" hidden="1" x14ac:dyDescent="0.25">
      <c r="A22" s="172">
        <v>15</v>
      </c>
      <c r="B22" s="172">
        <v>80485</v>
      </c>
      <c r="C22" s="172" t="s">
        <v>1065</v>
      </c>
      <c r="D22" s="243" t="s">
        <v>1067</v>
      </c>
      <c r="E22" s="244" t="s">
        <v>591</v>
      </c>
      <c r="F22" s="236">
        <v>1</v>
      </c>
      <c r="G22" s="245"/>
      <c r="H22" s="625"/>
      <c r="I22" s="595"/>
      <c r="J22" s="625"/>
      <c r="K22" s="595"/>
      <c r="L22" s="595">
        <v>5</v>
      </c>
      <c r="M22" s="625"/>
      <c r="N22" s="625"/>
      <c r="O22" s="595">
        <v>5</v>
      </c>
      <c r="P22" s="625"/>
      <c r="Q22" s="625"/>
      <c r="R22" s="625"/>
      <c r="S22" s="625" t="s">
        <v>1391</v>
      </c>
      <c r="T22" s="625"/>
      <c r="U22" s="625"/>
      <c r="V22" s="625"/>
      <c r="W22" s="625"/>
      <c r="X22" s="625"/>
      <c r="Y22" s="625">
        <v>5</v>
      </c>
      <c r="Z22" s="625"/>
      <c r="AA22" s="625"/>
      <c r="AB22" s="625">
        <v>5</v>
      </c>
      <c r="AC22" s="625"/>
      <c r="AD22" s="625" t="s">
        <v>1389</v>
      </c>
      <c r="AE22" s="625"/>
      <c r="AF22" s="625"/>
      <c r="AG22" s="625"/>
      <c r="AH22" s="625"/>
      <c r="AI22" s="625"/>
      <c r="AJ22" s="625"/>
      <c r="AK22" s="625"/>
      <c r="AL22" s="625" t="s">
        <v>1391</v>
      </c>
      <c r="AM22" s="625" t="s">
        <v>1389</v>
      </c>
      <c r="AN22" s="625"/>
      <c r="AO22" s="625"/>
      <c r="AP22" s="625" t="s">
        <v>1391</v>
      </c>
      <c r="AQ22" s="625"/>
      <c r="AR22" s="625"/>
      <c r="AS22" s="625"/>
      <c r="AT22" s="625"/>
      <c r="AU22" s="625"/>
      <c r="AV22" s="625"/>
      <c r="AW22" s="625"/>
      <c r="AX22" s="625"/>
      <c r="AY22" s="625"/>
      <c r="AZ22" s="625">
        <v>5</v>
      </c>
      <c r="BA22" s="625"/>
      <c r="BB22" s="625"/>
      <c r="BC22" s="625"/>
      <c r="BD22" s="625"/>
      <c r="BE22" s="625"/>
      <c r="BF22" s="625"/>
      <c r="BG22" s="625"/>
      <c r="BH22" s="625"/>
      <c r="BI22" s="625"/>
      <c r="BJ22" s="625"/>
      <c r="BK22" s="625"/>
      <c r="BL22" s="625"/>
      <c r="BM22" s="595"/>
      <c r="BN22" s="625">
        <v>5</v>
      </c>
      <c r="BO22" s="625"/>
      <c r="BP22" s="595">
        <v>5</v>
      </c>
      <c r="BQ22" s="625"/>
      <c r="BR22" s="55">
        <f t="shared" si="5"/>
        <v>0</v>
      </c>
      <c r="BS22" s="55">
        <f t="shared" ref="BS22:BS23" si="11">COUNTIF(H22:BQ22,"&gt;5")</f>
        <v>0</v>
      </c>
      <c r="BT22" s="55">
        <f t="shared" ref="BT22:BT23" si="12">COUNTIF(H22:BQ22,"&gt;5?")</f>
        <v>0</v>
      </c>
      <c r="BU22" s="55">
        <f t="shared" ref="BU22:BU23" si="13">COUNTIF(H22:BQ22,"5")</f>
        <v>7</v>
      </c>
      <c r="BV22" s="55">
        <f t="shared" ref="BV22:BV23" si="14">COUNTIF(H22:BQ22,"5*")</f>
        <v>0</v>
      </c>
      <c r="BW22" s="55">
        <f t="shared" ref="BW22:BW23" si="15">SUM(BS22:BV22)</f>
        <v>7</v>
      </c>
      <c r="BX22" s="80"/>
      <c r="BY22" s="239"/>
      <c r="BZ22" s="239"/>
      <c r="CA22" s="239"/>
      <c r="CB22" s="239"/>
      <c r="CC22" s="239"/>
      <c r="CD22" s="239"/>
      <c r="CE22" s="239"/>
      <c r="CF22" s="240"/>
      <c r="CG22" s="240"/>
      <c r="CH22" s="237"/>
      <c r="CI22" s="239"/>
      <c r="CJ22" s="239"/>
      <c r="CK22" s="239"/>
      <c r="CL22" s="238"/>
      <c r="CM22" s="237"/>
      <c r="CN22" s="239"/>
      <c r="CO22" s="239"/>
      <c r="CP22" s="239"/>
      <c r="CQ22" s="239"/>
      <c r="CR22" s="239"/>
      <c r="CS22" s="239"/>
      <c r="CT22" s="239"/>
      <c r="CU22" s="239"/>
      <c r="CV22" s="242"/>
      <c r="CW22" s="80"/>
      <c r="CX22" s="239"/>
      <c r="CY22" s="239"/>
      <c r="CZ22" s="239"/>
      <c r="DA22" s="239"/>
      <c r="DB22" s="239"/>
      <c r="DC22" s="239"/>
      <c r="DD22" s="239"/>
      <c r="DE22" s="239"/>
      <c r="DF22" s="238"/>
      <c r="DG22" s="80"/>
      <c r="DH22" s="240"/>
      <c r="DI22" s="80"/>
      <c r="DJ22" s="239"/>
      <c r="DK22" s="239"/>
      <c r="DL22" s="239"/>
      <c r="DM22" s="239"/>
      <c r="DN22" s="239"/>
      <c r="DO22" s="241"/>
    </row>
    <row r="23" spans="1:119" s="54" customFormat="1" ht="13.5" customHeight="1" thickBot="1" x14ac:dyDescent="0.3">
      <c r="A23" s="172">
        <v>5</v>
      </c>
      <c r="B23" s="172">
        <v>80485</v>
      </c>
      <c r="C23" s="172" t="s">
        <v>896</v>
      </c>
      <c r="D23" s="340" t="s">
        <v>897</v>
      </c>
      <c r="E23" s="86" t="s">
        <v>591</v>
      </c>
      <c r="F23" s="57">
        <v>8</v>
      </c>
      <c r="G23" s="57"/>
      <c r="H23" s="625">
        <v>7</v>
      </c>
      <c r="I23" s="625">
        <v>9</v>
      </c>
      <c r="J23" s="625" t="s">
        <v>292</v>
      </c>
      <c r="K23" s="595">
        <v>8</v>
      </c>
      <c r="L23" s="595">
        <v>9</v>
      </c>
      <c r="M23" s="625" t="s">
        <v>293</v>
      </c>
      <c r="N23" s="625">
        <v>8</v>
      </c>
      <c r="O23" s="608">
        <v>9</v>
      </c>
      <c r="P23" s="628">
        <v>8</v>
      </c>
      <c r="Q23" s="625">
        <v>9</v>
      </c>
      <c r="R23" s="625">
        <v>10</v>
      </c>
      <c r="S23" s="625">
        <v>8</v>
      </c>
      <c r="T23" s="625">
        <v>9</v>
      </c>
      <c r="U23" s="625">
        <v>9</v>
      </c>
      <c r="V23" s="625">
        <v>9</v>
      </c>
      <c r="W23" s="625">
        <v>10</v>
      </c>
      <c r="X23" s="625">
        <v>9</v>
      </c>
      <c r="Y23" s="628" t="s">
        <v>295</v>
      </c>
      <c r="Z23" s="625">
        <v>9</v>
      </c>
      <c r="AA23" s="628">
        <v>8</v>
      </c>
      <c r="AB23" s="625" t="s">
        <v>292</v>
      </c>
      <c r="AC23" s="625">
        <v>10</v>
      </c>
      <c r="AD23" s="625">
        <v>8</v>
      </c>
      <c r="AE23" s="625">
        <v>8</v>
      </c>
      <c r="AF23" s="625">
        <v>10</v>
      </c>
      <c r="AG23" s="642" t="s">
        <v>293</v>
      </c>
      <c r="AH23" s="625">
        <v>8</v>
      </c>
      <c r="AI23" s="625">
        <v>8</v>
      </c>
      <c r="AJ23" s="625">
        <v>7</v>
      </c>
      <c r="AK23" s="625">
        <v>7</v>
      </c>
      <c r="AL23" s="625">
        <v>7</v>
      </c>
      <c r="AM23" s="625">
        <v>10</v>
      </c>
      <c r="AN23" s="625">
        <v>8</v>
      </c>
      <c r="AO23" s="625">
        <v>8</v>
      </c>
      <c r="AP23" s="625">
        <v>8</v>
      </c>
      <c r="AQ23" s="625">
        <v>6</v>
      </c>
      <c r="AR23" s="625">
        <v>8</v>
      </c>
      <c r="AS23" s="625">
        <v>8</v>
      </c>
      <c r="AT23" s="625">
        <v>9</v>
      </c>
      <c r="AU23" s="625">
        <v>9</v>
      </c>
      <c r="AV23" s="625">
        <v>8</v>
      </c>
      <c r="AW23" s="625">
        <v>6</v>
      </c>
      <c r="AX23" s="625">
        <v>8</v>
      </c>
      <c r="AY23" s="625">
        <v>10</v>
      </c>
      <c r="AZ23" s="628" t="s">
        <v>295</v>
      </c>
      <c r="BA23" s="625">
        <v>6</v>
      </c>
      <c r="BB23" s="625">
        <v>8</v>
      </c>
      <c r="BC23" s="625">
        <v>7</v>
      </c>
      <c r="BD23" s="625" t="s">
        <v>292</v>
      </c>
      <c r="BE23" s="625">
        <v>7</v>
      </c>
      <c r="BF23" s="625">
        <v>8</v>
      </c>
      <c r="BG23" s="625"/>
      <c r="BH23" s="625"/>
      <c r="BI23" s="625">
        <v>8</v>
      </c>
      <c r="BJ23" s="625">
        <v>5</v>
      </c>
      <c r="BK23" s="625">
        <v>8</v>
      </c>
      <c r="BL23" s="625"/>
      <c r="BM23" s="608">
        <v>7</v>
      </c>
      <c r="BN23" s="625">
        <v>10</v>
      </c>
      <c r="BO23" s="628"/>
      <c r="BP23" s="641" t="s">
        <v>295</v>
      </c>
      <c r="BQ23" s="628"/>
      <c r="BR23" s="55">
        <f t="shared" si="5"/>
        <v>0</v>
      </c>
      <c r="BS23" s="55">
        <f t="shared" si="11"/>
        <v>48</v>
      </c>
      <c r="BT23" s="55">
        <f t="shared" si="12"/>
        <v>8</v>
      </c>
      <c r="BU23" s="55">
        <f t="shared" si="13"/>
        <v>1</v>
      </c>
      <c r="BV23" s="55">
        <f t="shared" si="14"/>
        <v>0</v>
      </c>
      <c r="BW23" s="55">
        <f t="shared" si="15"/>
        <v>57</v>
      </c>
      <c r="BX23" s="59"/>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63"/>
      <c r="CW23" s="59"/>
      <c r="CX23" s="55"/>
      <c r="CY23" s="55"/>
      <c r="CZ23" s="55"/>
      <c r="DA23" s="55"/>
      <c r="DB23" s="55"/>
      <c r="DC23" s="55"/>
      <c r="DD23" s="55"/>
      <c r="DE23" s="55"/>
      <c r="DF23" s="65"/>
      <c r="DG23" s="59"/>
      <c r="DH23" s="62"/>
      <c r="DI23" s="59"/>
      <c r="DJ23" s="55"/>
      <c r="DK23" s="55"/>
      <c r="DL23" s="55"/>
      <c r="DM23" s="55"/>
      <c r="DN23" s="55"/>
      <c r="DO23" s="60"/>
    </row>
    <row r="24" spans="1:119" s="65" customFormat="1" ht="15" hidden="1" customHeight="1" thickBot="1" x14ac:dyDescent="0.3">
      <c r="A24" s="172">
        <v>16</v>
      </c>
      <c r="B24" s="172">
        <v>80485</v>
      </c>
      <c r="C24" s="172" t="s">
        <v>1066</v>
      </c>
      <c r="D24" s="243" t="s">
        <v>1068</v>
      </c>
      <c r="E24" s="244" t="s">
        <v>591</v>
      </c>
      <c r="F24" s="236">
        <v>8</v>
      </c>
      <c r="G24" s="245"/>
      <c r="H24" s="625">
        <v>7</v>
      </c>
      <c r="I24" s="625">
        <v>8</v>
      </c>
      <c r="J24" s="625">
        <v>9</v>
      </c>
      <c r="K24" s="595">
        <v>8</v>
      </c>
      <c r="L24" s="595">
        <v>10</v>
      </c>
      <c r="M24" s="625">
        <v>9</v>
      </c>
      <c r="N24" s="625">
        <v>7</v>
      </c>
      <c r="O24" s="595">
        <v>9</v>
      </c>
      <c r="P24" s="625">
        <v>8</v>
      </c>
      <c r="Q24" s="625">
        <v>9</v>
      </c>
      <c r="R24" s="625">
        <v>9</v>
      </c>
      <c r="S24" s="625">
        <v>9</v>
      </c>
      <c r="T24" s="625">
        <v>9</v>
      </c>
      <c r="U24" s="625">
        <v>10</v>
      </c>
      <c r="V24" s="625">
        <v>10</v>
      </c>
      <c r="W24" s="625">
        <v>10</v>
      </c>
      <c r="X24" s="625">
        <v>9</v>
      </c>
      <c r="Y24" s="625">
        <v>9</v>
      </c>
      <c r="Z24" s="625">
        <v>9</v>
      </c>
      <c r="AA24" s="625">
        <v>8</v>
      </c>
      <c r="AB24" s="625">
        <v>8</v>
      </c>
      <c r="AC24" s="625">
        <v>10</v>
      </c>
      <c r="AD24" s="625">
        <v>8</v>
      </c>
      <c r="AE24" s="625">
        <v>10</v>
      </c>
      <c r="AF24" s="625">
        <v>10</v>
      </c>
      <c r="AG24" s="625">
        <v>6</v>
      </c>
      <c r="AH24" s="625">
        <v>10</v>
      </c>
      <c r="AI24" s="625">
        <v>10</v>
      </c>
      <c r="AJ24" s="625">
        <v>10</v>
      </c>
      <c r="AK24" s="625">
        <v>8</v>
      </c>
      <c r="AL24" s="625">
        <v>8</v>
      </c>
      <c r="AM24" s="625">
        <v>10</v>
      </c>
      <c r="AN24" s="625">
        <v>9</v>
      </c>
      <c r="AO24" s="625">
        <v>9</v>
      </c>
      <c r="AP24" s="625">
        <v>9</v>
      </c>
      <c r="AQ24" s="625">
        <v>8</v>
      </c>
      <c r="AR24" s="625">
        <v>9</v>
      </c>
      <c r="AS24" s="625">
        <v>9</v>
      </c>
      <c r="AT24" s="625">
        <v>9</v>
      </c>
      <c r="AU24" s="625">
        <v>9</v>
      </c>
      <c r="AV24" s="625">
        <v>9</v>
      </c>
      <c r="AW24" s="625">
        <v>9</v>
      </c>
      <c r="AX24" s="625">
        <v>10</v>
      </c>
      <c r="AY24" s="625">
        <v>10</v>
      </c>
      <c r="AZ24" s="625">
        <v>9</v>
      </c>
      <c r="BA24" s="625">
        <v>10</v>
      </c>
      <c r="BB24" s="625">
        <v>8</v>
      </c>
      <c r="BC24" s="625">
        <v>10</v>
      </c>
      <c r="BD24" s="625">
        <v>10</v>
      </c>
      <c r="BE24" s="625"/>
      <c r="BF24" s="625">
        <v>9</v>
      </c>
      <c r="BG24" s="625"/>
      <c r="BH24" s="625"/>
      <c r="BI24" s="625">
        <v>9</v>
      </c>
      <c r="BJ24" s="625">
        <v>9</v>
      </c>
      <c r="BK24" s="625">
        <v>10</v>
      </c>
      <c r="BL24" s="625"/>
      <c r="BM24" s="595">
        <v>8</v>
      </c>
      <c r="BN24" s="625">
        <v>9</v>
      </c>
      <c r="BO24" s="625"/>
      <c r="BP24" s="595">
        <v>9</v>
      </c>
      <c r="BQ24" s="625"/>
      <c r="BR24" s="55">
        <f t="shared" ref="BR24" si="16">COUNTIF(H24:BQ24, "2022-1")</f>
        <v>0</v>
      </c>
      <c r="BS24" s="55">
        <f t="shared" si="0"/>
        <v>56</v>
      </c>
      <c r="BT24" s="55">
        <f t="shared" si="1"/>
        <v>0</v>
      </c>
      <c r="BU24" s="55">
        <f t="shared" si="2"/>
        <v>0</v>
      </c>
      <c r="BV24" s="55">
        <f t="shared" si="3"/>
        <v>0</v>
      </c>
      <c r="BW24" s="55">
        <f t="shared" si="4"/>
        <v>56</v>
      </c>
      <c r="BX24" s="80"/>
      <c r="BY24" s="239"/>
      <c r="BZ24" s="239"/>
      <c r="CA24" s="239"/>
      <c r="CB24" s="239"/>
      <c r="CC24" s="239"/>
      <c r="CD24" s="239"/>
      <c r="CE24" s="239"/>
      <c r="CF24" s="240"/>
      <c r="CG24" s="240"/>
      <c r="CH24" s="237"/>
      <c r="CI24" s="239"/>
      <c r="CJ24" s="239"/>
      <c r="CK24" s="239"/>
      <c r="CL24" s="238"/>
      <c r="CM24" s="237"/>
      <c r="CN24" s="239"/>
      <c r="CO24" s="239"/>
      <c r="CP24" s="239"/>
      <c r="CQ24" s="239"/>
      <c r="CR24" s="239"/>
      <c r="CS24" s="239"/>
      <c r="CT24" s="239"/>
      <c r="CU24" s="239"/>
      <c r="CV24" s="242"/>
      <c r="CW24" s="80"/>
      <c r="CX24" s="239"/>
      <c r="CY24" s="239"/>
      <c r="CZ24" s="239"/>
      <c r="DA24" s="239"/>
      <c r="DB24" s="239"/>
      <c r="DC24" s="239"/>
      <c r="DD24" s="239"/>
      <c r="DE24" s="239"/>
      <c r="DF24" s="238"/>
      <c r="DG24" s="80"/>
      <c r="DH24" s="240"/>
      <c r="DI24" s="80"/>
      <c r="DJ24" s="239"/>
      <c r="DK24" s="239"/>
      <c r="DL24" s="239"/>
      <c r="DM24" s="239"/>
      <c r="DN24" s="239"/>
      <c r="DO24" s="241"/>
    </row>
    <row r="25" spans="1:119" s="65" customFormat="1" ht="15" hidden="1" customHeight="1" x14ac:dyDescent="0.25">
      <c r="A25" s="172">
        <v>17</v>
      </c>
      <c r="B25" s="172">
        <v>80485</v>
      </c>
      <c r="C25" s="172" t="s">
        <v>1168</v>
      </c>
      <c r="D25" s="243" t="s">
        <v>1167</v>
      </c>
      <c r="E25" s="244"/>
      <c r="F25" s="236"/>
      <c r="G25" s="245"/>
      <c r="H25" s="55"/>
      <c r="I25" s="168"/>
      <c r="J25" s="55"/>
      <c r="K25" s="168"/>
      <c r="L25" s="168">
        <v>5</v>
      </c>
      <c r="M25" s="55"/>
      <c r="N25" s="55"/>
      <c r="O25" s="168">
        <v>5</v>
      </c>
      <c r="P25" s="55"/>
      <c r="Q25" s="247"/>
      <c r="R25" s="55"/>
      <c r="S25" s="55" t="s">
        <v>1391</v>
      </c>
      <c r="T25" s="55"/>
      <c r="U25" s="55"/>
      <c r="V25" s="55"/>
      <c r="W25" s="55"/>
      <c r="X25" s="55"/>
      <c r="Y25" s="55">
        <v>5</v>
      </c>
      <c r="Z25" s="55"/>
      <c r="AA25" s="55"/>
      <c r="AB25" s="55">
        <v>5</v>
      </c>
      <c r="AC25" s="55"/>
      <c r="AD25" s="55"/>
      <c r="AE25" s="55"/>
      <c r="AF25" s="55"/>
      <c r="AG25" s="55"/>
      <c r="AH25" s="55"/>
      <c r="AI25" s="55"/>
      <c r="AJ25" s="55"/>
      <c r="AK25" s="55"/>
      <c r="AL25" s="55" t="s">
        <v>1391</v>
      </c>
      <c r="AM25" s="55"/>
      <c r="AN25" s="55"/>
      <c r="AO25" s="55"/>
      <c r="AP25" s="55" t="s">
        <v>1391</v>
      </c>
      <c r="AQ25" s="55"/>
      <c r="AR25" s="55"/>
      <c r="AS25" s="55"/>
      <c r="AT25" s="55"/>
      <c r="AU25" s="55"/>
      <c r="AV25" s="55"/>
      <c r="AW25" s="55"/>
      <c r="AX25" s="55"/>
      <c r="AY25" s="55"/>
      <c r="AZ25" s="55">
        <v>5</v>
      </c>
      <c r="BA25" s="55"/>
      <c r="BB25" s="55"/>
      <c r="BC25" s="55"/>
      <c r="BD25" s="55"/>
      <c r="BE25" s="55"/>
      <c r="BF25" s="55"/>
      <c r="BG25" s="55"/>
      <c r="BH25" s="55"/>
      <c r="BI25" s="55"/>
      <c r="BJ25" s="55"/>
      <c r="BK25" s="55"/>
      <c r="BL25" s="55"/>
      <c r="BM25" s="168"/>
      <c r="BN25" s="55">
        <v>5</v>
      </c>
      <c r="BO25" s="55"/>
      <c r="BP25" s="168">
        <v>5</v>
      </c>
      <c r="BQ25" s="55"/>
      <c r="BR25" s="55">
        <f t="shared" ref="BR25:BR33" si="17">COUNTIF(H25:BQ25, "2021-2")</f>
        <v>0</v>
      </c>
      <c r="BS25" s="55">
        <f t="shared" si="0"/>
        <v>0</v>
      </c>
      <c r="BT25" s="55">
        <f t="shared" si="1"/>
        <v>0</v>
      </c>
      <c r="BU25" s="55">
        <f t="shared" si="2"/>
        <v>7</v>
      </c>
      <c r="BV25" s="55">
        <f t="shared" si="3"/>
        <v>0</v>
      </c>
      <c r="BW25" s="55">
        <f t="shared" si="4"/>
        <v>7</v>
      </c>
      <c r="BX25" s="80"/>
      <c r="BY25" s="239"/>
      <c r="BZ25" s="239"/>
      <c r="CA25" s="239"/>
      <c r="CB25" s="239"/>
      <c r="CC25" s="239"/>
      <c r="CD25" s="239"/>
      <c r="CE25" s="239"/>
      <c r="CF25" s="240"/>
      <c r="CG25" s="240"/>
      <c r="CH25" s="237"/>
      <c r="CI25" s="239"/>
      <c r="CJ25" s="239"/>
      <c r="CK25" s="239"/>
      <c r="CL25" s="238"/>
      <c r="CM25" s="237"/>
      <c r="CN25" s="239"/>
      <c r="CO25" s="239"/>
      <c r="CP25" s="239"/>
      <c r="CQ25" s="239"/>
      <c r="CR25" s="239"/>
      <c r="CS25" s="239"/>
      <c r="CT25" s="239"/>
      <c r="CU25" s="239"/>
      <c r="CV25" s="242"/>
      <c r="CW25" s="80"/>
      <c r="CX25" s="239"/>
      <c r="CY25" s="239"/>
      <c r="CZ25" s="239"/>
      <c r="DA25" s="239"/>
      <c r="DB25" s="239"/>
      <c r="DC25" s="239"/>
      <c r="DD25" s="239"/>
      <c r="DE25" s="239"/>
      <c r="DF25" s="238"/>
      <c r="DG25" s="80"/>
      <c r="DH25" s="240"/>
      <c r="DI25" s="80"/>
      <c r="DJ25" s="239"/>
      <c r="DK25" s="239"/>
      <c r="DL25" s="239"/>
      <c r="DM25" s="239"/>
      <c r="DN25" s="239"/>
      <c r="DO25" s="241"/>
    </row>
    <row r="26" spans="1:119" s="65" customFormat="1" ht="15" hidden="1" customHeight="1" thickBot="1" x14ac:dyDescent="0.3">
      <c r="A26" s="172">
        <v>18</v>
      </c>
      <c r="B26" s="172">
        <v>80485</v>
      </c>
      <c r="C26" s="172" t="s">
        <v>957</v>
      </c>
      <c r="D26" s="243" t="s">
        <v>958</v>
      </c>
      <c r="E26" s="244" t="s">
        <v>591</v>
      </c>
      <c r="F26" s="236"/>
      <c r="G26" s="245">
        <v>3</v>
      </c>
      <c r="H26" s="55" t="s">
        <v>595</v>
      </c>
      <c r="I26" s="168">
        <v>8</v>
      </c>
      <c r="J26" s="55">
        <v>9</v>
      </c>
      <c r="K26" s="168" t="s">
        <v>595</v>
      </c>
      <c r="L26" s="168" t="s">
        <v>595</v>
      </c>
      <c r="M26" s="55" t="s">
        <v>595</v>
      </c>
      <c r="N26" s="55">
        <v>8</v>
      </c>
      <c r="O26" s="168" t="s">
        <v>595</v>
      </c>
      <c r="P26" s="55">
        <v>9</v>
      </c>
      <c r="Q26" s="247" t="s">
        <v>595</v>
      </c>
      <c r="R26" s="55">
        <v>8</v>
      </c>
      <c r="S26" s="55">
        <v>10</v>
      </c>
      <c r="T26" s="55">
        <v>9</v>
      </c>
      <c r="U26" s="55">
        <v>10</v>
      </c>
      <c r="V26" s="55">
        <v>8</v>
      </c>
      <c r="W26" s="55">
        <v>10</v>
      </c>
      <c r="X26" s="55" t="s">
        <v>595</v>
      </c>
      <c r="Y26" s="55">
        <v>9</v>
      </c>
      <c r="Z26" s="55">
        <v>10</v>
      </c>
      <c r="AA26" s="55">
        <v>10</v>
      </c>
      <c r="AB26" s="55">
        <v>9</v>
      </c>
      <c r="AC26" s="55">
        <v>8</v>
      </c>
      <c r="AD26" s="55">
        <v>9</v>
      </c>
      <c r="AE26" s="55">
        <v>10</v>
      </c>
      <c r="AF26" s="55">
        <v>10</v>
      </c>
      <c r="AG26" s="55" t="s">
        <v>595</v>
      </c>
      <c r="AH26" s="55" t="s">
        <v>595</v>
      </c>
      <c r="AI26" s="55">
        <v>9</v>
      </c>
      <c r="AJ26" s="55">
        <v>9</v>
      </c>
      <c r="AK26" s="55" t="s">
        <v>595</v>
      </c>
      <c r="AL26" s="55">
        <v>9</v>
      </c>
      <c r="AM26" s="55">
        <v>10</v>
      </c>
      <c r="AN26" s="55" t="s">
        <v>595</v>
      </c>
      <c r="AO26" s="55">
        <v>10</v>
      </c>
      <c r="AP26" s="55">
        <v>9</v>
      </c>
      <c r="AQ26" s="55">
        <v>9</v>
      </c>
      <c r="AR26" s="55">
        <v>7</v>
      </c>
      <c r="AS26" s="55">
        <v>10</v>
      </c>
      <c r="AT26" s="55">
        <v>10</v>
      </c>
      <c r="AU26" s="55">
        <v>9</v>
      </c>
      <c r="AV26" s="55">
        <v>10</v>
      </c>
      <c r="AW26" s="55">
        <v>10</v>
      </c>
      <c r="AX26" s="55">
        <v>10</v>
      </c>
      <c r="AY26" s="55">
        <v>10</v>
      </c>
      <c r="AZ26" s="55" t="s">
        <v>595</v>
      </c>
      <c r="BA26" s="55">
        <v>10</v>
      </c>
      <c r="BB26" s="55">
        <v>9</v>
      </c>
      <c r="BC26" s="55">
        <v>10</v>
      </c>
      <c r="BD26" s="55"/>
      <c r="BE26" s="55">
        <v>9</v>
      </c>
      <c r="BF26" s="55"/>
      <c r="BG26" s="55"/>
      <c r="BH26" s="55" t="s">
        <v>1261</v>
      </c>
      <c r="BI26" s="55">
        <v>9</v>
      </c>
      <c r="BJ26" s="55"/>
      <c r="BK26" s="55" t="s">
        <v>595</v>
      </c>
      <c r="BL26" s="55">
        <v>9</v>
      </c>
      <c r="BM26" s="168">
        <v>6</v>
      </c>
      <c r="BN26" s="55">
        <v>10</v>
      </c>
      <c r="BO26" s="55"/>
      <c r="BP26" s="168"/>
      <c r="BQ26" s="55" t="s">
        <v>595</v>
      </c>
      <c r="BR26" s="55">
        <f t="shared" si="17"/>
        <v>0</v>
      </c>
      <c r="BS26" s="55">
        <f t="shared" ref="BS26:BS33" si="18">COUNTIF(H26:BQ26,"&gt;5")</f>
        <v>41</v>
      </c>
      <c r="BT26" s="55">
        <f t="shared" ref="BT26:BT33" si="19">COUNTIF(H26:BQ26,"&gt;5?")</f>
        <v>15</v>
      </c>
      <c r="BU26" s="55">
        <f t="shared" ref="BU26:BU33" si="20">COUNTIF(H26:BQ26,"5")</f>
        <v>0</v>
      </c>
      <c r="BV26" s="55">
        <f t="shared" ref="BV26:BV33" si="21">COUNTIF(H26:BQ26,"5*")</f>
        <v>0</v>
      </c>
      <c r="BW26" s="55">
        <f t="shared" ref="BW26:BW33" si="22">SUM(BS26:BV26)</f>
        <v>56</v>
      </c>
      <c r="BX26" s="80"/>
      <c r="BY26" s="239"/>
      <c r="BZ26" s="239"/>
      <c r="CA26" s="239"/>
      <c r="CB26" s="239"/>
      <c r="CC26" s="239"/>
      <c r="CD26" s="239"/>
      <c r="CE26" s="239"/>
      <c r="CF26" s="240"/>
      <c r="CG26" s="240"/>
      <c r="CH26" s="237"/>
      <c r="CI26" s="239"/>
      <c r="CJ26" s="239"/>
      <c r="CK26" s="239"/>
      <c r="CL26" s="238"/>
      <c r="CM26" s="237"/>
      <c r="CN26" s="239"/>
      <c r="CO26" s="239"/>
      <c r="CP26" s="239"/>
      <c r="CQ26" s="239"/>
      <c r="CR26" s="239"/>
      <c r="CS26" s="239"/>
      <c r="CT26" s="239"/>
      <c r="CU26" s="239"/>
      <c r="CV26" s="242"/>
      <c r="CW26" s="80"/>
      <c r="CX26" s="239"/>
      <c r="CY26" s="239"/>
      <c r="CZ26" s="239"/>
      <c r="DA26" s="239"/>
      <c r="DB26" s="239"/>
      <c r="DC26" s="239"/>
      <c r="DD26" s="239"/>
      <c r="DE26" s="239"/>
      <c r="DF26" s="238"/>
      <c r="DG26" s="80"/>
      <c r="DH26" s="240"/>
      <c r="DI26" s="80"/>
      <c r="DJ26" s="239"/>
      <c r="DK26" s="239"/>
      <c r="DL26" s="239"/>
      <c r="DM26" s="239"/>
      <c r="DN26" s="239"/>
      <c r="DO26" s="241"/>
    </row>
    <row r="27" spans="1:119" s="65" customFormat="1" ht="15" hidden="1" customHeight="1" thickBot="1" x14ac:dyDescent="0.3">
      <c r="A27" s="172">
        <v>19</v>
      </c>
      <c r="B27" s="172">
        <v>80485</v>
      </c>
      <c r="C27" s="172" t="s">
        <v>687</v>
      </c>
      <c r="D27" s="243" t="s">
        <v>688</v>
      </c>
      <c r="E27" s="244" t="s">
        <v>591</v>
      </c>
      <c r="F27" s="236"/>
      <c r="G27" s="245">
        <v>4</v>
      </c>
      <c r="H27" s="516" t="s">
        <v>783</v>
      </c>
      <c r="I27" s="323" t="s">
        <v>16</v>
      </c>
      <c r="J27" s="497" t="s">
        <v>16</v>
      </c>
      <c r="K27" s="323" t="s">
        <v>16</v>
      </c>
      <c r="L27" s="323">
        <v>7</v>
      </c>
      <c r="M27" s="65" t="s">
        <v>16</v>
      </c>
      <c r="N27" s="497">
        <v>9</v>
      </c>
      <c r="O27" s="323" t="s">
        <v>16</v>
      </c>
      <c r="P27" s="497">
        <v>8</v>
      </c>
      <c r="Q27" s="237" t="s">
        <v>16</v>
      </c>
      <c r="R27" s="237">
        <v>8</v>
      </c>
      <c r="S27" s="237">
        <v>10</v>
      </c>
      <c r="T27" s="237">
        <v>6</v>
      </c>
      <c r="U27" s="237">
        <v>8</v>
      </c>
      <c r="V27" s="259" t="s">
        <v>294</v>
      </c>
      <c r="W27" s="237">
        <v>7</v>
      </c>
      <c r="X27" s="237" t="s">
        <v>16</v>
      </c>
      <c r="Y27" s="237">
        <v>8</v>
      </c>
      <c r="Z27" s="237">
        <v>8</v>
      </c>
      <c r="AA27" s="237" t="s">
        <v>16</v>
      </c>
      <c r="AB27" s="237">
        <v>7</v>
      </c>
      <c r="AC27" s="237">
        <v>5</v>
      </c>
      <c r="AD27" s="237">
        <v>7</v>
      </c>
      <c r="AE27" s="237" t="s">
        <v>16</v>
      </c>
      <c r="AF27" s="237">
        <v>6</v>
      </c>
      <c r="AG27" s="237" t="s">
        <v>16</v>
      </c>
      <c r="AH27" s="237" t="s">
        <v>16</v>
      </c>
      <c r="AI27" s="237">
        <v>6</v>
      </c>
      <c r="AJ27" s="237">
        <v>7</v>
      </c>
      <c r="AK27" s="237">
        <v>9</v>
      </c>
      <c r="AL27" s="237">
        <v>8</v>
      </c>
      <c r="AM27" s="237">
        <v>6</v>
      </c>
      <c r="AN27" s="237" t="s">
        <v>16</v>
      </c>
      <c r="AO27" s="237" t="s">
        <v>16</v>
      </c>
      <c r="AP27" s="237">
        <v>8</v>
      </c>
      <c r="AQ27" s="237">
        <v>9</v>
      </c>
      <c r="AR27" s="237">
        <v>8</v>
      </c>
      <c r="AS27" s="237">
        <v>8</v>
      </c>
      <c r="AT27" s="237" t="s">
        <v>16</v>
      </c>
      <c r="AU27" s="237">
        <v>10</v>
      </c>
      <c r="AV27" s="237" t="s">
        <v>293</v>
      </c>
      <c r="AW27" s="237">
        <v>10</v>
      </c>
      <c r="AX27" s="237">
        <v>8</v>
      </c>
      <c r="AY27" s="237">
        <v>7</v>
      </c>
      <c r="AZ27" s="237">
        <v>7</v>
      </c>
      <c r="BA27" s="237">
        <v>8</v>
      </c>
      <c r="BB27" s="237" t="s">
        <v>293</v>
      </c>
      <c r="BC27" s="237" t="s">
        <v>16</v>
      </c>
      <c r="BD27" s="237" t="s">
        <v>16</v>
      </c>
      <c r="BE27" s="237"/>
      <c r="BF27" s="237" t="s">
        <v>16</v>
      </c>
      <c r="BG27" s="237">
        <v>10</v>
      </c>
      <c r="BH27" s="237"/>
      <c r="BI27" s="237">
        <v>7</v>
      </c>
      <c r="BJ27" s="237"/>
      <c r="BK27" s="237">
        <v>8</v>
      </c>
      <c r="BL27" s="238"/>
      <c r="BM27" s="168">
        <v>7</v>
      </c>
      <c r="BN27" s="237"/>
      <c r="BO27" s="238" t="s">
        <v>16</v>
      </c>
      <c r="BP27" s="168">
        <v>6</v>
      </c>
      <c r="BQ27" s="237">
        <v>5</v>
      </c>
      <c r="BR27" s="55">
        <f t="shared" si="17"/>
        <v>0</v>
      </c>
      <c r="BS27" s="80">
        <f t="shared" si="18"/>
        <v>33</v>
      </c>
      <c r="BT27" s="80">
        <f t="shared" si="19"/>
        <v>22</v>
      </c>
      <c r="BU27" s="80">
        <f t="shared" si="20"/>
        <v>2</v>
      </c>
      <c r="BV27" s="80">
        <f t="shared" si="21"/>
        <v>0</v>
      </c>
      <c r="BW27" s="80">
        <f t="shared" si="22"/>
        <v>57</v>
      </c>
      <c r="BX27" s="80"/>
      <c r="BY27" s="239"/>
      <c r="BZ27" s="239"/>
      <c r="CA27" s="239"/>
      <c r="CB27" s="239"/>
      <c r="CC27" s="239"/>
      <c r="CD27" s="239"/>
      <c r="CE27" s="239"/>
      <c r="CF27" s="240"/>
      <c r="CG27" s="240"/>
      <c r="CH27" s="237"/>
      <c r="CI27" s="239"/>
      <c r="CJ27" s="239"/>
      <c r="CK27" s="239"/>
      <c r="CL27" s="238"/>
      <c r="CM27" s="237"/>
      <c r="CN27" s="239"/>
      <c r="CO27" s="239"/>
      <c r="CP27" s="239"/>
      <c r="CQ27" s="239"/>
      <c r="CR27" s="239"/>
      <c r="CS27" s="239"/>
      <c r="CT27" s="239"/>
      <c r="CU27" s="239"/>
      <c r="CV27" s="242"/>
      <c r="CW27" s="80"/>
      <c r="CX27" s="239"/>
      <c r="CY27" s="239"/>
      <c r="CZ27" s="239"/>
      <c r="DA27" s="239"/>
      <c r="DB27" s="239"/>
      <c r="DC27" s="239"/>
      <c r="DD27" s="239"/>
      <c r="DE27" s="239"/>
      <c r="DF27" s="238"/>
      <c r="DG27" s="80"/>
      <c r="DH27" s="240"/>
      <c r="DI27" s="80"/>
      <c r="DJ27" s="239"/>
      <c r="DK27" s="239"/>
      <c r="DL27" s="239"/>
      <c r="DM27" s="239"/>
      <c r="DN27" s="239"/>
      <c r="DO27" s="241"/>
    </row>
    <row r="28" spans="1:119" s="65" customFormat="1" ht="15" hidden="1" customHeight="1" x14ac:dyDescent="0.25">
      <c r="A28" s="172">
        <v>14</v>
      </c>
      <c r="B28" s="172">
        <v>80485</v>
      </c>
      <c r="C28" s="172" t="s">
        <v>738</v>
      </c>
      <c r="D28" s="243" t="s">
        <v>739</v>
      </c>
      <c r="E28" s="244" t="s">
        <v>591</v>
      </c>
      <c r="F28" s="236">
        <v>1</v>
      </c>
      <c r="G28" s="245"/>
      <c r="H28" s="238"/>
      <c r="I28" s="168"/>
      <c r="J28" s="55" t="s">
        <v>742</v>
      </c>
      <c r="K28" s="168"/>
      <c r="L28" s="168"/>
      <c r="M28" s="55" t="s">
        <v>742</v>
      </c>
      <c r="N28" s="55"/>
      <c r="O28" s="168" t="s">
        <v>742</v>
      </c>
      <c r="P28" s="55"/>
      <c r="Q28" s="55" t="s">
        <v>742</v>
      </c>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237"/>
      <c r="AZ28" s="237"/>
      <c r="BA28" s="237"/>
      <c r="BB28" s="237"/>
      <c r="BC28" s="237"/>
      <c r="BD28" s="237" t="s">
        <v>742</v>
      </c>
      <c r="BE28" s="237"/>
      <c r="BF28" s="237"/>
      <c r="BG28" s="237"/>
      <c r="BH28" s="237"/>
      <c r="BI28" s="237"/>
      <c r="BJ28" s="237"/>
      <c r="BK28" s="237"/>
      <c r="BL28" s="238"/>
      <c r="BM28" s="264"/>
      <c r="BN28" s="237"/>
      <c r="BO28" s="238" t="s">
        <v>742</v>
      </c>
      <c r="BP28" s="264"/>
      <c r="BQ28" s="237" t="s">
        <v>742</v>
      </c>
      <c r="BR28" s="55">
        <f t="shared" si="17"/>
        <v>0</v>
      </c>
      <c r="BS28" s="80">
        <f t="shared" si="18"/>
        <v>0</v>
      </c>
      <c r="BT28" s="80">
        <f t="shared" si="19"/>
        <v>0</v>
      </c>
      <c r="BU28" s="80">
        <f t="shared" si="20"/>
        <v>0</v>
      </c>
      <c r="BV28" s="80">
        <f t="shared" si="21"/>
        <v>0</v>
      </c>
      <c r="BW28" s="80">
        <f t="shared" si="22"/>
        <v>0</v>
      </c>
      <c r="BX28" s="80"/>
      <c r="BY28" s="239"/>
      <c r="BZ28" s="239"/>
      <c r="CA28" s="239"/>
      <c r="CB28" s="239"/>
      <c r="CC28" s="239"/>
      <c r="CD28" s="239"/>
      <c r="CE28" s="239"/>
      <c r="CF28" s="240"/>
      <c r="CG28" s="240"/>
      <c r="CH28" s="237"/>
      <c r="CI28" s="239"/>
      <c r="CJ28" s="239"/>
      <c r="CK28" s="239"/>
      <c r="CL28" s="238"/>
      <c r="CM28" s="237"/>
      <c r="CN28" s="239"/>
      <c r="CO28" s="239"/>
      <c r="CP28" s="239"/>
      <c r="CQ28" s="239"/>
      <c r="CR28" s="239"/>
      <c r="CS28" s="239"/>
      <c r="CT28" s="239"/>
      <c r="CU28" s="239"/>
      <c r="CV28" s="242"/>
      <c r="CW28" s="80"/>
      <c r="CX28" s="239"/>
      <c r="CY28" s="239"/>
      <c r="CZ28" s="239"/>
      <c r="DA28" s="239"/>
      <c r="DB28" s="239"/>
      <c r="DC28" s="239"/>
      <c r="DD28" s="239"/>
      <c r="DE28" s="239"/>
      <c r="DF28" s="238"/>
      <c r="DG28" s="80"/>
      <c r="DH28" s="240"/>
      <c r="DI28" s="80"/>
      <c r="DJ28" s="239"/>
      <c r="DK28" s="239"/>
      <c r="DL28" s="239"/>
      <c r="DM28" s="239"/>
      <c r="DN28" s="239"/>
      <c r="DO28" s="241"/>
    </row>
    <row r="29" spans="1:119" s="65" customFormat="1" ht="15" hidden="1" customHeight="1" x14ac:dyDescent="0.25">
      <c r="A29" s="172">
        <v>15</v>
      </c>
      <c r="B29" s="172">
        <v>80485</v>
      </c>
      <c r="C29" s="172" t="s">
        <v>776</v>
      </c>
      <c r="D29" s="243" t="s">
        <v>761</v>
      </c>
      <c r="E29" s="244" t="s">
        <v>591</v>
      </c>
      <c r="F29" s="236"/>
      <c r="G29" s="245">
        <v>1</v>
      </c>
      <c r="H29" s="238"/>
      <c r="I29" s="168"/>
      <c r="J29" s="55" t="s">
        <v>742</v>
      </c>
      <c r="K29" s="168" t="s">
        <v>16</v>
      </c>
      <c r="L29" s="168"/>
      <c r="M29" s="55"/>
      <c r="N29" s="55"/>
      <c r="O29" s="168" t="s">
        <v>16</v>
      </c>
      <c r="P29" s="55"/>
      <c r="Q29" s="55" t="s">
        <v>16</v>
      </c>
      <c r="R29" s="55" t="s">
        <v>16</v>
      </c>
      <c r="S29" s="55"/>
      <c r="T29" s="55"/>
      <c r="U29" s="55" t="s">
        <v>16</v>
      </c>
      <c r="V29" s="55"/>
      <c r="W29" s="55" t="s">
        <v>742</v>
      </c>
      <c r="X29" s="55" t="s">
        <v>742</v>
      </c>
      <c r="Y29" s="55" t="s">
        <v>742</v>
      </c>
      <c r="Z29" s="55"/>
      <c r="AA29" s="55"/>
      <c r="AB29" s="55" t="s">
        <v>16</v>
      </c>
      <c r="AC29" s="55"/>
      <c r="AD29" s="55"/>
      <c r="AE29" s="55" t="s">
        <v>16</v>
      </c>
      <c r="AF29" s="55"/>
      <c r="AG29" s="55"/>
      <c r="AH29" s="55"/>
      <c r="AI29" s="55"/>
      <c r="AJ29" s="55"/>
      <c r="AK29" s="55" t="s">
        <v>742</v>
      </c>
      <c r="AL29" s="55" t="s">
        <v>742</v>
      </c>
      <c r="AM29" s="55"/>
      <c r="AN29" s="55" t="s">
        <v>16</v>
      </c>
      <c r="AO29" s="55" t="s">
        <v>16</v>
      </c>
      <c r="AP29" s="55"/>
      <c r="AQ29" s="55"/>
      <c r="AR29" s="55"/>
      <c r="AS29" s="55"/>
      <c r="AT29" s="55"/>
      <c r="AU29" s="55"/>
      <c r="AV29" s="55"/>
      <c r="AW29" s="55"/>
      <c r="AX29" s="55"/>
      <c r="AY29" s="237"/>
      <c r="AZ29" s="237" t="s">
        <v>16</v>
      </c>
      <c r="BA29" s="237"/>
      <c r="BB29" s="237"/>
      <c r="BC29" s="237"/>
      <c r="BD29" s="237" t="s">
        <v>16</v>
      </c>
      <c r="BE29" s="237"/>
      <c r="BF29" s="237" t="s">
        <v>16</v>
      </c>
      <c r="BG29" s="237"/>
      <c r="BH29" s="237"/>
      <c r="BI29" s="237"/>
      <c r="BJ29" s="237"/>
      <c r="BK29" s="237"/>
      <c r="BL29" s="238"/>
      <c r="BM29" s="264"/>
      <c r="BN29" s="237" t="s">
        <v>16</v>
      </c>
      <c r="BO29" s="238"/>
      <c r="BP29" s="264" t="s">
        <v>16</v>
      </c>
      <c r="BQ29" s="237"/>
      <c r="BR29" s="55">
        <f t="shared" si="17"/>
        <v>0</v>
      </c>
      <c r="BS29" s="80">
        <f t="shared" si="18"/>
        <v>0</v>
      </c>
      <c r="BT29" s="80">
        <f t="shared" si="19"/>
        <v>14</v>
      </c>
      <c r="BU29" s="80">
        <f t="shared" si="20"/>
        <v>0</v>
      </c>
      <c r="BV29" s="80">
        <f t="shared" si="21"/>
        <v>0</v>
      </c>
      <c r="BW29" s="80">
        <f t="shared" si="22"/>
        <v>14</v>
      </c>
      <c r="BX29" s="80"/>
      <c r="BY29" s="239"/>
      <c r="BZ29" s="239"/>
      <c r="CA29" s="239"/>
      <c r="CB29" s="239"/>
      <c r="CC29" s="239"/>
      <c r="CD29" s="239"/>
      <c r="CE29" s="239"/>
      <c r="CF29" s="240"/>
      <c r="CG29" s="240"/>
      <c r="CH29" s="237"/>
      <c r="CI29" s="239"/>
      <c r="CJ29" s="239"/>
      <c r="CK29" s="239"/>
      <c r="CL29" s="238"/>
      <c r="CM29" s="237"/>
      <c r="CN29" s="239"/>
      <c r="CO29" s="239"/>
      <c r="CP29" s="239"/>
      <c r="CQ29" s="239"/>
      <c r="CR29" s="239"/>
      <c r="CS29" s="239"/>
      <c r="CT29" s="239"/>
      <c r="CU29" s="239"/>
      <c r="CV29" s="242"/>
      <c r="CW29" s="80"/>
      <c r="CX29" s="239"/>
      <c r="CY29" s="239"/>
      <c r="CZ29" s="239"/>
      <c r="DA29" s="239"/>
      <c r="DB29" s="239"/>
      <c r="DC29" s="239"/>
      <c r="DD29" s="239"/>
      <c r="DE29" s="239"/>
      <c r="DF29" s="238"/>
      <c r="DG29" s="80"/>
      <c r="DH29" s="240"/>
      <c r="DI29" s="80"/>
      <c r="DJ29" s="239"/>
      <c r="DK29" s="239"/>
      <c r="DL29" s="239"/>
      <c r="DM29" s="239"/>
      <c r="DN29" s="239"/>
      <c r="DO29" s="241"/>
    </row>
    <row r="30" spans="1:119" s="65" customFormat="1" ht="15" hidden="1" customHeight="1" x14ac:dyDescent="0.25">
      <c r="A30" s="172">
        <v>16</v>
      </c>
      <c r="B30" s="172">
        <v>80485</v>
      </c>
      <c r="C30" s="172" t="s">
        <v>665</v>
      </c>
      <c r="D30" s="243" t="s">
        <v>666</v>
      </c>
      <c r="E30" s="244" t="s">
        <v>591</v>
      </c>
      <c r="F30" s="236">
        <v>1</v>
      </c>
      <c r="G30" s="245">
        <v>1</v>
      </c>
      <c r="H30" s="238"/>
      <c r="I30" s="168">
        <v>7</v>
      </c>
      <c r="J30" s="55"/>
      <c r="K30" s="168">
        <v>6</v>
      </c>
      <c r="L30" s="168">
        <v>8</v>
      </c>
      <c r="M30" s="55">
        <v>9</v>
      </c>
      <c r="N30" s="55"/>
      <c r="O30" s="168">
        <v>8</v>
      </c>
      <c r="P30" s="55"/>
      <c r="Q30" s="55">
        <v>5</v>
      </c>
      <c r="R30" s="55">
        <v>8</v>
      </c>
      <c r="S30" s="55"/>
      <c r="T30" s="55"/>
      <c r="U30" s="55">
        <v>9</v>
      </c>
      <c r="V30" s="55"/>
      <c r="W30" s="55"/>
      <c r="X30" s="55"/>
      <c r="Y30" s="55"/>
      <c r="Z30" s="55">
        <v>7</v>
      </c>
      <c r="AA30" s="55"/>
      <c r="AB30" s="55">
        <v>9</v>
      </c>
      <c r="AC30" s="55"/>
      <c r="AD30" s="55">
        <v>9</v>
      </c>
      <c r="AE30" s="55"/>
      <c r="AF30" s="55"/>
      <c r="AG30" s="55"/>
      <c r="AH30" s="55"/>
      <c r="AI30" s="55"/>
      <c r="AJ30" s="55"/>
      <c r="AK30" s="55" t="s">
        <v>680</v>
      </c>
      <c r="AL30" s="55"/>
      <c r="AM30" s="55"/>
      <c r="AN30" s="55"/>
      <c r="AO30" s="55"/>
      <c r="AP30" s="55"/>
      <c r="AQ30" s="55"/>
      <c r="AR30" s="55"/>
      <c r="AS30" s="55"/>
      <c r="AT30" s="55"/>
      <c r="AU30" s="55"/>
      <c r="AV30" s="55"/>
      <c r="AW30" s="55"/>
      <c r="AX30" s="55"/>
      <c r="AY30" s="237"/>
      <c r="AZ30" s="237"/>
      <c r="BA30" s="237"/>
      <c r="BB30" s="237">
        <v>10</v>
      </c>
      <c r="BC30" s="237"/>
      <c r="BD30" s="237" t="s">
        <v>679</v>
      </c>
      <c r="BE30" s="237"/>
      <c r="BF30" s="237"/>
      <c r="BG30" s="237"/>
      <c r="BH30" s="237"/>
      <c r="BI30" s="237"/>
      <c r="BJ30" s="237"/>
      <c r="BK30" s="237"/>
      <c r="BL30" s="238"/>
      <c r="BM30" s="264">
        <v>7</v>
      </c>
      <c r="BN30" s="237">
        <v>10</v>
      </c>
      <c r="BO30" s="238" t="s">
        <v>742</v>
      </c>
      <c r="BP30" s="264"/>
      <c r="BQ30" s="237"/>
      <c r="BR30" s="55">
        <f t="shared" si="17"/>
        <v>0</v>
      </c>
      <c r="BS30" s="80">
        <f t="shared" si="18"/>
        <v>13</v>
      </c>
      <c r="BT30" s="80">
        <f t="shared" si="19"/>
        <v>2</v>
      </c>
      <c r="BU30" s="80">
        <f t="shared" si="20"/>
        <v>1</v>
      </c>
      <c r="BV30" s="80">
        <f t="shared" si="21"/>
        <v>0</v>
      </c>
      <c r="BW30" s="80">
        <f t="shared" si="22"/>
        <v>16</v>
      </c>
      <c r="BX30" s="80"/>
      <c r="BY30" s="239"/>
      <c r="BZ30" s="239"/>
      <c r="CA30" s="239"/>
      <c r="CB30" s="239"/>
      <c r="CC30" s="239"/>
      <c r="CD30" s="239"/>
      <c r="CE30" s="239"/>
      <c r="CF30" s="240"/>
      <c r="CG30" s="240"/>
      <c r="CH30" s="237"/>
      <c r="CI30" s="239"/>
      <c r="CJ30" s="239"/>
      <c r="CK30" s="239"/>
      <c r="CL30" s="238"/>
      <c r="CM30" s="237"/>
      <c r="CN30" s="239"/>
      <c r="CO30" s="239"/>
      <c r="CP30" s="239"/>
      <c r="CQ30" s="239"/>
      <c r="CR30" s="239"/>
      <c r="CS30" s="239"/>
      <c r="CT30" s="239"/>
      <c r="CU30" s="239"/>
      <c r="CV30" s="242"/>
      <c r="CW30" s="80"/>
      <c r="CX30" s="239"/>
      <c r="CY30" s="239"/>
      <c r="CZ30" s="239"/>
      <c r="DA30" s="239"/>
      <c r="DB30" s="239"/>
      <c r="DC30" s="239"/>
      <c r="DD30" s="239"/>
      <c r="DE30" s="239"/>
      <c r="DF30" s="238"/>
      <c r="DG30" s="80"/>
      <c r="DH30" s="240"/>
      <c r="DI30" s="80"/>
      <c r="DJ30" s="239"/>
      <c r="DK30" s="239"/>
      <c r="DL30" s="239"/>
      <c r="DM30" s="239"/>
      <c r="DN30" s="239"/>
      <c r="DO30" s="241"/>
    </row>
    <row r="31" spans="1:119" s="65" customFormat="1" ht="15" hidden="1" customHeight="1" x14ac:dyDescent="0.25">
      <c r="A31" s="172">
        <v>17</v>
      </c>
      <c r="B31" s="172">
        <v>80485</v>
      </c>
      <c r="C31" s="91" t="s">
        <v>488</v>
      </c>
      <c r="D31" s="243" t="s">
        <v>593</v>
      </c>
      <c r="E31" s="244" t="s">
        <v>591</v>
      </c>
      <c r="F31" s="236"/>
      <c r="G31" s="245">
        <v>5</v>
      </c>
      <c r="H31" s="238" t="s">
        <v>16</v>
      </c>
      <c r="I31" s="168">
        <v>8</v>
      </c>
      <c r="J31" s="55" t="s">
        <v>16</v>
      </c>
      <c r="K31" s="55" t="s">
        <v>16</v>
      </c>
      <c r="L31" s="168">
        <v>9</v>
      </c>
      <c r="M31" s="55" t="s">
        <v>16</v>
      </c>
      <c r="N31" s="55">
        <v>10</v>
      </c>
      <c r="O31" s="55" t="s">
        <v>16</v>
      </c>
      <c r="P31" s="168">
        <v>8</v>
      </c>
      <c r="Q31" s="55" t="s">
        <v>16</v>
      </c>
      <c r="R31" s="55" t="s">
        <v>16</v>
      </c>
      <c r="S31" s="55">
        <v>10</v>
      </c>
      <c r="T31" s="55" t="s">
        <v>16</v>
      </c>
      <c r="U31" s="55" t="s">
        <v>16</v>
      </c>
      <c r="V31" s="55" t="s">
        <v>292</v>
      </c>
      <c r="W31" s="55">
        <v>10</v>
      </c>
      <c r="X31" s="55" t="s">
        <v>16</v>
      </c>
      <c r="Y31" s="168">
        <v>8</v>
      </c>
      <c r="Z31" s="55">
        <v>8</v>
      </c>
      <c r="AA31" s="168">
        <v>6</v>
      </c>
      <c r="AB31" s="55">
        <v>7</v>
      </c>
      <c r="AC31" s="55">
        <v>10</v>
      </c>
      <c r="AD31" s="55">
        <v>9</v>
      </c>
      <c r="AE31" s="55" t="s">
        <v>16</v>
      </c>
      <c r="AF31" s="55">
        <v>10</v>
      </c>
      <c r="AG31" s="55">
        <v>8</v>
      </c>
      <c r="AH31" s="55">
        <v>9</v>
      </c>
      <c r="AI31" s="55">
        <v>9</v>
      </c>
      <c r="AJ31" s="55">
        <v>10</v>
      </c>
      <c r="AK31" s="55">
        <v>9</v>
      </c>
      <c r="AL31" s="55">
        <v>9</v>
      </c>
      <c r="AM31" s="55">
        <v>7</v>
      </c>
      <c r="AN31" s="55">
        <v>6</v>
      </c>
      <c r="AO31" s="55" t="s">
        <v>16</v>
      </c>
      <c r="AP31" s="55">
        <v>9</v>
      </c>
      <c r="AQ31" s="55">
        <v>9</v>
      </c>
      <c r="AR31" s="168">
        <v>9</v>
      </c>
      <c r="AS31" s="55">
        <v>9</v>
      </c>
      <c r="AT31" s="55">
        <v>9</v>
      </c>
      <c r="AU31" s="55">
        <v>9</v>
      </c>
      <c r="AV31" s="55">
        <v>8</v>
      </c>
      <c r="AW31" s="55">
        <v>9</v>
      </c>
      <c r="AX31" s="55">
        <v>9</v>
      </c>
      <c r="AY31" s="237">
        <v>9</v>
      </c>
      <c r="AZ31" s="264">
        <v>9</v>
      </c>
      <c r="BA31" s="264">
        <v>8</v>
      </c>
      <c r="BB31" s="237">
        <v>9</v>
      </c>
      <c r="BC31" s="237" t="s">
        <v>16</v>
      </c>
      <c r="BD31" s="237" t="s">
        <v>16</v>
      </c>
      <c r="BE31" s="237"/>
      <c r="BF31" s="237" t="s">
        <v>16</v>
      </c>
      <c r="BG31" s="237">
        <v>10</v>
      </c>
      <c r="BH31" s="237"/>
      <c r="BI31" s="237">
        <v>9</v>
      </c>
      <c r="BJ31" s="237"/>
      <c r="BK31" s="237">
        <v>9</v>
      </c>
      <c r="BL31" s="238"/>
      <c r="BM31" s="237"/>
      <c r="BN31" s="237">
        <v>9</v>
      </c>
      <c r="BO31" s="296"/>
      <c r="BP31" s="237" t="s">
        <v>16</v>
      </c>
      <c r="BQ31" s="264">
        <v>9</v>
      </c>
      <c r="BR31" s="55">
        <f t="shared" si="17"/>
        <v>0</v>
      </c>
      <c r="BS31" s="80">
        <f t="shared" si="18"/>
        <v>39</v>
      </c>
      <c r="BT31" s="80">
        <f t="shared" si="19"/>
        <v>17</v>
      </c>
      <c r="BU31" s="80">
        <f t="shared" si="20"/>
        <v>0</v>
      </c>
      <c r="BV31" s="80">
        <f t="shared" si="21"/>
        <v>0</v>
      </c>
      <c r="BW31" s="80">
        <f t="shared" si="22"/>
        <v>56</v>
      </c>
      <c r="BX31" s="674"/>
      <c r="BY31" s="327"/>
      <c r="BZ31" s="327"/>
      <c r="CA31" s="327"/>
      <c r="CB31" s="327"/>
      <c r="CC31" s="327"/>
      <c r="CD31" s="327"/>
      <c r="CE31" s="327"/>
      <c r="CF31" s="329"/>
      <c r="CG31" s="329"/>
      <c r="CH31" s="325"/>
      <c r="CI31" s="327"/>
      <c r="CJ31" s="327"/>
      <c r="CK31" s="327"/>
      <c r="CL31" s="331"/>
      <c r="CM31" s="325"/>
      <c r="CN31" s="327"/>
      <c r="CO31" s="327"/>
      <c r="CP31" s="223"/>
      <c r="CQ31" s="223"/>
      <c r="CR31" s="223"/>
      <c r="CS31" s="223"/>
      <c r="CT31" s="223"/>
      <c r="CU31" s="223"/>
      <c r="CV31" s="227"/>
      <c r="CW31" s="226"/>
      <c r="CX31" s="223"/>
      <c r="CY31" s="223"/>
      <c r="CZ31" s="223"/>
      <c r="DA31" s="223"/>
      <c r="DB31" s="223"/>
      <c r="DC31" s="223"/>
      <c r="DD31" s="223"/>
      <c r="DE31" s="223"/>
      <c r="DF31" s="336"/>
      <c r="DG31" s="226"/>
      <c r="DH31" s="224"/>
      <c r="DI31" s="226"/>
      <c r="DJ31" s="223"/>
      <c r="DK31" s="223"/>
      <c r="DL31" s="223"/>
      <c r="DM31" s="223"/>
      <c r="DN31" s="223"/>
      <c r="DO31" s="225"/>
    </row>
    <row r="32" spans="1:119" s="65" customFormat="1" ht="15" hidden="1" customHeight="1" x14ac:dyDescent="0.25">
      <c r="A32" s="172">
        <v>18</v>
      </c>
      <c r="B32" s="172">
        <v>80485</v>
      </c>
      <c r="C32" s="172" t="s">
        <v>638</v>
      </c>
      <c r="D32" s="243" t="s">
        <v>639</v>
      </c>
      <c r="E32" s="244" t="s">
        <v>591</v>
      </c>
      <c r="F32" s="236">
        <v>2</v>
      </c>
      <c r="G32" s="245">
        <v>1</v>
      </c>
      <c r="H32" s="238" t="s">
        <v>16</v>
      </c>
      <c r="I32" s="264">
        <v>7</v>
      </c>
      <c r="J32" s="237" t="s">
        <v>16</v>
      </c>
      <c r="K32" s="264" t="s">
        <v>16</v>
      </c>
      <c r="L32" s="263">
        <v>5</v>
      </c>
      <c r="M32" s="259">
        <v>5</v>
      </c>
      <c r="N32" s="237"/>
      <c r="O32" s="264" t="s">
        <v>16</v>
      </c>
      <c r="P32" s="237"/>
      <c r="Q32" s="237" t="s">
        <v>16</v>
      </c>
      <c r="R32" s="237" t="s">
        <v>16</v>
      </c>
      <c r="S32" s="237"/>
      <c r="T32" s="237" t="s">
        <v>16</v>
      </c>
      <c r="U32" s="237" t="s">
        <v>16</v>
      </c>
      <c r="V32" s="237"/>
      <c r="W32" s="237" t="s">
        <v>742</v>
      </c>
      <c r="X32" s="237">
        <v>5</v>
      </c>
      <c r="Y32" s="237">
        <v>8</v>
      </c>
      <c r="Z32" s="237">
        <v>7</v>
      </c>
      <c r="AA32" s="237"/>
      <c r="AB32" s="259" t="s">
        <v>36</v>
      </c>
      <c r="AC32" s="237"/>
      <c r="AD32" s="237">
        <v>7</v>
      </c>
      <c r="AE32" s="237" t="s">
        <v>16</v>
      </c>
      <c r="AF32" s="237">
        <v>5</v>
      </c>
      <c r="AG32" s="237"/>
      <c r="AH32" s="237" t="s">
        <v>16</v>
      </c>
      <c r="AI32" s="237">
        <v>7</v>
      </c>
      <c r="AJ32" s="237"/>
      <c r="AK32" s="237" t="s">
        <v>742</v>
      </c>
      <c r="AL32" s="237" t="s">
        <v>742</v>
      </c>
      <c r="AM32" s="237">
        <v>5</v>
      </c>
      <c r="AN32" s="237" t="s">
        <v>742</v>
      </c>
      <c r="AO32" s="237" t="s">
        <v>16</v>
      </c>
      <c r="AP32" s="237"/>
      <c r="AQ32" s="237"/>
      <c r="AR32" s="237" t="s">
        <v>16</v>
      </c>
      <c r="AS32" s="237"/>
      <c r="AT32" s="237"/>
      <c r="AU32" s="237"/>
      <c r="AV32" s="237"/>
      <c r="AW32" s="237"/>
      <c r="AX32" s="237"/>
      <c r="AY32" s="237"/>
      <c r="AZ32" s="237" t="s">
        <v>16</v>
      </c>
      <c r="BA32" s="237" t="s">
        <v>742</v>
      </c>
      <c r="BB32" s="237" t="s">
        <v>742</v>
      </c>
      <c r="BC32" s="237" t="s">
        <v>16</v>
      </c>
      <c r="BD32" s="237" t="s">
        <v>16</v>
      </c>
      <c r="BE32" s="237"/>
      <c r="BF32" s="237" t="s">
        <v>16</v>
      </c>
      <c r="BG32" s="237"/>
      <c r="BH32" s="237"/>
      <c r="BI32" s="237">
        <v>5</v>
      </c>
      <c r="BJ32" s="237"/>
      <c r="BK32" s="237"/>
      <c r="BL32" s="238"/>
      <c r="BM32" s="264"/>
      <c r="BN32" s="237">
        <v>8</v>
      </c>
      <c r="BO32" s="238" t="s">
        <v>742</v>
      </c>
      <c r="BP32" s="264">
        <v>7</v>
      </c>
      <c r="BQ32" s="237"/>
      <c r="BR32" s="55">
        <f t="shared" si="17"/>
        <v>0</v>
      </c>
      <c r="BS32" s="80">
        <f t="shared" si="18"/>
        <v>7</v>
      </c>
      <c r="BT32" s="80">
        <f t="shared" si="19"/>
        <v>16</v>
      </c>
      <c r="BU32" s="80">
        <f t="shared" si="20"/>
        <v>6</v>
      </c>
      <c r="BV32" s="80">
        <f t="shared" si="21"/>
        <v>0</v>
      </c>
      <c r="BW32" s="80">
        <f t="shared" si="22"/>
        <v>29</v>
      </c>
      <c r="BX32" s="80">
        <v>7</v>
      </c>
      <c r="BY32" s="239"/>
      <c r="BZ32" s="239"/>
      <c r="CA32" s="239"/>
      <c r="CB32" s="239"/>
      <c r="CC32" s="239"/>
      <c r="CD32" s="239"/>
      <c r="CE32" s="239"/>
      <c r="CF32" s="240"/>
      <c r="CG32" s="240"/>
      <c r="CH32" s="237"/>
      <c r="CI32" s="239"/>
      <c r="CJ32" s="239"/>
      <c r="CK32" s="239"/>
      <c r="CL32" s="238"/>
      <c r="CM32" s="237"/>
      <c r="CN32" s="239"/>
      <c r="CO32" s="239"/>
      <c r="CP32" s="239"/>
      <c r="CQ32" s="239"/>
      <c r="CR32" s="239"/>
      <c r="CS32" s="239"/>
      <c r="CT32" s="239"/>
      <c r="CU32" s="239"/>
      <c r="CV32" s="242"/>
      <c r="CW32" s="80"/>
      <c r="CX32" s="239"/>
      <c r="CY32" s="239"/>
      <c r="CZ32" s="239"/>
      <c r="DA32" s="239"/>
      <c r="DB32" s="239"/>
      <c r="DC32" s="239"/>
      <c r="DD32" s="239"/>
      <c r="DE32" s="239"/>
      <c r="DF32" s="238"/>
      <c r="DG32" s="80"/>
      <c r="DH32" s="240"/>
      <c r="DI32" s="80"/>
      <c r="DJ32" s="239"/>
      <c r="DK32" s="239"/>
      <c r="DL32" s="239"/>
      <c r="DM32" s="239"/>
      <c r="DN32" s="239"/>
      <c r="DO32" s="241"/>
    </row>
    <row r="33" spans="1:119" s="65" customFormat="1" ht="15" hidden="1" customHeight="1" thickBot="1" x14ac:dyDescent="0.35">
      <c r="A33" s="172">
        <v>19</v>
      </c>
      <c r="B33" s="172">
        <v>80485</v>
      </c>
      <c r="C33" s="91" t="s">
        <v>487</v>
      </c>
      <c r="D33" s="319" t="s">
        <v>490</v>
      </c>
      <c r="E33" s="320" t="s">
        <v>591</v>
      </c>
      <c r="F33" s="321">
        <v>5</v>
      </c>
      <c r="G33" s="322"/>
      <c r="H33" s="296">
        <v>7</v>
      </c>
      <c r="I33" s="264">
        <v>9</v>
      </c>
      <c r="J33" s="264">
        <v>9</v>
      </c>
      <c r="K33" s="264">
        <v>9</v>
      </c>
      <c r="L33" s="264">
        <v>9</v>
      </c>
      <c r="M33" s="264">
        <v>10</v>
      </c>
      <c r="N33" s="264">
        <v>8</v>
      </c>
      <c r="O33" s="264">
        <v>7</v>
      </c>
      <c r="P33" s="264">
        <v>8</v>
      </c>
      <c r="Q33" s="264" t="s">
        <v>685</v>
      </c>
      <c r="R33" s="324">
        <v>7</v>
      </c>
      <c r="S33" s="264">
        <v>10</v>
      </c>
      <c r="T33" s="264">
        <v>9</v>
      </c>
      <c r="U33" s="264">
        <v>9</v>
      </c>
      <c r="V33" s="264">
        <v>8</v>
      </c>
      <c r="W33" s="264">
        <v>9</v>
      </c>
      <c r="X33" s="264">
        <v>7</v>
      </c>
      <c r="Y33" s="264">
        <v>10</v>
      </c>
      <c r="Z33" s="264">
        <v>8</v>
      </c>
      <c r="AA33" s="264">
        <v>9</v>
      </c>
      <c r="AB33" s="264">
        <v>8</v>
      </c>
      <c r="AC33" s="264">
        <v>10</v>
      </c>
      <c r="AD33" s="264">
        <v>9</v>
      </c>
      <c r="AE33" s="264">
        <v>10</v>
      </c>
      <c r="AF33" s="264">
        <v>9</v>
      </c>
      <c r="AG33" s="264">
        <v>7</v>
      </c>
      <c r="AH33" s="264">
        <v>9</v>
      </c>
      <c r="AI33" s="264">
        <v>9</v>
      </c>
      <c r="AJ33" s="264">
        <v>7</v>
      </c>
      <c r="AK33" s="264">
        <v>9</v>
      </c>
      <c r="AL33" s="264">
        <v>9</v>
      </c>
      <c r="AM33" s="264">
        <v>8</v>
      </c>
      <c r="AN33" s="264">
        <v>8</v>
      </c>
      <c r="AO33" s="324">
        <v>9</v>
      </c>
      <c r="AP33" s="264">
        <v>9</v>
      </c>
      <c r="AQ33" s="264">
        <v>9</v>
      </c>
      <c r="AR33" s="264">
        <v>6</v>
      </c>
      <c r="AS33" s="264">
        <v>9</v>
      </c>
      <c r="AT33" s="264">
        <v>10</v>
      </c>
      <c r="AU33" s="324">
        <v>10</v>
      </c>
      <c r="AV33" s="324">
        <v>8</v>
      </c>
      <c r="AW33" s="324">
        <v>10</v>
      </c>
      <c r="AX33" s="324">
        <v>9</v>
      </c>
      <c r="AY33" s="324">
        <v>9</v>
      </c>
      <c r="AZ33" s="324">
        <v>8</v>
      </c>
      <c r="BA33" s="324">
        <v>8</v>
      </c>
      <c r="BB33" s="324">
        <v>9</v>
      </c>
      <c r="BC33" s="324">
        <v>8</v>
      </c>
      <c r="BD33" s="324">
        <v>8</v>
      </c>
      <c r="BE33" s="264"/>
      <c r="BF33" s="264">
        <v>6</v>
      </c>
      <c r="BG33" s="264">
        <v>10</v>
      </c>
      <c r="BH33" s="264"/>
      <c r="BI33" s="264">
        <v>8</v>
      </c>
      <c r="BJ33" s="264"/>
      <c r="BK33" s="264"/>
      <c r="BL33" s="296">
        <v>9</v>
      </c>
      <c r="BM33" s="264">
        <v>10</v>
      </c>
      <c r="BN33" s="264"/>
      <c r="BO33" s="296">
        <v>9</v>
      </c>
      <c r="BP33" s="264"/>
      <c r="BQ33" s="264">
        <v>9</v>
      </c>
      <c r="BR33" s="55">
        <f t="shared" si="17"/>
        <v>0</v>
      </c>
      <c r="BS33" s="80">
        <f t="shared" si="18"/>
        <v>55</v>
      </c>
      <c r="BT33" s="80">
        <f t="shared" si="19"/>
        <v>1</v>
      </c>
      <c r="BU33" s="80">
        <f t="shared" si="20"/>
        <v>0</v>
      </c>
      <c r="BV33" s="80">
        <f t="shared" si="21"/>
        <v>0</v>
      </c>
      <c r="BW33" s="80">
        <f t="shared" si="22"/>
        <v>56</v>
      </c>
      <c r="BX33" s="343">
        <v>9</v>
      </c>
      <c r="BY33" s="328">
        <v>8</v>
      </c>
      <c r="BZ33" s="328"/>
      <c r="CA33" s="328"/>
      <c r="CB33" s="328"/>
      <c r="CC33" s="328"/>
      <c r="CD33" s="328"/>
      <c r="CE33" s="328"/>
      <c r="CF33" s="330"/>
      <c r="CG33" s="330"/>
      <c r="CH33" s="326"/>
      <c r="CI33" s="328"/>
      <c r="CJ33" s="328"/>
      <c r="CK33" s="328"/>
      <c r="CL33" s="332"/>
      <c r="CM33" s="326"/>
      <c r="CN33" s="328"/>
      <c r="CO33" s="328"/>
      <c r="CP33" s="333"/>
      <c r="CQ33" s="333"/>
      <c r="CR33" s="333"/>
      <c r="CS33" s="333"/>
      <c r="CT33" s="333"/>
      <c r="CU33" s="333"/>
      <c r="CV33" s="334"/>
      <c r="CW33" s="335"/>
      <c r="CX33" s="333"/>
      <c r="CY33" s="333"/>
      <c r="CZ33" s="333"/>
      <c r="DA33" s="333"/>
      <c r="DB33" s="333"/>
      <c r="DC33" s="333"/>
      <c r="DD33" s="333"/>
      <c r="DE33" s="333"/>
      <c r="DF33" s="337"/>
      <c r="DG33" s="335"/>
      <c r="DH33" s="338"/>
      <c r="DI33" s="335"/>
      <c r="DJ33" s="333"/>
      <c r="DK33" s="333"/>
      <c r="DL33" s="333"/>
      <c r="DM33" s="333"/>
      <c r="DN33" s="333"/>
      <c r="DO33" s="339"/>
    </row>
    <row r="34" spans="1:119" ht="14.4" thickBot="1" x14ac:dyDescent="0.3">
      <c r="A34" s="66"/>
      <c r="C34" s="88"/>
      <c r="D34" s="69" t="s">
        <v>41</v>
      </c>
      <c r="E34" s="69"/>
      <c r="F34" s="70">
        <f>COUNT(F17:F17)</f>
        <v>1</v>
      </c>
      <c r="G34" s="71">
        <f>COUNT(G10:G17)</f>
        <v>0</v>
      </c>
      <c r="H34" s="72">
        <f t="shared" ref="H34:AU34" si="23">COUNTA(H10:H17)</f>
        <v>7</v>
      </c>
      <c r="I34" s="72">
        <f t="shared" si="23"/>
        <v>7</v>
      </c>
      <c r="J34" s="72">
        <f t="shared" si="23"/>
        <v>4</v>
      </c>
      <c r="K34" s="72">
        <f t="shared" si="23"/>
        <v>5</v>
      </c>
      <c r="L34" s="72">
        <f t="shared" si="23"/>
        <v>7</v>
      </c>
      <c r="M34" s="72">
        <f t="shared" si="23"/>
        <v>4</v>
      </c>
      <c r="N34" s="72">
        <f t="shared" si="23"/>
        <v>5</v>
      </c>
      <c r="O34" s="72">
        <f t="shared" si="23"/>
        <v>7</v>
      </c>
      <c r="P34" s="72">
        <f t="shared" si="23"/>
        <v>4</v>
      </c>
      <c r="Q34" s="72">
        <f t="shared" si="23"/>
        <v>7</v>
      </c>
      <c r="R34" s="72">
        <f t="shared" si="23"/>
        <v>6</v>
      </c>
      <c r="S34" s="72">
        <f t="shared" si="23"/>
        <v>5</v>
      </c>
      <c r="T34" s="72">
        <f t="shared" si="23"/>
        <v>4</v>
      </c>
      <c r="U34" s="72">
        <f t="shared" si="23"/>
        <v>5</v>
      </c>
      <c r="V34" s="72">
        <f t="shared" si="23"/>
        <v>4</v>
      </c>
      <c r="W34" s="72">
        <f t="shared" si="23"/>
        <v>2</v>
      </c>
      <c r="X34" s="72">
        <f t="shared" si="23"/>
        <v>4</v>
      </c>
      <c r="Y34" s="72">
        <f t="shared" si="23"/>
        <v>5</v>
      </c>
      <c r="Z34" s="72">
        <f t="shared" si="23"/>
        <v>4</v>
      </c>
      <c r="AA34" s="72">
        <f t="shared" si="23"/>
        <v>8</v>
      </c>
      <c r="AB34" s="72">
        <f t="shared" si="23"/>
        <v>4</v>
      </c>
      <c r="AC34" s="72">
        <f t="shared" si="23"/>
        <v>2</v>
      </c>
      <c r="AD34" s="72">
        <f t="shared" si="23"/>
        <v>3</v>
      </c>
      <c r="AE34" s="72">
        <f t="shared" si="23"/>
        <v>3</v>
      </c>
      <c r="AF34" s="72">
        <f t="shared" si="23"/>
        <v>2</v>
      </c>
      <c r="AG34" s="72">
        <f t="shared" si="23"/>
        <v>2</v>
      </c>
      <c r="AH34" s="72">
        <f t="shared" si="23"/>
        <v>2</v>
      </c>
      <c r="AI34" s="72">
        <f t="shared" si="23"/>
        <v>4</v>
      </c>
      <c r="AJ34" s="72">
        <f t="shared" si="23"/>
        <v>2</v>
      </c>
      <c r="AK34" s="72">
        <f t="shared" si="23"/>
        <v>2</v>
      </c>
      <c r="AL34" s="72">
        <f t="shared" si="23"/>
        <v>5</v>
      </c>
      <c r="AM34" s="72">
        <f t="shared" si="23"/>
        <v>2</v>
      </c>
      <c r="AN34" s="72">
        <f t="shared" si="23"/>
        <v>3</v>
      </c>
      <c r="AO34" s="72">
        <f t="shared" si="23"/>
        <v>3</v>
      </c>
      <c r="AP34" s="72">
        <f t="shared" si="23"/>
        <v>3</v>
      </c>
      <c r="AQ34" s="72">
        <f t="shared" si="23"/>
        <v>2</v>
      </c>
      <c r="AR34" s="72">
        <f t="shared" si="23"/>
        <v>2</v>
      </c>
      <c r="AS34" s="72">
        <f t="shared" si="23"/>
        <v>2</v>
      </c>
      <c r="AT34" s="72">
        <f t="shared" si="23"/>
        <v>2</v>
      </c>
      <c r="AU34" s="72">
        <f t="shared" si="23"/>
        <v>2</v>
      </c>
      <c r="AV34" s="72"/>
      <c r="AW34" s="72"/>
      <c r="AX34" s="72"/>
      <c r="AY34" s="72"/>
      <c r="AZ34" s="72"/>
      <c r="BA34" s="72">
        <f>COUNTA(BA10:BA17)</f>
        <v>4</v>
      </c>
      <c r="BB34" s="72"/>
      <c r="BC34" s="72">
        <f t="shared" ref="BC34:BQ34" si="24">COUNTA(BC10:BC17)</f>
        <v>3</v>
      </c>
      <c r="BD34" s="72">
        <f t="shared" si="24"/>
        <v>4</v>
      </c>
      <c r="BE34" s="72">
        <f t="shared" si="24"/>
        <v>2</v>
      </c>
      <c r="BF34" s="72">
        <f t="shared" si="24"/>
        <v>1</v>
      </c>
      <c r="BG34" s="72">
        <f t="shared" si="24"/>
        <v>3</v>
      </c>
      <c r="BH34" s="72">
        <f t="shared" si="24"/>
        <v>2</v>
      </c>
      <c r="BI34" s="72">
        <f t="shared" si="24"/>
        <v>3</v>
      </c>
      <c r="BJ34" s="72">
        <f t="shared" si="24"/>
        <v>0</v>
      </c>
      <c r="BK34" s="72">
        <f t="shared" si="24"/>
        <v>1</v>
      </c>
      <c r="BL34" s="72">
        <f t="shared" si="24"/>
        <v>1</v>
      </c>
      <c r="BM34" s="72">
        <f t="shared" si="24"/>
        <v>1</v>
      </c>
      <c r="BN34" s="72">
        <f t="shared" si="24"/>
        <v>4</v>
      </c>
      <c r="BO34" s="72">
        <f t="shared" si="24"/>
        <v>2</v>
      </c>
      <c r="BP34" s="72">
        <f t="shared" si="24"/>
        <v>4</v>
      </c>
      <c r="BQ34" s="72">
        <f t="shared" si="24"/>
        <v>3</v>
      </c>
      <c r="BR34" s="55">
        <f t="shared" ref="BR34" si="25">COUNTIF(H34:BQ34, "2020-2")</f>
        <v>0</v>
      </c>
      <c r="BS34" s="72">
        <f>COUNTA(BS11:BS17)</f>
        <v>6</v>
      </c>
      <c r="BT34" s="72">
        <f>COUNTA(BT11:BT17)</f>
        <v>6</v>
      </c>
      <c r="BU34" s="72">
        <f>COUNTA(BU11:BU17)</f>
        <v>6</v>
      </c>
      <c r="BV34" s="72">
        <f>COUNTA(BV11:BV17)</f>
        <v>6</v>
      </c>
      <c r="BW34" s="72">
        <f>COUNTA(BW11:BW17)</f>
        <v>6</v>
      </c>
      <c r="BX34" s="72">
        <f t="shared" ref="BX34:DF34" si="26">COUNTA(BX17:BX17)</f>
        <v>1</v>
      </c>
      <c r="BY34" s="70">
        <f t="shared" si="26"/>
        <v>0</v>
      </c>
      <c r="BZ34" s="70">
        <f t="shared" si="26"/>
        <v>0</v>
      </c>
      <c r="CA34" s="70">
        <f t="shared" si="26"/>
        <v>0</v>
      </c>
      <c r="CB34" s="70">
        <f t="shared" si="26"/>
        <v>0</v>
      </c>
      <c r="CC34" s="70">
        <f t="shared" si="26"/>
        <v>0</v>
      </c>
      <c r="CD34" s="70">
        <f t="shared" si="26"/>
        <v>0</v>
      </c>
      <c r="CE34" s="70">
        <f t="shared" si="26"/>
        <v>0</v>
      </c>
      <c r="CF34" s="73">
        <f t="shared" si="26"/>
        <v>0</v>
      </c>
      <c r="CG34" s="71">
        <f t="shared" si="26"/>
        <v>0</v>
      </c>
      <c r="CH34" s="72">
        <f t="shared" si="26"/>
        <v>0</v>
      </c>
      <c r="CI34" s="70">
        <f t="shared" si="26"/>
        <v>0</v>
      </c>
      <c r="CJ34" s="70">
        <f t="shared" si="26"/>
        <v>0</v>
      </c>
      <c r="CK34" s="70">
        <f t="shared" si="26"/>
        <v>0</v>
      </c>
      <c r="CL34" s="75">
        <f t="shared" si="26"/>
        <v>0</v>
      </c>
      <c r="CM34" s="72">
        <f t="shared" si="26"/>
        <v>0</v>
      </c>
      <c r="CN34" s="70">
        <f t="shared" si="26"/>
        <v>0</v>
      </c>
      <c r="CO34" s="70">
        <f t="shared" si="26"/>
        <v>0</v>
      </c>
      <c r="CP34" s="70">
        <f t="shared" si="26"/>
        <v>0</v>
      </c>
      <c r="CQ34" s="70">
        <f t="shared" si="26"/>
        <v>0</v>
      </c>
      <c r="CR34" s="70">
        <f t="shared" si="26"/>
        <v>0</v>
      </c>
      <c r="CS34" s="70">
        <f t="shared" si="26"/>
        <v>0</v>
      </c>
      <c r="CT34" s="70">
        <f t="shared" si="26"/>
        <v>0</v>
      </c>
      <c r="CU34" s="70">
        <f t="shared" si="26"/>
        <v>0</v>
      </c>
      <c r="CV34" s="75">
        <f t="shared" si="26"/>
        <v>0</v>
      </c>
      <c r="CW34" s="72">
        <f t="shared" si="26"/>
        <v>0</v>
      </c>
      <c r="CX34" s="70">
        <f t="shared" si="26"/>
        <v>0</v>
      </c>
      <c r="CY34" s="70">
        <f t="shared" si="26"/>
        <v>0</v>
      </c>
      <c r="CZ34" s="70">
        <f t="shared" si="26"/>
        <v>0</v>
      </c>
      <c r="DA34" s="70">
        <f t="shared" si="26"/>
        <v>0</v>
      </c>
      <c r="DB34" s="70">
        <f t="shared" si="26"/>
        <v>0</v>
      </c>
      <c r="DC34" s="70">
        <f t="shared" si="26"/>
        <v>0</v>
      </c>
      <c r="DD34" s="70">
        <f t="shared" si="26"/>
        <v>0</v>
      </c>
      <c r="DE34" s="70">
        <f t="shared" si="26"/>
        <v>0</v>
      </c>
      <c r="DF34" s="76">
        <f t="shared" si="26"/>
        <v>0</v>
      </c>
      <c r="DG34" s="72">
        <f t="shared" ref="DG34:DO34" si="27">COUNTIF(DG17:DG17,"A")</f>
        <v>0</v>
      </c>
      <c r="DH34" s="73">
        <f t="shared" si="27"/>
        <v>0</v>
      </c>
      <c r="DI34" s="77">
        <f t="shared" si="27"/>
        <v>0</v>
      </c>
      <c r="DJ34" s="78">
        <f t="shared" si="27"/>
        <v>0</v>
      </c>
      <c r="DK34" s="78">
        <f t="shared" si="27"/>
        <v>0</v>
      </c>
      <c r="DL34" s="78">
        <f t="shared" si="27"/>
        <v>0</v>
      </c>
      <c r="DM34" s="78">
        <f t="shared" si="27"/>
        <v>0</v>
      </c>
      <c r="DN34" s="78">
        <f t="shared" si="27"/>
        <v>0</v>
      </c>
      <c r="DO34" s="79">
        <f t="shared" si="27"/>
        <v>0</v>
      </c>
    </row>
    <row r="36" spans="1:119" ht="14.4" thickBot="1" x14ac:dyDescent="0.3"/>
    <row r="37" spans="1:119" ht="30" customHeight="1" x14ac:dyDescent="0.25">
      <c r="C37" s="985" t="s">
        <v>43</v>
      </c>
      <c r="D37" s="986"/>
      <c r="E37" s="987"/>
      <c r="F37" s="988"/>
    </row>
    <row r="38" spans="1:119" x14ac:dyDescent="0.25">
      <c r="C38" s="59" t="s">
        <v>36</v>
      </c>
      <c r="D38" s="989" t="s">
        <v>17</v>
      </c>
      <c r="E38" s="990"/>
      <c r="F38" s="991"/>
    </row>
    <row r="39" spans="1:119" x14ac:dyDescent="0.25">
      <c r="C39" s="59" t="s">
        <v>52</v>
      </c>
      <c r="D39" s="989" t="s">
        <v>53</v>
      </c>
      <c r="E39" s="990"/>
      <c r="F39" s="991"/>
    </row>
    <row r="40" spans="1:119" x14ac:dyDescent="0.25">
      <c r="C40" s="59" t="s">
        <v>54</v>
      </c>
      <c r="D40" s="989" t="s">
        <v>55</v>
      </c>
      <c r="E40" s="990"/>
      <c r="F40" s="991"/>
    </row>
    <row r="41" spans="1:119" x14ac:dyDescent="0.25">
      <c r="C41" s="59" t="s">
        <v>16</v>
      </c>
      <c r="D41" s="989" t="s">
        <v>18</v>
      </c>
      <c r="E41" s="990"/>
      <c r="F41" s="991"/>
    </row>
    <row r="42" spans="1:119" x14ac:dyDescent="0.25">
      <c r="C42" s="80" t="s">
        <v>42</v>
      </c>
      <c r="D42" s="81" t="s">
        <v>75</v>
      </c>
      <c r="E42" s="178"/>
      <c r="F42" s="82"/>
    </row>
    <row r="43" spans="1:119" x14ac:dyDescent="0.25">
      <c r="C43" s="80" t="s">
        <v>50</v>
      </c>
      <c r="D43" s="81" t="s">
        <v>66</v>
      </c>
      <c r="E43" s="178"/>
      <c r="F43" s="82"/>
    </row>
    <row r="44" spans="1:119" ht="14.4" thickBot="1" x14ac:dyDescent="0.3">
      <c r="C44" s="83" t="s">
        <v>44</v>
      </c>
      <c r="D44" s="992" t="s">
        <v>30</v>
      </c>
      <c r="E44" s="993"/>
      <c r="F44" s="994"/>
    </row>
    <row r="46" spans="1:119" ht="15" customHeight="1" x14ac:dyDescent="0.25">
      <c r="C46" s="65" t="s">
        <v>37</v>
      </c>
      <c r="D46" s="984" t="s">
        <v>38</v>
      </c>
      <c r="E46" s="984"/>
      <c r="F46" s="984"/>
      <c r="G46" s="984"/>
      <c r="H46" s="984"/>
      <c r="I46" s="984"/>
      <c r="J46" s="984"/>
      <c r="K46" s="984"/>
      <c r="L46" s="984"/>
      <c r="M46" s="984"/>
      <c r="N46" s="984"/>
      <c r="O46" s="984"/>
      <c r="P46" s="984"/>
      <c r="Q46" s="87"/>
    </row>
    <row r="47" spans="1:119" ht="29.25" customHeight="1" x14ac:dyDescent="0.25">
      <c r="D47" s="984" t="s">
        <v>39</v>
      </c>
      <c r="E47" s="984"/>
      <c r="F47" s="984"/>
      <c r="G47" s="984"/>
      <c r="H47" s="984"/>
      <c r="I47" s="984"/>
      <c r="J47" s="984"/>
      <c r="K47" s="984"/>
      <c r="L47" s="984"/>
      <c r="M47" s="984"/>
      <c r="N47" s="984"/>
      <c r="O47" s="984"/>
      <c r="P47" s="984"/>
      <c r="Q47" s="984"/>
    </row>
    <row r="48" spans="1:119" x14ac:dyDescent="0.25">
      <c r="D48" s="52" t="s">
        <v>40</v>
      </c>
    </row>
  </sheetData>
  <sortState xmlns:xlrd2="http://schemas.microsoft.com/office/spreadsheetml/2017/richdata2" ref="A10:DO20">
    <sortCondition ref="F10:F20"/>
    <sortCondition ref="E10:E20"/>
    <sortCondition ref="D10:D20"/>
  </sortState>
  <mergeCells count="26">
    <mergeCell ref="D47:Q47"/>
    <mergeCell ref="E8:E9"/>
    <mergeCell ref="E7:G7"/>
    <mergeCell ref="D38:F38"/>
    <mergeCell ref="D39:F39"/>
    <mergeCell ref="D40:F40"/>
    <mergeCell ref="D41:F41"/>
    <mergeCell ref="D44:F44"/>
    <mergeCell ref="D46:P46"/>
    <mergeCell ref="C37:F37"/>
    <mergeCell ref="CW7:DF7"/>
    <mergeCell ref="DG7:DH7"/>
    <mergeCell ref="DI7:DO7"/>
    <mergeCell ref="F8:F9"/>
    <mergeCell ref="G8:G9"/>
    <mergeCell ref="BE7:BL7"/>
    <mergeCell ref="BM7:BQ7"/>
    <mergeCell ref="BR7:BW7"/>
    <mergeCell ref="BX7:CG7"/>
    <mergeCell ref="CH7:CL7"/>
    <mergeCell ref="CM7:CV7"/>
    <mergeCell ref="A7:A9"/>
    <mergeCell ref="B7:B9"/>
    <mergeCell ref="C7:C9"/>
    <mergeCell ref="D7:D9"/>
    <mergeCell ref="H7:BC7"/>
  </mergeCells>
  <conditionalFormatting sqref="H10:H33">
    <cfRule type="cellIs" dxfId="1663" priority="126" operator="equal">
      <formula>5</formula>
    </cfRule>
  </conditionalFormatting>
  <conditionalFormatting sqref="H10:BQ33">
    <cfRule type="cellIs" dxfId="1662" priority="3" operator="equal">
      <formula>"2015-1"</formula>
    </cfRule>
  </conditionalFormatting>
  <conditionalFormatting sqref="I11:I33">
    <cfRule type="cellIs" dxfId="1661" priority="36" operator="equal">
      <formula>5</formula>
    </cfRule>
  </conditionalFormatting>
  <conditionalFormatting sqref="I20">
    <cfRule type="cellIs" dxfId="1660" priority="66" operator="lessThan">
      <formula>6</formula>
    </cfRule>
    <cfRule type="cellIs" dxfId="1659" priority="65" operator="equal">
      <formula>"2014-2"</formula>
    </cfRule>
  </conditionalFormatting>
  <conditionalFormatting sqref="I23:I24">
    <cfRule type="cellIs" dxfId="1658" priority="38" operator="lessThan">
      <formula>6</formula>
    </cfRule>
    <cfRule type="cellIs" dxfId="1657" priority="37" operator="equal">
      <formula>"2014-2"</formula>
    </cfRule>
  </conditionalFormatting>
  <conditionalFormatting sqref="J17:J22">
    <cfRule type="cellIs" dxfId="1656" priority="50" operator="equal">
      <formula>"2014-2"</formula>
    </cfRule>
    <cfRule type="cellIs" dxfId="1655" priority="51" operator="lessThan">
      <formula>6</formula>
    </cfRule>
  </conditionalFormatting>
  <conditionalFormatting sqref="J24:J33">
    <cfRule type="cellIs" dxfId="1654" priority="32" operator="lessThan">
      <formula>6</formula>
    </cfRule>
    <cfRule type="cellIs" dxfId="1653" priority="31" operator="equal">
      <formula>"2014-2"</formula>
    </cfRule>
  </conditionalFormatting>
  <conditionalFormatting sqref="J11:K12 M11:O12 Q11:X12 AB11:AQ12 AS11:AY12 BB11:BN12 BP11:BP12 Z11:Z16 H11:H33 M13:N13 P13:BL13 BN13:BO13 BQ13 J13:J14 AD13:AD14 AI13:AI14 AN13:AN14 R13:R16 BG13:BG16 J14:K16 M14:O16 Q14:X16 BB14:BN16 BP14:BP16 S16:S26 AP16:AP26 M17:N22 P17:BL22 BN17:BO22 BQ17:BQ22 AL20:AL26 J23:K23 M23:O23 Q23:X23 BP23 X23:X24 Z23:Z24 AE23:AE24 AH23:AH24 AJ23:AK24 AT23:AT24 AV23:AV24 AX23:AX24 BC23:BD24 BI23:BJ24 M24:N33 P24:BL33 BN24:BO33 BQ24:BQ33">
    <cfRule type="cellIs" dxfId="1652" priority="175" operator="lessThan">
      <formula>6</formula>
    </cfRule>
    <cfRule type="cellIs" dxfId="1651" priority="174" operator="equal">
      <formula>"2014-2"</formula>
    </cfRule>
  </conditionalFormatting>
  <conditionalFormatting sqref="J11:O12">
    <cfRule type="cellIs" dxfId="1650" priority="98" operator="equal">
      <formula>5</formula>
    </cfRule>
  </conditionalFormatting>
  <conditionalFormatting sqref="J23:Y23">
    <cfRule type="cellIs" dxfId="1649" priority="34" operator="equal">
      <formula>5</formula>
    </cfRule>
  </conditionalFormatting>
  <conditionalFormatting sqref="J17:BO22">
    <cfRule type="cellIs" dxfId="1648" priority="49" operator="equal">
      <formula>5</formula>
    </cfRule>
  </conditionalFormatting>
  <conditionalFormatting sqref="J24:BO33">
    <cfRule type="cellIs" dxfId="1647" priority="30" operator="equal">
      <formula>5</formula>
    </cfRule>
  </conditionalFormatting>
  <conditionalFormatting sqref="K21">
    <cfRule type="cellIs" dxfId="1646" priority="73" operator="equal">
      <formula>5</formula>
    </cfRule>
    <cfRule type="cellIs" dxfId="1645" priority="75" operator="lessThan">
      <formula>6</formula>
    </cfRule>
    <cfRule type="cellIs" dxfId="1644" priority="74" operator="equal">
      <formula>"2014-2"</formula>
    </cfRule>
  </conditionalFormatting>
  <conditionalFormatting sqref="O21">
    <cfRule type="cellIs" dxfId="1643" priority="71" operator="equal">
      <formula>"2014-2"</formula>
    </cfRule>
    <cfRule type="cellIs" dxfId="1642" priority="72" operator="lessThan">
      <formula>6</formula>
    </cfRule>
  </conditionalFormatting>
  <conditionalFormatting sqref="P10:P12">
    <cfRule type="cellIs" dxfId="1641" priority="112" operator="equal">
      <formula>5</formula>
    </cfRule>
  </conditionalFormatting>
  <conditionalFormatting sqref="Q10">
    <cfRule type="cellIs" dxfId="1640" priority="118" operator="equal">
      <formula>5</formula>
    </cfRule>
  </conditionalFormatting>
  <conditionalFormatting sqref="Q11:X12 J13:J14 AD13:AD14 AI13:AI14 AN13:AN14 S16:S26 AP16:AP26 AL20:AL26 X23:X24 Z23:Z24 AE23:AE24 AH23:AH24 AJ23:AK24 AT23:AT24 AV23:AV24 AX23:AX24 BI23:BJ24">
    <cfRule type="cellIs" dxfId="1639" priority="173" operator="equal">
      <formula>5</formula>
    </cfRule>
  </conditionalFormatting>
  <conditionalFormatting sqref="U10">
    <cfRule type="cellIs" dxfId="1638" priority="116" operator="equal">
      <formula>5</formula>
    </cfRule>
  </conditionalFormatting>
  <conditionalFormatting sqref="Y11:Z16">
    <cfRule type="cellIs" dxfId="1637" priority="89" operator="equal">
      <formula>5</formula>
    </cfRule>
  </conditionalFormatting>
  <conditionalFormatting sqref="AA10:AA16">
    <cfRule type="cellIs" dxfId="1636" priority="88" operator="equal">
      <formula>5</formula>
    </cfRule>
  </conditionalFormatting>
  <conditionalFormatting sqref="AA26">
    <cfRule type="cellIs" dxfId="1635" priority="12" operator="equal">
      <formula>5</formula>
    </cfRule>
  </conditionalFormatting>
  <conditionalFormatting sqref="AA23:BO23">
    <cfRule type="cellIs" dxfId="1634" priority="21" operator="equal">
      <formula>5</formula>
    </cfRule>
  </conditionalFormatting>
  <conditionalFormatting sqref="AB14:AQ16">
    <cfRule type="cellIs" dxfId="1633" priority="11" operator="lessThan">
      <formula>6</formula>
    </cfRule>
    <cfRule type="cellIs" dxfId="1632" priority="10" operator="equal">
      <formula>"2014-2"</formula>
    </cfRule>
  </conditionalFormatting>
  <conditionalFormatting sqref="AB23:AY23">
    <cfRule type="cellIs" dxfId="1631" priority="26" operator="lessThan">
      <formula>6</formula>
    </cfRule>
    <cfRule type="cellIs" dxfId="1630" priority="25" operator="equal">
      <formula>"2014-2"</formula>
    </cfRule>
  </conditionalFormatting>
  <conditionalFormatting sqref="AB11:BN12">
    <cfRule type="cellIs" dxfId="1629" priority="106" operator="equal">
      <formula>5</formula>
    </cfRule>
  </conditionalFormatting>
  <conditionalFormatting sqref="AB14:BO16">
    <cfRule type="cellIs" dxfId="1628" priority="4" operator="equal">
      <formula>5</formula>
    </cfRule>
  </conditionalFormatting>
  <conditionalFormatting sqref="AD20:AD24">
    <cfRule type="cellIs" dxfId="1627" priority="35" operator="equal">
      <formula>5</formula>
    </cfRule>
  </conditionalFormatting>
  <conditionalFormatting sqref="AN23:AO24">
    <cfRule type="cellIs" dxfId="1626" priority="15" operator="lessThan">
      <formula>6</formula>
    </cfRule>
    <cfRule type="cellIs" dxfId="1625" priority="14" operator="equal">
      <formula>"2014-2"</formula>
    </cfRule>
    <cfRule type="cellIs" dxfId="1624" priority="13" operator="equal">
      <formula>5</formula>
    </cfRule>
  </conditionalFormatting>
  <conditionalFormatting sqref="AO16">
    <cfRule type="cellIs" dxfId="1623" priority="19" operator="lessThan">
      <formula>6</formula>
    </cfRule>
    <cfRule type="cellIs" dxfId="1622" priority="18" operator="equal">
      <formula>"2014-2"</formula>
    </cfRule>
    <cfRule type="cellIs" dxfId="1621" priority="17" operator="equal">
      <formula>5</formula>
    </cfRule>
  </conditionalFormatting>
  <conditionalFormatting sqref="AR16">
    <cfRule type="cellIs" dxfId="1620" priority="28" operator="equal">
      <formula>"2014-2"</formula>
    </cfRule>
    <cfRule type="cellIs" dxfId="1619" priority="29" operator="lessThan">
      <formula>6</formula>
    </cfRule>
  </conditionalFormatting>
  <conditionalFormatting sqref="AS14:AY16">
    <cfRule type="cellIs" dxfId="1618" priority="5" operator="equal">
      <formula>"2014-2"</formula>
    </cfRule>
    <cfRule type="cellIs" dxfId="1617" priority="6" operator="lessThan">
      <formula>6</formula>
    </cfRule>
  </conditionalFormatting>
  <conditionalFormatting sqref="BA23:BN23">
    <cfRule type="cellIs" dxfId="1616" priority="23" operator="lessThan">
      <formula>6</formula>
    </cfRule>
    <cfRule type="cellIs" dxfId="1615" priority="22" operator="equal">
      <formula>"2014-2"</formula>
    </cfRule>
  </conditionalFormatting>
  <conditionalFormatting sqref="BB23:BD24">
    <cfRule type="cellIs" dxfId="1614" priority="7" operator="equal">
      <formula>5</formula>
    </cfRule>
  </conditionalFormatting>
  <conditionalFormatting sqref="BG13:BG16">
    <cfRule type="cellIs" dxfId="1613" priority="77" operator="equal">
      <formula>5</formula>
    </cfRule>
  </conditionalFormatting>
  <conditionalFormatting sqref="BI13:BI16">
    <cfRule type="cellIs" dxfId="1612" priority="83" operator="equal">
      <formula>5</formula>
    </cfRule>
  </conditionalFormatting>
  <conditionalFormatting sqref="BO10:BO12">
    <cfRule type="cellIs" dxfId="1611" priority="104" operator="equal">
      <formula>5</formula>
    </cfRule>
  </conditionalFormatting>
  <conditionalFormatting sqref="BP11:BP33 K13:BO13 R13:R16 T13:T16 J14:X16 AB20:AB21">
    <cfRule type="cellIs" dxfId="1610" priority="142" operator="equal">
      <formula>5</formula>
    </cfRule>
  </conditionalFormatting>
  <conditionalFormatting sqref="BQ10:BQ33">
    <cfRule type="cellIs" dxfId="1609" priority="102" operator="equal">
      <formula>5</formula>
    </cfRule>
  </conditionalFormatting>
  <printOptions horizontalCentered="1"/>
  <pageMargins left="0.37" right="0.25" top="0.52" bottom="0.55000000000000004" header="0.30000000000000004" footer="0.30000000000000004"/>
  <pageSetup orientation="portrait" r:id="rId1"/>
  <headerFooter alignWithMargins="0"/>
  <ignoredErrors>
    <ignoredError sqref="J34:K34 M34:P34" formulaRange="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DL64"/>
  <sheetViews>
    <sheetView topLeftCell="A7" zoomScaleNormal="100" zoomScalePageLayoutView="90" workbookViewId="0">
      <pane xSplit="6" ySplit="6" topLeftCell="BM13" activePane="bottomRight" state="frozen"/>
      <selection activeCell="A7" sqref="A7"/>
      <selection pane="topRight" activeCell="G7" sqref="G7"/>
      <selection pane="bottomLeft" activeCell="A14" sqref="A14"/>
      <selection pane="bottomRight" activeCell="D14" sqref="D14:D37"/>
    </sheetView>
  </sheetViews>
  <sheetFormatPr baseColWidth="10" defaultColWidth="11.44140625" defaultRowHeight="13.8" x14ac:dyDescent="0.25"/>
  <cols>
    <col min="1" max="1" width="6.6640625" style="52" customWidth="1"/>
    <col min="2" max="2" width="9" style="52" customWidth="1"/>
    <col min="3" max="3" width="1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5" width="9.88671875" style="52" customWidth="1"/>
    <col min="16" max="17" width="12.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41" width="11" style="52" customWidth="1"/>
    <col min="42" max="42" width="9.88671875" style="52" customWidth="1"/>
    <col min="43" max="43" width="12.5546875" style="52" customWidth="1"/>
    <col min="44" max="45" width="9.88671875" style="52" customWidth="1"/>
    <col min="46" max="46" width="11.109375" style="52" customWidth="1"/>
    <col min="47" max="61" width="9.88671875" style="52" customWidth="1"/>
    <col min="62" max="62" width="13.44140625" style="52" customWidth="1"/>
    <col min="63" max="66" width="9.88671875" style="52" customWidth="1"/>
    <col min="67" max="67" width="11.5546875" style="52" customWidth="1"/>
    <col min="68" max="68" width="11.44140625" style="52" customWidth="1"/>
    <col min="69" max="70" width="11.109375" style="52" customWidth="1"/>
    <col min="71" max="71" width="13.33203125" style="52" customWidth="1"/>
    <col min="72" max="72" width="11.109375" style="52" customWidth="1"/>
    <col min="73" max="80" width="5.6640625" style="52" customWidth="1"/>
    <col min="81" max="81" width="9.5546875" style="52" customWidth="1"/>
    <col min="82" max="82" width="11.44140625" style="52"/>
    <col min="83" max="85" width="5.6640625" style="52" customWidth="1"/>
    <col min="86" max="86" width="10" style="52" customWidth="1"/>
    <col min="87" max="87" width="11.44140625" style="52"/>
    <col min="88" max="95" width="5.6640625" style="52" customWidth="1"/>
    <col min="96" max="96" width="10.6640625" style="52" customWidth="1"/>
    <col min="97" max="97" width="11.44140625" style="52"/>
    <col min="98" max="105" width="5.6640625" style="52" customWidth="1"/>
    <col min="106" max="106" width="10.5546875" style="52" customWidth="1"/>
    <col min="107" max="107" width="11.44140625" style="52"/>
    <col min="108" max="108" width="16.5546875" style="52" customWidth="1"/>
    <col min="109" max="109" width="15.88671875" style="52" customWidth="1"/>
    <col min="110" max="110" width="10.44140625" style="52" customWidth="1"/>
    <col min="111" max="114" width="11.44140625" style="52"/>
    <col min="115" max="115" width="13.5546875" style="52" customWidth="1"/>
    <col min="116" max="16384" width="11.44140625" style="52"/>
  </cols>
  <sheetData>
    <row r="1" spans="1:116"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X1" s="10"/>
      <c r="BJ1" s="12"/>
    </row>
    <row r="2" spans="1:116"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6" ht="17.399999999999999" x14ac:dyDescent="0.25">
      <c r="A3" s="2" t="s">
        <v>452</v>
      </c>
      <c r="B3" s="2"/>
      <c r="C3" s="2"/>
      <c r="D3" s="2"/>
      <c r="E3" s="2"/>
      <c r="F3" s="2"/>
      <c r="J3" s="2"/>
      <c r="K3" s="2"/>
      <c r="L3" s="2"/>
      <c r="M3" s="2"/>
      <c r="N3" s="2"/>
      <c r="O3" s="2"/>
      <c r="P3" s="2"/>
      <c r="Q3" s="2"/>
      <c r="R3" s="2"/>
      <c r="S3" s="2"/>
      <c r="T3" s="2"/>
      <c r="U3" s="2"/>
      <c r="V3" s="2"/>
      <c r="W3" s="2"/>
      <c r="X3" s="2"/>
      <c r="Y3" s="2"/>
      <c r="Z3" s="2"/>
      <c r="AA3" s="2"/>
      <c r="AB3" s="2"/>
      <c r="AC3" s="2"/>
      <c r="AD3" s="2"/>
    </row>
    <row r="4" spans="1:116" ht="17.399999999999999" x14ac:dyDescent="0.25">
      <c r="A4" s="2" t="s">
        <v>650</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6" ht="18" customHeight="1" x14ac:dyDescent="0.25"/>
    <row r="6" spans="1:116" ht="33" customHeight="1" thickBot="1" x14ac:dyDescent="0.3">
      <c r="A6" s="2" t="s">
        <v>93</v>
      </c>
      <c r="B6" s="2"/>
    </row>
    <row r="7" spans="1:116"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13"/>
      <c r="AW7" s="1013"/>
      <c r="AX7" s="416"/>
      <c r="AY7" s="1028"/>
      <c r="AZ7" s="1028"/>
      <c r="BA7" s="1028"/>
      <c r="BB7" s="1028"/>
      <c r="BC7" s="1028"/>
      <c r="BD7" s="1028"/>
      <c r="BE7" s="1028"/>
      <c r="BF7" s="1028"/>
      <c r="BG7" s="535"/>
      <c r="BH7" s="535"/>
      <c r="BI7" s="1041" t="s">
        <v>11</v>
      </c>
      <c r="BJ7" s="1041"/>
      <c r="BK7" s="1041"/>
      <c r="BL7" s="1041"/>
      <c r="BM7" s="1042"/>
      <c r="BN7" s="536"/>
      <c r="BO7" s="1008" t="s">
        <v>58</v>
      </c>
      <c r="BP7" s="1009"/>
      <c r="BQ7" s="1009"/>
      <c r="BR7" s="1009"/>
      <c r="BS7" s="1009"/>
      <c r="BT7" s="1010"/>
      <c r="BU7" s="996" t="s">
        <v>19</v>
      </c>
      <c r="BV7" s="996"/>
      <c r="BW7" s="996"/>
      <c r="BX7" s="996"/>
      <c r="BY7" s="996"/>
      <c r="BZ7" s="996"/>
      <c r="CA7" s="996"/>
      <c r="CB7" s="996"/>
      <c r="CC7" s="996"/>
      <c r="CD7" s="1011"/>
      <c r="CE7" s="997" t="s">
        <v>51</v>
      </c>
      <c r="CF7" s="998"/>
      <c r="CG7" s="998"/>
      <c r="CH7" s="998"/>
      <c r="CI7" s="999"/>
      <c r="CJ7" s="995" t="s">
        <v>20</v>
      </c>
      <c r="CK7" s="996"/>
      <c r="CL7" s="996"/>
      <c r="CM7" s="996"/>
      <c r="CN7" s="996"/>
      <c r="CO7" s="996"/>
      <c r="CP7" s="996"/>
      <c r="CQ7" s="996"/>
      <c r="CR7" s="996"/>
      <c r="CS7" s="1011"/>
      <c r="CT7" s="995" t="s">
        <v>21</v>
      </c>
      <c r="CU7" s="996"/>
      <c r="CV7" s="996"/>
      <c r="CW7" s="996"/>
      <c r="CX7" s="996"/>
      <c r="CY7" s="996"/>
      <c r="CZ7" s="996"/>
      <c r="DA7" s="996"/>
      <c r="DB7" s="996"/>
      <c r="DC7" s="996"/>
      <c r="DD7" s="997" t="s">
        <v>77</v>
      </c>
      <c r="DE7" s="998"/>
      <c r="DF7" s="997" t="s">
        <v>67</v>
      </c>
      <c r="DG7" s="998"/>
      <c r="DH7" s="998"/>
      <c r="DI7" s="998"/>
      <c r="DJ7" s="998"/>
      <c r="DK7" s="998"/>
      <c r="DL7" s="999"/>
    </row>
    <row r="8" spans="1:116" s="54" customFormat="1" ht="51" x14ac:dyDescent="0.2">
      <c r="A8" s="1015"/>
      <c r="B8" s="1018"/>
      <c r="C8" s="1018"/>
      <c r="D8" s="1018"/>
      <c r="E8" s="1018" t="s">
        <v>402</v>
      </c>
      <c r="F8" s="1001" t="s">
        <v>33</v>
      </c>
      <c r="G8" s="1003" t="s">
        <v>15</v>
      </c>
      <c r="H8" s="27" t="s">
        <v>453</v>
      </c>
      <c r="I8" s="28" t="s">
        <v>223</v>
      </c>
      <c r="J8" s="28" t="s">
        <v>454</v>
      </c>
      <c r="K8" s="28" t="s">
        <v>1534</v>
      </c>
      <c r="L8" s="28" t="s">
        <v>7</v>
      </c>
      <c r="M8" s="29" t="s">
        <v>221</v>
      </c>
      <c r="N8" s="28" t="s">
        <v>456</v>
      </c>
      <c r="O8" s="28" t="s">
        <v>458</v>
      </c>
      <c r="P8" s="28" t="s">
        <v>106</v>
      </c>
      <c r="Q8" s="29" t="s">
        <v>222</v>
      </c>
      <c r="R8" s="29" t="s">
        <v>1535</v>
      </c>
      <c r="S8" s="27" t="s">
        <v>1536</v>
      </c>
      <c r="T8" s="28" t="s">
        <v>226</v>
      </c>
      <c r="U8" s="28" t="s">
        <v>1205</v>
      </c>
      <c r="V8" s="28" t="s">
        <v>462</v>
      </c>
      <c r="W8" s="28" t="s">
        <v>463</v>
      </c>
      <c r="X8" s="29" t="s">
        <v>185</v>
      </c>
      <c r="Y8" s="27" t="s">
        <v>225</v>
      </c>
      <c r="Z8" s="28" t="s">
        <v>135</v>
      </c>
      <c r="AA8" s="28" t="s">
        <v>137</v>
      </c>
      <c r="AB8" s="28" t="s">
        <v>138</v>
      </c>
      <c r="AC8" s="28" t="s">
        <v>460</v>
      </c>
      <c r="AD8" s="29" t="s">
        <v>1537</v>
      </c>
      <c r="AE8" s="27" t="s">
        <v>233</v>
      </c>
      <c r="AF8" s="28" t="s">
        <v>468</v>
      </c>
      <c r="AG8" s="28" t="s">
        <v>1211</v>
      </c>
      <c r="AH8" s="28" t="s">
        <v>149</v>
      </c>
      <c r="AI8" s="28" t="s">
        <v>469</v>
      </c>
      <c r="AJ8" s="29" t="s">
        <v>466</v>
      </c>
      <c r="AK8" s="27" t="s">
        <v>152</v>
      </c>
      <c r="AL8" s="28" t="s">
        <v>1538</v>
      </c>
      <c r="AM8" s="28" t="s">
        <v>1539</v>
      </c>
      <c r="AN8" s="201" t="s">
        <v>477</v>
      </c>
      <c r="AO8" s="28" t="s">
        <v>153</v>
      </c>
      <c r="AP8" s="29" t="s">
        <v>470</v>
      </c>
      <c r="AQ8" s="27" t="s">
        <v>1217</v>
      </c>
      <c r="AR8" s="28" t="s">
        <v>479</v>
      </c>
      <c r="AS8" s="28" t="s">
        <v>1540</v>
      </c>
      <c r="AT8" s="28" t="s">
        <v>46</v>
      </c>
      <c r="AU8" s="37" t="s">
        <v>9</v>
      </c>
      <c r="AV8" s="201" t="s">
        <v>478</v>
      </c>
      <c r="AW8" s="201" t="s">
        <v>1541</v>
      </c>
      <c r="AX8" s="5" t="s">
        <v>1221</v>
      </c>
      <c r="AY8" s="38" t="s">
        <v>8</v>
      </c>
      <c r="AZ8" s="38" t="s">
        <v>481</v>
      </c>
      <c r="BA8" s="38" t="s">
        <v>482</v>
      </c>
      <c r="BB8" s="38" t="s">
        <v>1224</v>
      </c>
      <c r="BC8" s="38" t="s">
        <v>1542</v>
      </c>
      <c r="BD8" s="38" t="s">
        <v>484</v>
      </c>
      <c r="BE8" s="38" t="s">
        <v>1543</v>
      </c>
      <c r="BF8" s="38" t="s">
        <v>485</v>
      </c>
      <c r="BG8" s="38" t="s">
        <v>1544</v>
      </c>
      <c r="BH8" s="38" t="s">
        <v>486</v>
      </c>
      <c r="BI8" s="6" t="s">
        <v>12</v>
      </c>
      <c r="BJ8" s="6" t="s">
        <v>13</v>
      </c>
      <c r="BK8" s="6" t="s">
        <v>4</v>
      </c>
      <c r="BL8" s="6" t="s">
        <v>6</v>
      </c>
      <c r="BM8" s="6" t="s">
        <v>14</v>
      </c>
      <c r="BN8" s="6" t="s">
        <v>1545</v>
      </c>
      <c r="BO8" s="522" t="s">
        <v>56</v>
      </c>
      <c r="BP8" s="19" t="s">
        <v>62</v>
      </c>
      <c r="BQ8" s="19" t="s">
        <v>63</v>
      </c>
      <c r="BR8" s="25" t="s">
        <v>64</v>
      </c>
      <c r="BS8" s="25" t="s">
        <v>76</v>
      </c>
      <c r="BT8" s="26" t="s">
        <v>57</v>
      </c>
      <c r="BU8" s="8" t="s">
        <v>22</v>
      </c>
      <c r="BV8" s="7" t="s">
        <v>23</v>
      </c>
      <c r="BW8" s="7" t="s">
        <v>24</v>
      </c>
      <c r="BX8" s="7" t="s">
        <v>25</v>
      </c>
      <c r="BY8" s="7" t="s">
        <v>26</v>
      </c>
      <c r="BZ8" s="7" t="s">
        <v>27</v>
      </c>
      <c r="CA8" s="7" t="s">
        <v>28</v>
      </c>
      <c r="CB8" s="7" t="s">
        <v>29</v>
      </c>
      <c r="CC8" s="22" t="s">
        <v>35</v>
      </c>
      <c r="CD8" s="13" t="s">
        <v>59</v>
      </c>
      <c r="CE8" s="8" t="s">
        <v>22</v>
      </c>
      <c r="CF8" s="7" t="s">
        <v>23</v>
      </c>
      <c r="CG8" s="7" t="s">
        <v>24</v>
      </c>
      <c r="CH8" s="7" t="s">
        <v>34</v>
      </c>
      <c r="CI8" s="23" t="s">
        <v>60</v>
      </c>
      <c r="CJ8" s="8" t="s">
        <v>22</v>
      </c>
      <c r="CK8" s="7" t="s">
        <v>23</v>
      </c>
      <c r="CL8" s="7" t="s">
        <v>24</v>
      </c>
      <c r="CM8" s="7" t="s">
        <v>25</v>
      </c>
      <c r="CN8" s="7" t="s">
        <v>26</v>
      </c>
      <c r="CO8" s="7" t="s">
        <v>27</v>
      </c>
      <c r="CP8" s="7" t="s">
        <v>28</v>
      </c>
      <c r="CQ8" s="7" t="s">
        <v>29</v>
      </c>
      <c r="CR8" s="7" t="s">
        <v>34</v>
      </c>
      <c r="CS8" s="23" t="s">
        <v>60</v>
      </c>
      <c r="CT8" s="8" t="s">
        <v>22</v>
      </c>
      <c r="CU8" s="7" t="s">
        <v>23</v>
      </c>
      <c r="CV8" s="7" t="s">
        <v>24</v>
      </c>
      <c r="CW8" s="7" t="s">
        <v>25</v>
      </c>
      <c r="CX8" s="7" t="s">
        <v>26</v>
      </c>
      <c r="CY8" s="7" t="s">
        <v>27</v>
      </c>
      <c r="CZ8" s="7" t="s">
        <v>28</v>
      </c>
      <c r="DA8" s="7" t="s">
        <v>29</v>
      </c>
      <c r="DB8" s="7" t="s">
        <v>34</v>
      </c>
      <c r="DC8" s="24" t="s">
        <v>60</v>
      </c>
      <c r="DD8" s="8" t="s">
        <v>78</v>
      </c>
      <c r="DE8" s="22" t="s">
        <v>61</v>
      </c>
      <c r="DF8" s="8" t="s">
        <v>68</v>
      </c>
      <c r="DG8" s="7" t="s">
        <v>74</v>
      </c>
      <c r="DH8" s="7" t="s">
        <v>69</v>
      </c>
      <c r="DI8" s="7" t="s">
        <v>70</v>
      </c>
      <c r="DJ8" s="7" t="s">
        <v>71</v>
      </c>
      <c r="DK8" s="7" t="s">
        <v>72</v>
      </c>
      <c r="DL8" s="13" t="s">
        <v>73</v>
      </c>
    </row>
    <row r="9" spans="1:116" s="54" customFormat="1" ht="15" customHeight="1" x14ac:dyDescent="0.2">
      <c r="A9" s="1016"/>
      <c r="B9" s="1002"/>
      <c r="C9" s="1002"/>
      <c r="D9" s="1002"/>
      <c r="E9" s="1002"/>
      <c r="F9" s="1002"/>
      <c r="G9" s="1004"/>
      <c r="H9" s="27">
        <v>1156</v>
      </c>
      <c r="I9" s="28">
        <v>1119</v>
      </c>
      <c r="J9" s="28">
        <v>1121</v>
      </c>
      <c r="K9" s="28">
        <v>1099</v>
      </c>
      <c r="L9" s="28">
        <v>1055</v>
      </c>
      <c r="M9" s="29">
        <v>1004</v>
      </c>
      <c r="N9" s="28">
        <v>1123</v>
      </c>
      <c r="O9" s="28">
        <v>1376</v>
      </c>
      <c r="P9" s="28">
        <v>1003</v>
      </c>
      <c r="Q9" s="28">
        <v>1149</v>
      </c>
      <c r="R9" s="29">
        <v>1116</v>
      </c>
      <c r="S9" s="27">
        <v>1120</v>
      </c>
      <c r="T9" s="28">
        <v>1137</v>
      </c>
      <c r="U9" s="28">
        <v>1118</v>
      </c>
      <c r="V9" s="28">
        <v>1159</v>
      </c>
      <c r="W9" s="28">
        <v>1168</v>
      </c>
      <c r="X9" s="28">
        <v>1155</v>
      </c>
      <c r="Y9" s="27">
        <v>1128</v>
      </c>
      <c r="Z9" s="28">
        <v>1124</v>
      </c>
      <c r="AA9" s="28">
        <v>1141</v>
      </c>
      <c r="AB9" s="28">
        <v>1129</v>
      </c>
      <c r="AC9" s="28">
        <v>1158</v>
      </c>
      <c r="AD9" s="29">
        <v>1377</v>
      </c>
      <c r="AE9" s="27">
        <v>1147</v>
      </c>
      <c r="AF9" s="28">
        <v>1127</v>
      </c>
      <c r="AG9" s="28">
        <v>1102</v>
      </c>
      <c r="AH9" s="28">
        <v>1132</v>
      </c>
      <c r="AI9" s="28">
        <v>1160</v>
      </c>
      <c r="AJ9" s="28">
        <v>1379</v>
      </c>
      <c r="AK9" s="28">
        <v>1131</v>
      </c>
      <c r="AL9" s="28">
        <v>1380</v>
      </c>
      <c r="AM9" s="28">
        <v>1105</v>
      </c>
      <c r="AN9" s="28">
        <v>1381</v>
      </c>
      <c r="AO9" s="28">
        <v>1134</v>
      </c>
      <c r="AP9" s="28">
        <v>1378</v>
      </c>
      <c r="AQ9" s="28">
        <v>1108</v>
      </c>
      <c r="AR9" s="28">
        <v>1382</v>
      </c>
      <c r="AS9" s="28">
        <v>1390</v>
      </c>
      <c r="AT9" s="28">
        <v>1024</v>
      </c>
      <c r="AU9" s="28">
        <v>1025</v>
      </c>
      <c r="AV9" s="28">
        <v>1383</v>
      </c>
      <c r="AW9" s="28">
        <v>1389</v>
      </c>
      <c r="AX9" s="5">
        <v>1106</v>
      </c>
      <c r="AY9" s="17">
        <v>1030</v>
      </c>
      <c r="AZ9" s="17">
        <v>1146</v>
      </c>
      <c r="BA9" s="17">
        <v>1384</v>
      </c>
      <c r="BB9" s="17">
        <v>1112</v>
      </c>
      <c r="BC9" s="17">
        <v>1385</v>
      </c>
      <c r="BD9" s="17">
        <v>1386</v>
      </c>
      <c r="BE9" s="17">
        <v>1145</v>
      </c>
      <c r="BF9" s="17">
        <v>1387</v>
      </c>
      <c r="BG9" s="38">
        <v>1135</v>
      </c>
      <c r="BH9" s="38">
        <v>1388</v>
      </c>
      <c r="BI9" s="30">
        <v>1031</v>
      </c>
      <c r="BJ9" s="6">
        <v>1032</v>
      </c>
      <c r="BK9" s="6">
        <v>1005</v>
      </c>
      <c r="BL9" s="6">
        <v>1007</v>
      </c>
      <c r="BM9" s="20">
        <v>1033</v>
      </c>
      <c r="BN9" s="539">
        <v>1193</v>
      </c>
      <c r="BO9" s="21"/>
      <c r="BP9" s="19"/>
      <c r="BQ9" s="19"/>
      <c r="BR9" s="25"/>
      <c r="BS9" s="25"/>
      <c r="BT9" s="26"/>
      <c r="BU9" s="8"/>
      <c r="BV9" s="7"/>
      <c r="BW9" s="7"/>
      <c r="BX9" s="7"/>
      <c r="BY9" s="7"/>
      <c r="BZ9" s="7"/>
      <c r="CA9" s="7"/>
      <c r="CB9" s="7"/>
      <c r="CC9" s="22"/>
      <c r="CD9" s="13"/>
      <c r="CE9" s="8"/>
      <c r="CF9" s="7"/>
      <c r="CG9" s="7"/>
      <c r="CH9" s="7"/>
      <c r="CI9" s="23"/>
      <c r="CJ9" s="8"/>
      <c r="CK9" s="7"/>
      <c r="CL9" s="7"/>
      <c r="CM9" s="7"/>
      <c r="CN9" s="7"/>
      <c r="CO9" s="7"/>
      <c r="CP9" s="7"/>
      <c r="CQ9" s="7"/>
      <c r="CR9" s="7"/>
      <c r="CS9" s="23"/>
      <c r="CT9" s="8"/>
      <c r="CU9" s="7"/>
      <c r="CV9" s="7"/>
      <c r="CW9" s="7"/>
      <c r="CX9" s="7"/>
      <c r="CY9" s="7"/>
      <c r="CZ9" s="7"/>
      <c r="DA9" s="7"/>
      <c r="DB9" s="7"/>
      <c r="DC9" s="24"/>
      <c r="DD9" s="8"/>
      <c r="DE9" s="22"/>
      <c r="DF9" s="8"/>
      <c r="DG9" s="7"/>
      <c r="DH9" s="7"/>
      <c r="DI9" s="7"/>
      <c r="DJ9" s="7"/>
      <c r="DK9" s="7"/>
      <c r="DL9" s="13"/>
    </row>
    <row r="10" spans="1:116" s="54" customFormat="1" ht="15" hidden="1" customHeight="1" x14ac:dyDescent="0.25">
      <c r="A10" s="172">
        <v>1</v>
      </c>
      <c r="B10" s="172">
        <v>80485</v>
      </c>
      <c r="C10" s="172" t="s">
        <v>669</v>
      </c>
      <c r="D10" s="340" t="s">
        <v>670</v>
      </c>
      <c r="E10" s="86" t="s">
        <v>592</v>
      </c>
      <c r="F10" s="57">
        <v>1</v>
      </c>
      <c r="G10" s="57"/>
      <c r="H10" s="262">
        <v>5</v>
      </c>
      <c r="I10" s="250">
        <v>5</v>
      </c>
      <c r="J10" s="55"/>
      <c r="K10" s="168"/>
      <c r="L10" s="250">
        <v>5</v>
      </c>
      <c r="M10" s="55"/>
      <c r="N10" s="55"/>
      <c r="O10" s="250">
        <v>5</v>
      </c>
      <c r="P10" s="183"/>
      <c r="Q10" s="262">
        <v>5</v>
      </c>
      <c r="R10" s="247">
        <v>5</v>
      </c>
      <c r="S10" s="55"/>
      <c r="T10" s="55"/>
      <c r="U10" s="183"/>
      <c r="V10" s="55"/>
      <c r="W10" s="55"/>
      <c r="X10" s="55"/>
      <c r="Y10" s="55"/>
      <c r="Z10" s="55"/>
      <c r="AA10" s="183">
        <v>6</v>
      </c>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168"/>
      <c r="BJ10" s="55"/>
      <c r="BK10" s="183"/>
      <c r="BL10" s="168"/>
      <c r="BM10" s="183"/>
      <c r="BN10" s="183"/>
      <c r="BO10" s="59">
        <f>COUNTIF(H10:BM10, "2018-1")</f>
        <v>0</v>
      </c>
      <c r="BP10" s="80">
        <f>COUNTIF(H10:BM10,"&gt;5")</f>
        <v>1</v>
      </c>
      <c r="BQ10" s="80">
        <f>COUNTIF(H10:BM10,"&gt;5?")</f>
        <v>0</v>
      </c>
      <c r="BR10" s="80">
        <f>COUNTIF(H10:BM10,"5")</f>
        <v>6</v>
      </c>
      <c r="BS10" s="80">
        <f>COUNTIF(H10:BM10,"5*")</f>
        <v>0</v>
      </c>
      <c r="BT10" s="80">
        <f>SUM(BP10:BS10)</f>
        <v>7</v>
      </c>
      <c r="BU10" s="59">
        <v>7</v>
      </c>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63"/>
      <c r="CT10" s="59"/>
      <c r="CU10" s="55"/>
      <c r="CV10" s="55"/>
      <c r="CW10" s="55"/>
      <c r="CX10" s="55"/>
      <c r="CY10" s="55"/>
      <c r="CZ10" s="55"/>
      <c r="DA10" s="55"/>
      <c r="DB10" s="55"/>
      <c r="DC10" s="65"/>
      <c r="DD10" s="59"/>
      <c r="DE10" s="62"/>
      <c r="DF10" s="59"/>
      <c r="DG10" s="55"/>
      <c r="DH10" s="55"/>
      <c r="DI10" s="55"/>
      <c r="DJ10" s="55"/>
      <c r="DK10" s="55"/>
      <c r="DL10" s="60"/>
    </row>
    <row r="11" spans="1:116" s="54" customFormat="1" ht="15" hidden="1" customHeight="1" x14ac:dyDescent="0.25">
      <c r="A11" s="172">
        <v>2</v>
      </c>
      <c r="B11" s="172">
        <v>80485</v>
      </c>
      <c r="C11" s="172" t="s">
        <v>667</v>
      </c>
      <c r="D11" s="340" t="s">
        <v>668</v>
      </c>
      <c r="E11" s="86" t="s">
        <v>592</v>
      </c>
      <c r="F11" s="57">
        <v>1</v>
      </c>
      <c r="G11" s="57"/>
      <c r="H11" s="247" t="s">
        <v>678</v>
      </c>
      <c r="I11" s="228" t="s">
        <v>678</v>
      </c>
      <c r="J11" s="55"/>
      <c r="K11" s="168"/>
      <c r="L11" s="228" t="s">
        <v>678</v>
      </c>
      <c r="M11" s="55"/>
      <c r="N11" s="55"/>
      <c r="O11" s="250" t="s">
        <v>678</v>
      </c>
      <c r="P11" s="183"/>
      <c r="Q11" s="247" t="s">
        <v>678</v>
      </c>
      <c r="R11" s="247" t="s">
        <v>678</v>
      </c>
      <c r="S11" s="55"/>
      <c r="T11" s="55"/>
      <c r="U11" s="55"/>
      <c r="V11" s="55"/>
      <c r="W11" s="55"/>
      <c r="X11" s="55"/>
      <c r="Y11" s="183"/>
      <c r="Z11" s="55"/>
      <c r="AA11" s="262" t="s">
        <v>678</v>
      </c>
      <c r="AB11" s="55"/>
      <c r="AC11" s="55"/>
      <c r="AD11" s="55"/>
      <c r="AE11" s="55"/>
      <c r="AF11" s="55"/>
      <c r="AG11" s="55"/>
      <c r="AH11" s="55"/>
      <c r="AI11" s="55"/>
      <c r="AJ11" s="55"/>
      <c r="AK11" s="55"/>
      <c r="AL11" s="55"/>
      <c r="AM11" s="55"/>
      <c r="AN11" s="55"/>
      <c r="AO11" s="55"/>
      <c r="AP11" s="55"/>
      <c r="AQ11" s="55"/>
      <c r="AR11" s="183"/>
      <c r="AS11" s="55"/>
      <c r="AT11" s="55"/>
      <c r="AU11" s="55"/>
      <c r="AV11" s="55"/>
      <c r="AW11" s="55"/>
      <c r="AX11" s="55"/>
      <c r="AY11" s="55"/>
      <c r="AZ11" s="55"/>
      <c r="BA11" s="55"/>
      <c r="BB11" s="55"/>
      <c r="BC11" s="55"/>
      <c r="BD11" s="55"/>
      <c r="BE11" s="55"/>
      <c r="BF11" s="55"/>
      <c r="BG11" s="55"/>
      <c r="BH11" s="55"/>
      <c r="BI11" s="168"/>
      <c r="BJ11" s="55"/>
      <c r="BK11" s="183"/>
      <c r="BL11" s="168"/>
      <c r="BM11" s="183"/>
      <c r="BN11" s="183"/>
      <c r="BO11" s="59">
        <f>COUNTIF(H11:BM11, "2018-1")</f>
        <v>0</v>
      </c>
      <c r="BP11" s="80">
        <f>COUNTIF(H11:BM11,"&gt;5")</f>
        <v>0</v>
      </c>
      <c r="BQ11" s="80">
        <f>COUNTIF(H11:BM11,"&gt;5?")</f>
        <v>0</v>
      </c>
      <c r="BR11" s="80">
        <f>COUNTIF(H11:BM11,"5")</f>
        <v>0</v>
      </c>
      <c r="BS11" s="80">
        <f>COUNTIF(H11:BM11,"5*")</f>
        <v>0</v>
      </c>
      <c r="BT11" s="80">
        <f>SUM(BP11:BS11)</f>
        <v>0</v>
      </c>
      <c r="BU11" s="59"/>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63"/>
      <c r="CT11" s="59"/>
      <c r="CU11" s="55"/>
      <c r="CV11" s="55"/>
      <c r="CW11" s="55"/>
      <c r="CX11" s="55"/>
      <c r="CY11" s="55"/>
      <c r="CZ11" s="55"/>
      <c r="DA11" s="55"/>
      <c r="DB11" s="55"/>
      <c r="DC11" s="65"/>
      <c r="DD11" s="59"/>
      <c r="DE11" s="62"/>
      <c r="DF11" s="59"/>
      <c r="DG11" s="55"/>
      <c r="DH11" s="55"/>
      <c r="DI11" s="55"/>
      <c r="DJ11" s="55"/>
      <c r="DK11" s="55"/>
      <c r="DL11" s="60"/>
    </row>
    <row r="12" spans="1:116" s="54" customFormat="1" ht="15" hidden="1" customHeight="1" x14ac:dyDescent="0.25">
      <c r="A12" s="172">
        <v>1</v>
      </c>
      <c r="B12" s="172">
        <v>80485</v>
      </c>
      <c r="C12" s="172" t="s">
        <v>1064</v>
      </c>
      <c r="D12" s="340" t="s">
        <v>1063</v>
      </c>
      <c r="E12" s="86" t="s">
        <v>592</v>
      </c>
      <c r="F12" s="57">
        <v>1</v>
      </c>
      <c r="G12" s="57"/>
      <c r="H12" s="55"/>
      <c r="I12" s="165"/>
      <c r="J12" s="55"/>
      <c r="K12" s="176">
        <v>5</v>
      </c>
      <c r="L12" s="165">
        <v>5</v>
      </c>
      <c r="M12" s="55"/>
      <c r="N12" s="55">
        <v>5</v>
      </c>
      <c r="O12" s="176">
        <v>5</v>
      </c>
      <c r="P12" s="235">
        <v>5</v>
      </c>
      <c r="Q12" s="55"/>
      <c r="R12" s="55"/>
      <c r="S12" s="55"/>
      <c r="T12" s="55"/>
      <c r="U12" s="55"/>
      <c r="V12" s="55"/>
      <c r="W12" s="55"/>
      <c r="X12" s="55"/>
      <c r="Y12" s="235"/>
      <c r="Z12" s="55"/>
      <c r="AA12" s="235">
        <v>5</v>
      </c>
      <c r="AB12" s="55"/>
      <c r="AC12" s="55"/>
      <c r="AD12" s="55"/>
      <c r="AE12" s="55"/>
      <c r="AF12" s="55"/>
      <c r="AG12" s="55"/>
      <c r="AH12" s="55"/>
      <c r="AI12" s="55"/>
      <c r="AJ12" s="55"/>
      <c r="AK12" s="55"/>
      <c r="AL12" s="55"/>
      <c r="AM12" s="55"/>
      <c r="AN12" s="55"/>
      <c r="AO12" s="55"/>
      <c r="AP12" s="55"/>
      <c r="AQ12" s="55"/>
      <c r="AR12" s="235"/>
      <c r="AS12" s="55"/>
      <c r="AT12" s="55"/>
      <c r="AU12" s="55"/>
      <c r="AV12" s="55"/>
      <c r="AW12" s="55"/>
      <c r="AX12" s="55"/>
      <c r="AY12" s="55"/>
      <c r="AZ12" s="55"/>
      <c r="BA12" s="55"/>
      <c r="BB12" s="55"/>
      <c r="BC12" s="55"/>
      <c r="BD12" s="55"/>
      <c r="BE12" s="55"/>
      <c r="BF12" s="55"/>
      <c r="BG12" s="235"/>
      <c r="BH12" s="235"/>
      <c r="BI12" s="176"/>
      <c r="BJ12" s="55"/>
      <c r="BK12" s="235"/>
      <c r="BL12" s="176"/>
      <c r="BM12" s="235"/>
      <c r="BN12" s="235"/>
      <c r="BO12" s="59">
        <f>COUNTIF(H12:BM12, "2019-1")</f>
        <v>0</v>
      </c>
      <c r="BP12" s="80"/>
      <c r="BQ12" s="80"/>
      <c r="BR12" s="80"/>
      <c r="BS12" s="80"/>
      <c r="BT12" s="80"/>
      <c r="BU12" s="59"/>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63"/>
      <c r="CT12" s="59"/>
      <c r="CU12" s="55"/>
      <c r="CV12" s="55"/>
      <c r="CW12" s="55"/>
      <c r="CX12" s="55"/>
      <c r="CY12" s="55"/>
      <c r="CZ12" s="55"/>
      <c r="DA12" s="55"/>
      <c r="DB12" s="55"/>
      <c r="DC12" s="65"/>
      <c r="DD12" s="59"/>
      <c r="DE12" s="62"/>
      <c r="DF12" s="59"/>
      <c r="DG12" s="55"/>
      <c r="DH12" s="55"/>
      <c r="DI12" s="55"/>
      <c r="DJ12" s="55"/>
      <c r="DK12" s="55"/>
      <c r="DL12" s="60"/>
    </row>
    <row r="13" spans="1:116" s="54" customFormat="1" ht="15" hidden="1" customHeight="1" x14ac:dyDescent="0.25">
      <c r="A13" s="172"/>
      <c r="B13" s="172"/>
      <c r="C13" s="172" t="s">
        <v>1708</v>
      </c>
      <c r="D13" s="243" t="s">
        <v>1709</v>
      </c>
      <c r="E13" s="244" t="s">
        <v>592</v>
      </c>
      <c r="F13" s="236">
        <v>1</v>
      </c>
      <c r="G13" s="245"/>
      <c r="H13" s="55">
        <v>9</v>
      </c>
      <c r="I13" s="176" t="s">
        <v>1791</v>
      </c>
      <c r="J13" s="55">
        <v>8</v>
      </c>
      <c r="K13" s="176" t="s">
        <v>1791</v>
      </c>
      <c r="L13" s="176"/>
      <c r="M13" s="55">
        <v>9</v>
      </c>
      <c r="N13" s="176" t="s">
        <v>1791</v>
      </c>
      <c r="O13" s="176" t="s">
        <v>1791</v>
      </c>
      <c r="P13" s="235"/>
      <c r="Q13" s="55"/>
      <c r="R13" s="55">
        <v>9</v>
      </c>
      <c r="S13" s="55"/>
      <c r="T13" s="55"/>
      <c r="U13" s="55" t="s">
        <v>1791</v>
      </c>
      <c r="V13" s="55"/>
      <c r="W13" s="55" t="s">
        <v>1791</v>
      </c>
      <c r="X13" s="55"/>
      <c r="Y13" s="235"/>
      <c r="Z13" s="55"/>
      <c r="AA13" s="235"/>
      <c r="AB13" s="55"/>
      <c r="AC13" s="55"/>
      <c r="AD13" s="55"/>
      <c r="AE13" s="55"/>
      <c r="AF13" s="55"/>
      <c r="AG13" s="55"/>
      <c r="AH13" s="55"/>
      <c r="AI13" s="55"/>
      <c r="AJ13" s="55"/>
      <c r="AK13" s="55"/>
      <c r="AL13" s="55"/>
      <c r="AM13" s="55"/>
      <c r="AN13" s="55"/>
      <c r="AO13" s="55"/>
      <c r="AP13" s="55"/>
      <c r="AQ13" s="55"/>
      <c r="AR13" s="235"/>
      <c r="AS13" s="55"/>
      <c r="AT13" s="55"/>
      <c r="AU13" s="55"/>
      <c r="AV13" s="55"/>
      <c r="AW13" s="55"/>
      <c r="AX13" s="55"/>
      <c r="AY13" s="55"/>
      <c r="AZ13" s="55" t="s">
        <v>1791</v>
      </c>
      <c r="BA13" s="55"/>
      <c r="BB13" s="55"/>
      <c r="BC13" s="55"/>
      <c r="BD13" s="55"/>
      <c r="BE13" s="55"/>
      <c r="BF13" s="55"/>
      <c r="BG13" s="55">
        <v>8</v>
      </c>
      <c r="BH13" s="235"/>
      <c r="BI13" s="176"/>
      <c r="BJ13" s="55">
        <v>9</v>
      </c>
      <c r="BK13" s="55">
        <v>9</v>
      </c>
      <c r="BL13" s="176"/>
      <c r="BM13" s="235"/>
      <c r="BN13" s="235"/>
      <c r="BO13" s="55">
        <f>COUNTIF(H13:BM13, "2021-2")</f>
        <v>7</v>
      </c>
      <c r="BP13" s="55">
        <f t="shared" ref="BP13:BP36" si="0">COUNTIF(H13:BM13,"&gt;5")</f>
        <v>7</v>
      </c>
      <c r="BQ13" s="55">
        <f t="shared" ref="BQ13:BQ36" si="1">COUNTIF(H13:BM13,"&gt;5?")</f>
        <v>0</v>
      </c>
      <c r="BR13" s="55">
        <f t="shared" ref="BR13:BR36" si="2">COUNTIF(H13:BM13,"5")</f>
        <v>0</v>
      </c>
      <c r="BS13" s="55">
        <f t="shared" ref="BS13:BS36" si="3">COUNTIF(H13:BM13,"5*")</f>
        <v>0</v>
      </c>
      <c r="BT13" s="55">
        <f>SUM(BP13:BS13)</f>
        <v>7</v>
      </c>
      <c r="BU13" s="80"/>
      <c r="BV13" s="239"/>
      <c r="BW13" s="239"/>
      <c r="BX13" s="239"/>
      <c r="BY13" s="239"/>
      <c r="BZ13" s="239"/>
      <c r="CA13" s="239"/>
      <c r="CB13" s="239"/>
      <c r="CC13" s="240"/>
      <c r="CD13" s="240"/>
      <c r="CE13" s="237"/>
      <c r="CF13" s="239"/>
      <c r="CG13" s="239"/>
      <c r="CH13" s="239"/>
      <c r="CI13" s="238"/>
      <c r="CJ13" s="237"/>
      <c r="CK13" s="239"/>
      <c r="CL13" s="239"/>
      <c r="CM13" s="239"/>
      <c r="CN13" s="239"/>
      <c r="CO13" s="239"/>
      <c r="CP13" s="239"/>
      <c r="CQ13" s="239"/>
      <c r="CR13" s="239"/>
      <c r="CS13" s="242"/>
      <c r="CT13" s="80"/>
      <c r="CU13" s="239"/>
      <c r="CV13" s="239"/>
      <c r="CW13" s="239"/>
      <c r="CX13" s="239"/>
      <c r="CY13" s="239"/>
      <c r="CZ13" s="239"/>
      <c r="DA13" s="239"/>
      <c r="DB13" s="239"/>
      <c r="DC13" s="65"/>
      <c r="DD13" s="80"/>
      <c r="DE13" s="240"/>
      <c r="DF13" s="80"/>
      <c r="DG13" s="239"/>
      <c r="DH13" s="239"/>
      <c r="DI13" s="239"/>
      <c r="DJ13" s="239"/>
      <c r="DK13" s="239"/>
      <c r="DL13" s="241"/>
    </row>
    <row r="14" spans="1:116" s="54" customFormat="1" ht="15" customHeight="1" x14ac:dyDescent="0.25">
      <c r="A14" s="172"/>
      <c r="B14" s="172"/>
      <c r="C14" s="172" t="s">
        <v>2582</v>
      </c>
      <c r="D14" s="243" t="s">
        <v>2581</v>
      </c>
      <c r="E14" s="244" t="s">
        <v>592</v>
      </c>
      <c r="F14" s="236">
        <v>1</v>
      </c>
      <c r="G14" s="245"/>
      <c r="H14" s="55"/>
      <c r="I14" s="176"/>
      <c r="J14" s="65"/>
      <c r="K14" s="176"/>
      <c r="L14" s="176"/>
      <c r="M14" s="55">
        <v>8</v>
      </c>
      <c r="N14" s="176">
        <v>7</v>
      </c>
      <c r="O14" s="176"/>
      <c r="P14" s="235">
        <v>8</v>
      </c>
      <c r="Q14" s="55"/>
      <c r="R14" s="55"/>
      <c r="S14" s="55">
        <v>8</v>
      </c>
      <c r="T14" s="55"/>
      <c r="U14" s="55"/>
      <c r="V14" s="55"/>
      <c r="W14" s="65"/>
      <c r="X14" s="55"/>
      <c r="Y14" s="235"/>
      <c r="Z14" s="55"/>
      <c r="AA14" s="235"/>
      <c r="AB14" s="55"/>
      <c r="AC14" s="55"/>
      <c r="AD14" s="55"/>
      <c r="AE14" s="55"/>
      <c r="AF14" s="55"/>
      <c r="AG14" s="55"/>
      <c r="AH14" s="55"/>
      <c r="AI14" s="55"/>
      <c r="AJ14" s="55"/>
      <c r="AK14" s="235"/>
      <c r="AL14" s="55"/>
      <c r="AM14" s="55"/>
      <c r="AN14" s="55"/>
      <c r="AO14" s="55"/>
      <c r="AP14" s="55"/>
      <c r="AQ14" s="55"/>
      <c r="AR14" s="235"/>
      <c r="AS14" s="55"/>
      <c r="AT14" s="55"/>
      <c r="AU14" s="55">
        <v>8</v>
      </c>
      <c r="AV14" s="65"/>
      <c r="AW14" s="55"/>
      <c r="AX14" s="55"/>
      <c r="AY14" s="55"/>
      <c r="AZ14" s="55"/>
      <c r="BA14" s="55"/>
      <c r="BB14" s="55"/>
      <c r="BC14" s="55"/>
      <c r="BD14" s="55"/>
      <c r="BE14" s="55"/>
      <c r="BF14" s="55"/>
      <c r="BG14" s="55">
        <v>7</v>
      </c>
      <c r="BH14" s="235"/>
      <c r="BI14" s="176">
        <v>5</v>
      </c>
      <c r="BJ14" s="55"/>
      <c r="BK14" s="55"/>
      <c r="BL14" s="176"/>
      <c r="BM14" s="235"/>
      <c r="BN14" s="235"/>
      <c r="BO14" s="55">
        <f t="shared" ref="BO14:BO15" si="4">COUNTIF(H14:BN14,"2024-1")</f>
        <v>0</v>
      </c>
      <c r="BP14" s="55">
        <f t="shared" ref="BP14:BP15" si="5">COUNTIF(H14:BM14,"&gt;5")</f>
        <v>6</v>
      </c>
      <c r="BQ14" s="55">
        <f t="shared" ref="BQ14:BQ15" si="6">COUNTIF(H14:BM14,"&gt;5?")</f>
        <v>0</v>
      </c>
      <c r="BR14" s="55">
        <f t="shared" ref="BR14:BR15" si="7">COUNTIF(H14:BM14,"5")</f>
        <v>1</v>
      </c>
      <c r="BS14" s="55">
        <f t="shared" ref="BS14:BS15" si="8">COUNTIF(H14:BM14,"5*")</f>
        <v>0</v>
      </c>
      <c r="BT14" s="55">
        <f t="shared" ref="BT14:BT15" si="9">SUM(BP14:BS14)</f>
        <v>7</v>
      </c>
      <c r="BU14" s="80"/>
      <c r="BV14" s="239"/>
      <c r="BW14" s="239"/>
      <c r="BX14" s="239"/>
      <c r="BY14" s="239"/>
      <c r="BZ14" s="239"/>
      <c r="CA14" s="239"/>
      <c r="CB14" s="239"/>
      <c r="CC14" s="240"/>
      <c r="CD14" s="240"/>
      <c r="CE14" s="237"/>
      <c r="CF14" s="239"/>
      <c r="CG14" s="239"/>
      <c r="CH14" s="239"/>
      <c r="CI14" s="238"/>
      <c r="CJ14" s="237"/>
      <c r="CK14" s="239"/>
      <c r="CL14" s="239"/>
      <c r="CM14" s="239"/>
      <c r="CN14" s="239"/>
      <c r="CO14" s="239"/>
      <c r="CP14" s="239"/>
      <c r="CQ14" s="239"/>
      <c r="CR14" s="239"/>
      <c r="CS14" s="242"/>
      <c r="CT14" s="80"/>
      <c r="CU14" s="239"/>
      <c r="CV14" s="239"/>
      <c r="CW14" s="239"/>
      <c r="CX14" s="239"/>
      <c r="CY14" s="239"/>
      <c r="CZ14" s="239"/>
      <c r="DA14" s="239"/>
      <c r="DB14" s="239"/>
      <c r="DC14" s="65"/>
      <c r="DD14" s="80"/>
      <c r="DE14" s="240"/>
      <c r="DF14" s="80"/>
      <c r="DG14" s="239"/>
      <c r="DH14" s="239"/>
      <c r="DI14" s="239"/>
      <c r="DJ14" s="239"/>
      <c r="DK14" s="239"/>
      <c r="DL14" s="241"/>
    </row>
    <row r="15" spans="1:116" s="54" customFormat="1" ht="15" customHeight="1" x14ac:dyDescent="0.25">
      <c r="A15" s="172"/>
      <c r="B15" s="172"/>
      <c r="C15" s="172" t="s">
        <v>2586</v>
      </c>
      <c r="D15" s="243" t="s">
        <v>2585</v>
      </c>
      <c r="E15" s="244" t="s">
        <v>592</v>
      </c>
      <c r="F15" s="236">
        <v>1</v>
      </c>
      <c r="G15" s="245"/>
      <c r="H15" s="55"/>
      <c r="I15" s="176"/>
      <c r="J15" s="65"/>
      <c r="K15" s="176"/>
      <c r="L15" s="176"/>
      <c r="M15" s="55">
        <v>6</v>
      </c>
      <c r="N15" s="176">
        <v>7</v>
      </c>
      <c r="O15" s="176"/>
      <c r="P15" s="235">
        <v>9</v>
      </c>
      <c r="Q15" s="55"/>
      <c r="R15" s="55"/>
      <c r="S15" s="55">
        <v>8</v>
      </c>
      <c r="T15" s="55"/>
      <c r="U15" s="55"/>
      <c r="V15" s="55"/>
      <c r="W15" s="65"/>
      <c r="X15" s="55"/>
      <c r="Y15" s="235"/>
      <c r="Z15" s="55"/>
      <c r="AA15" s="235"/>
      <c r="AB15" s="55"/>
      <c r="AC15" s="55"/>
      <c r="AD15" s="55"/>
      <c r="AE15" s="55"/>
      <c r="AF15" s="55"/>
      <c r="AG15" s="55"/>
      <c r="AH15" s="55"/>
      <c r="AI15" s="55"/>
      <c r="AJ15" s="55"/>
      <c r="AK15" s="235"/>
      <c r="AL15" s="55"/>
      <c r="AM15" s="55"/>
      <c r="AN15" s="55"/>
      <c r="AO15" s="55"/>
      <c r="AP15" s="55"/>
      <c r="AQ15" s="55"/>
      <c r="AR15" s="235"/>
      <c r="AS15" s="55"/>
      <c r="AT15" s="55"/>
      <c r="AU15" s="55">
        <v>7</v>
      </c>
      <c r="AV15" s="65"/>
      <c r="AW15" s="55"/>
      <c r="AX15" s="55"/>
      <c r="AY15" s="55"/>
      <c r="AZ15" s="55"/>
      <c r="BA15" s="55"/>
      <c r="BB15" s="55"/>
      <c r="BC15" s="55"/>
      <c r="BD15" s="55"/>
      <c r="BE15" s="55"/>
      <c r="BF15" s="55"/>
      <c r="BG15" s="55">
        <v>7</v>
      </c>
      <c r="BH15" s="235"/>
      <c r="BI15" s="176">
        <v>5</v>
      </c>
      <c r="BJ15" s="55"/>
      <c r="BK15" s="55"/>
      <c r="BL15" s="176"/>
      <c r="BM15" s="235"/>
      <c r="BN15" s="235"/>
      <c r="BO15" s="55">
        <f t="shared" si="4"/>
        <v>0</v>
      </c>
      <c r="BP15" s="55">
        <f t="shared" si="5"/>
        <v>6</v>
      </c>
      <c r="BQ15" s="55">
        <f t="shared" si="6"/>
        <v>0</v>
      </c>
      <c r="BR15" s="55">
        <f t="shared" si="7"/>
        <v>1</v>
      </c>
      <c r="BS15" s="55">
        <f t="shared" si="8"/>
        <v>0</v>
      </c>
      <c r="BT15" s="55">
        <f t="shared" si="9"/>
        <v>7</v>
      </c>
      <c r="BU15" s="80"/>
      <c r="BV15" s="239"/>
      <c r="BW15" s="239"/>
      <c r="BX15" s="239"/>
      <c r="BY15" s="239"/>
      <c r="BZ15" s="239"/>
      <c r="CA15" s="239"/>
      <c r="CB15" s="239"/>
      <c r="CC15" s="240"/>
      <c r="CD15" s="240"/>
      <c r="CE15" s="237"/>
      <c r="CF15" s="239"/>
      <c r="CG15" s="239"/>
      <c r="CH15" s="239"/>
      <c r="CI15" s="238"/>
      <c r="CJ15" s="237"/>
      <c r="CK15" s="239"/>
      <c r="CL15" s="239"/>
      <c r="CM15" s="239"/>
      <c r="CN15" s="239"/>
      <c r="CO15" s="239"/>
      <c r="CP15" s="239"/>
      <c r="CQ15" s="239"/>
      <c r="CR15" s="239"/>
      <c r="CS15" s="242"/>
      <c r="CT15" s="80"/>
      <c r="CU15" s="239"/>
      <c r="CV15" s="239"/>
      <c r="CW15" s="239"/>
      <c r="CX15" s="239"/>
      <c r="CY15" s="239"/>
      <c r="CZ15" s="239"/>
      <c r="DA15" s="239"/>
      <c r="DB15" s="239"/>
      <c r="DC15" s="65"/>
      <c r="DD15" s="80"/>
      <c r="DE15" s="240"/>
      <c r="DF15" s="80"/>
      <c r="DG15" s="239"/>
      <c r="DH15" s="239"/>
      <c r="DI15" s="239"/>
      <c r="DJ15" s="239"/>
      <c r="DK15" s="239"/>
      <c r="DL15" s="241"/>
    </row>
    <row r="16" spans="1:116" s="54" customFormat="1" ht="15" customHeight="1" x14ac:dyDescent="0.25">
      <c r="A16" s="172"/>
      <c r="B16" s="172"/>
      <c r="C16" s="172" t="s">
        <v>2617</v>
      </c>
      <c r="D16" s="243" t="s">
        <v>2616</v>
      </c>
      <c r="E16" s="244" t="s">
        <v>592</v>
      </c>
      <c r="F16" s="236">
        <v>1</v>
      </c>
      <c r="G16" s="245"/>
      <c r="H16" s="55"/>
      <c r="I16" s="176"/>
      <c r="J16" s="65"/>
      <c r="K16" s="176"/>
      <c r="L16" s="176"/>
      <c r="M16" s="55">
        <v>6</v>
      </c>
      <c r="N16" s="55">
        <v>5</v>
      </c>
      <c r="O16" s="176"/>
      <c r="P16" s="55">
        <v>7</v>
      </c>
      <c r="Q16" s="55"/>
      <c r="R16" s="55"/>
      <c r="S16" s="55">
        <v>6</v>
      </c>
      <c r="T16" s="55"/>
      <c r="U16" s="55"/>
      <c r="V16" s="55"/>
      <c r="W16" s="65"/>
      <c r="X16" s="55"/>
      <c r="Y16" s="235"/>
      <c r="Z16" s="55"/>
      <c r="AA16" s="235"/>
      <c r="AB16" s="55"/>
      <c r="AC16" s="55"/>
      <c r="AD16" s="55"/>
      <c r="AE16" s="55"/>
      <c r="AF16" s="55"/>
      <c r="AG16" s="55"/>
      <c r="AH16" s="55"/>
      <c r="AI16" s="55"/>
      <c r="AJ16" s="55"/>
      <c r="AK16" s="235"/>
      <c r="AL16" s="55"/>
      <c r="AM16" s="55"/>
      <c r="AN16" s="55"/>
      <c r="AO16" s="55"/>
      <c r="AP16" s="55"/>
      <c r="AQ16" s="55"/>
      <c r="AR16" s="235"/>
      <c r="AS16" s="55"/>
      <c r="AT16" s="55"/>
      <c r="AU16" s="55">
        <v>7</v>
      </c>
      <c r="AV16" s="65"/>
      <c r="AW16" s="55"/>
      <c r="AX16" s="55"/>
      <c r="AY16" s="55"/>
      <c r="AZ16" s="55"/>
      <c r="BA16" s="55"/>
      <c r="BB16" s="55"/>
      <c r="BC16" s="55"/>
      <c r="BD16" s="55"/>
      <c r="BE16" s="55"/>
      <c r="BF16" s="55"/>
      <c r="BG16" s="55">
        <v>8</v>
      </c>
      <c r="BH16" s="235"/>
      <c r="BI16" s="55">
        <v>5</v>
      </c>
      <c r="BJ16" s="55"/>
      <c r="BK16" s="55"/>
      <c r="BL16" s="176"/>
      <c r="BM16" s="235"/>
      <c r="BN16" s="235"/>
      <c r="BO16" s="55">
        <f t="shared" ref="BO16" si="10">COUNTIF(H16:BN16,"2024-1")</f>
        <v>0</v>
      </c>
      <c r="BP16" s="55">
        <f t="shared" ref="BP16" si="11">COUNTIF(H16:BM16,"&gt;5")</f>
        <v>5</v>
      </c>
      <c r="BQ16" s="55">
        <f t="shared" ref="BQ16" si="12">COUNTIF(H16:BM16,"&gt;5?")</f>
        <v>0</v>
      </c>
      <c r="BR16" s="55">
        <f t="shared" ref="BR16" si="13">COUNTIF(H16:BM16,"5")</f>
        <v>2</v>
      </c>
      <c r="BS16" s="55">
        <f t="shared" ref="BS16" si="14">COUNTIF(H16:BM16,"5*")</f>
        <v>0</v>
      </c>
      <c r="BT16" s="55">
        <f t="shared" ref="BT16" si="15">SUM(BP16:BS16)</f>
        <v>7</v>
      </c>
      <c r="BU16" s="80"/>
      <c r="BV16" s="239"/>
      <c r="BW16" s="239"/>
      <c r="BX16" s="239"/>
      <c r="BY16" s="239"/>
      <c r="BZ16" s="239"/>
      <c r="CA16" s="239"/>
      <c r="CB16" s="239"/>
      <c r="CC16" s="240"/>
      <c r="CD16" s="240"/>
      <c r="CE16" s="237"/>
      <c r="CF16" s="239"/>
      <c r="CG16" s="239"/>
      <c r="CH16" s="239"/>
      <c r="CI16" s="238"/>
      <c r="CJ16" s="237"/>
      <c r="CK16" s="239"/>
      <c r="CL16" s="239"/>
      <c r="CM16" s="239"/>
      <c r="CN16" s="239"/>
      <c r="CO16" s="239"/>
      <c r="CP16" s="239"/>
      <c r="CQ16" s="239"/>
      <c r="CR16" s="239"/>
      <c r="CS16" s="242"/>
      <c r="CT16" s="80"/>
      <c r="CU16" s="239"/>
      <c r="CV16" s="239"/>
      <c r="CW16" s="239"/>
      <c r="CX16" s="239"/>
      <c r="CY16" s="239"/>
      <c r="CZ16" s="239"/>
      <c r="DA16" s="239"/>
      <c r="DB16" s="239"/>
      <c r="DC16" s="65"/>
      <c r="DD16" s="80"/>
      <c r="DE16" s="240"/>
      <c r="DF16" s="80"/>
      <c r="DG16" s="239"/>
      <c r="DH16" s="239"/>
      <c r="DI16" s="239"/>
      <c r="DJ16" s="239"/>
      <c r="DK16" s="239"/>
      <c r="DL16" s="241"/>
    </row>
    <row r="17" spans="1:116" s="54" customFormat="1" ht="15" customHeight="1" x14ac:dyDescent="0.25">
      <c r="A17" s="172"/>
      <c r="B17" s="172"/>
      <c r="C17" s="172" t="s">
        <v>2752</v>
      </c>
      <c r="D17" s="243" t="s">
        <v>2751</v>
      </c>
      <c r="E17" s="244" t="s">
        <v>592</v>
      </c>
      <c r="F17" s="236">
        <v>1</v>
      </c>
      <c r="G17" s="245"/>
      <c r="H17" s="55"/>
      <c r="I17" s="176"/>
      <c r="J17" s="65"/>
      <c r="K17" s="176"/>
      <c r="L17" s="176"/>
      <c r="M17" s="55">
        <v>5</v>
      </c>
      <c r="N17" s="55">
        <v>5</v>
      </c>
      <c r="O17" s="176"/>
      <c r="P17" s="55">
        <v>6</v>
      </c>
      <c r="Q17" s="55"/>
      <c r="R17" s="55"/>
      <c r="S17" s="55">
        <v>5</v>
      </c>
      <c r="T17" s="55"/>
      <c r="U17" s="55"/>
      <c r="V17" s="55"/>
      <c r="W17" s="65"/>
      <c r="X17" s="55"/>
      <c r="Y17" s="235"/>
      <c r="Z17" s="55"/>
      <c r="AA17" s="235"/>
      <c r="AB17" s="55"/>
      <c r="AC17" s="55"/>
      <c r="AD17" s="55"/>
      <c r="AE17" s="55"/>
      <c r="AF17" s="55"/>
      <c r="AG17" s="55"/>
      <c r="AH17" s="55"/>
      <c r="AI17" s="55"/>
      <c r="AJ17" s="55"/>
      <c r="AK17" s="235"/>
      <c r="AL17" s="55"/>
      <c r="AM17" s="55"/>
      <c r="AN17" s="55"/>
      <c r="AO17" s="55"/>
      <c r="AP17" s="55"/>
      <c r="AQ17" s="55"/>
      <c r="AR17" s="235"/>
      <c r="AS17" s="55"/>
      <c r="AT17" s="55"/>
      <c r="AU17" s="55">
        <v>6</v>
      </c>
      <c r="AV17" s="65"/>
      <c r="AW17" s="55"/>
      <c r="AX17" s="55"/>
      <c r="AY17" s="55"/>
      <c r="AZ17" s="55"/>
      <c r="BA17" s="55"/>
      <c r="BB17" s="55"/>
      <c r="BC17" s="55"/>
      <c r="BD17" s="55"/>
      <c r="BE17" s="55"/>
      <c r="BF17" s="55"/>
      <c r="BG17" s="55">
        <v>7</v>
      </c>
      <c r="BH17" s="235"/>
      <c r="BI17" s="55">
        <v>5</v>
      </c>
      <c r="BJ17" s="55"/>
      <c r="BK17" s="55"/>
      <c r="BL17" s="176"/>
      <c r="BM17" s="235"/>
      <c r="BN17" s="235"/>
      <c r="BO17" s="55">
        <f t="shared" ref="BO17:BO18" si="16">COUNTIF(H17:BN17,"2024-1")</f>
        <v>0</v>
      </c>
      <c r="BP17" s="55">
        <f t="shared" ref="BP17" si="17">COUNTIF(H17:BM17,"&gt;5")</f>
        <v>3</v>
      </c>
      <c r="BQ17" s="55">
        <f t="shared" ref="BQ17" si="18">COUNTIF(H17:BM17,"&gt;5?")</f>
        <v>0</v>
      </c>
      <c r="BR17" s="55">
        <f t="shared" ref="BR17" si="19">COUNTIF(H17:BM17,"5")</f>
        <v>4</v>
      </c>
      <c r="BS17" s="55">
        <f t="shared" ref="BS17" si="20">COUNTIF(H17:BM17,"5*")</f>
        <v>0</v>
      </c>
      <c r="BT17" s="55">
        <f t="shared" ref="BT17" si="21">SUM(BP17:BS17)</f>
        <v>7</v>
      </c>
      <c r="BU17" s="80"/>
      <c r="BV17" s="239"/>
      <c r="BW17" s="239"/>
      <c r="BX17" s="239"/>
      <c r="BY17" s="239"/>
      <c r="BZ17" s="239"/>
      <c r="CA17" s="239"/>
      <c r="CB17" s="239"/>
      <c r="CC17" s="240"/>
      <c r="CD17" s="240"/>
      <c r="CE17" s="237"/>
      <c r="CF17" s="239"/>
      <c r="CG17" s="239"/>
      <c r="CH17" s="239"/>
      <c r="CI17" s="238"/>
      <c r="CJ17" s="237"/>
      <c r="CK17" s="239"/>
      <c r="CL17" s="239"/>
      <c r="CM17" s="239"/>
      <c r="CN17" s="239"/>
      <c r="CO17" s="239"/>
      <c r="CP17" s="239"/>
      <c r="CQ17" s="239"/>
      <c r="CR17" s="239"/>
      <c r="CS17" s="242"/>
      <c r="CT17" s="80"/>
      <c r="CU17" s="239"/>
      <c r="CV17" s="239"/>
      <c r="CW17" s="239"/>
      <c r="CX17" s="239"/>
      <c r="CY17" s="239"/>
      <c r="CZ17" s="239"/>
      <c r="DA17" s="239"/>
      <c r="DB17" s="239"/>
      <c r="DC17" s="65"/>
      <c r="DD17" s="80"/>
      <c r="DE17" s="240"/>
      <c r="DF17" s="80"/>
      <c r="DG17" s="239"/>
      <c r="DH17" s="239"/>
      <c r="DI17" s="239"/>
      <c r="DJ17" s="239"/>
      <c r="DK17" s="239"/>
      <c r="DL17" s="241"/>
    </row>
    <row r="18" spans="1:116" s="65" customFormat="1" x14ac:dyDescent="0.3">
      <c r="A18" s="593"/>
      <c r="B18" s="593"/>
      <c r="C18" s="739" t="s">
        <v>2666</v>
      </c>
      <c r="D18" s="319" t="s">
        <v>2667</v>
      </c>
      <c r="E18" s="320" t="s">
        <v>592</v>
      </c>
      <c r="F18" s="321">
        <v>1</v>
      </c>
      <c r="G18" s="322"/>
      <c r="H18" s="296"/>
      <c r="I18" s="264"/>
      <c r="J18" s="264"/>
      <c r="K18" s="264"/>
      <c r="L18" s="264"/>
      <c r="M18" s="264">
        <v>5</v>
      </c>
      <c r="N18" s="264">
        <v>5</v>
      </c>
      <c r="O18" s="264"/>
      <c r="P18" s="264">
        <v>7</v>
      </c>
      <c r="Q18" s="264"/>
      <c r="R18" s="324"/>
      <c r="S18" s="264">
        <v>5</v>
      </c>
      <c r="T18" s="264"/>
      <c r="U18" s="264"/>
      <c r="V18" s="264"/>
      <c r="W18" s="264"/>
      <c r="X18" s="264"/>
      <c r="Y18" s="264"/>
      <c r="Z18" s="264"/>
      <c r="AA18" s="264"/>
      <c r="AB18" s="264"/>
      <c r="AC18" s="264"/>
      <c r="AD18" s="264"/>
      <c r="AE18" s="264"/>
      <c r="AF18" s="264"/>
      <c r="AG18" s="264"/>
      <c r="AH18" s="264"/>
      <c r="AI18" s="264"/>
      <c r="AJ18" s="264"/>
      <c r="AK18" s="264"/>
      <c r="AL18" s="264"/>
      <c r="AM18" s="264"/>
      <c r="AN18" s="264"/>
      <c r="AO18" s="324"/>
      <c r="AP18" s="264"/>
      <c r="AQ18" s="264"/>
      <c r="AR18" s="264"/>
      <c r="AS18" s="264"/>
      <c r="AT18" s="264"/>
      <c r="AU18" s="747">
        <v>6</v>
      </c>
      <c r="AV18" s="324"/>
      <c r="AW18" s="324"/>
      <c r="AX18" s="324"/>
      <c r="AY18" s="264"/>
      <c r="AZ18" s="264"/>
      <c r="BA18" s="264"/>
      <c r="BB18" s="264"/>
      <c r="BC18" s="264"/>
      <c r="BD18" s="264"/>
      <c r="BE18" s="264"/>
      <c r="BF18" s="296"/>
      <c r="BG18" s="296">
        <v>7</v>
      </c>
      <c r="BH18" s="296"/>
      <c r="BI18" s="264">
        <v>5</v>
      </c>
      <c r="BJ18" s="264"/>
      <c r="BK18" s="296"/>
      <c r="BL18" s="264"/>
      <c r="BM18" s="264"/>
      <c r="BN18" s="264"/>
      <c r="BO18" s="55">
        <f t="shared" si="16"/>
        <v>0</v>
      </c>
      <c r="BP18" s="55">
        <f>COUNTIF(H18:BM18,"&gt;5")</f>
        <v>3</v>
      </c>
      <c r="BQ18" s="55">
        <f>COUNTIF(H18:BM18,"&gt;5?")</f>
        <v>0</v>
      </c>
      <c r="BR18" s="55">
        <f>COUNTIF(H18:BM18,"5")</f>
        <v>4</v>
      </c>
      <c r="BS18" s="55">
        <f>COUNTIF(H18:BM18,"5*")</f>
        <v>0</v>
      </c>
      <c r="BT18" s="55">
        <f>SUM(BP18:BS18)</f>
        <v>7</v>
      </c>
      <c r="BU18" s="343"/>
      <c r="BV18" s="328"/>
      <c r="BW18" s="328"/>
      <c r="BX18" s="328"/>
      <c r="BY18" s="328"/>
      <c r="BZ18" s="328"/>
      <c r="CA18" s="328"/>
      <c r="CB18" s="328"/>
      <c r="CC18" s="330"/>
      <c r="CD18" s="330"/>
      <c r="CE18" s="326"/>
      <c r="CF18" s="328"/>
      <c r="CG18" s="328"/>
      <c r="CH18" s="328"/>
      <c r="CI18" s="332"/>
      <c r="CJ18" s="326"/>
      <c r="CK18" s="328"/>
      <c r="CL18" s="328"/>
      <c r="CM18" s="333"/>
      <c r="CN18" s="333"/>
      <c r="CO18" s="333"/>
      <c r="CP18" s="333"/>
      <c r="CQ18" s="333"/>
      <c r="CR18" s="333"/>
      <c r="CS18" s="334"/>
      <c r="CT18" s="335"/>
      <c r="CU18" s="333"/>
      <c r="CV18" s="333"/>
      <c r="CW18" s="333"/>
      <c r="CX18" s="333"/>
      <c r="CY18" s="333"/>
      <c r="CZ18" s="333"/>
      <c r="DA18" s="333"/>
      <c r="DB18" s="333"/>
      <c r="DC18" s="337"/>
      <c r="DD18" s="335"/>
      <c r="DE18" s="338"/>
      <c r="DF18" s="335"/>
      <c r="DG18" s="333"/>
      <c r="DH18" s="333"/>
      <c r="DI18" s="333"/>
      <c r="DJ18" s="333"/>
      <c r="DK18" s="333"/>
      <c r="DL18" s="339"/>
    </row>
    <row r="19" spans="1:116" s="54" customFormat="1" ht="15" customHeight="1" x14ac:dyDescent="0.25">
      <c r="A19" s="172"/>
      <c r="B19" s="172"/>
      <c r="C19" s="172" t="s">
        <v>2070</v>
      </c>
      <c r="D19" s="243" t="s">
        <v>2071</v>
      </c>
      <c r="E19" s="244" t="s">
        <v>592</v>
      </c>
      <c r="F19" s="236">
        <v>3</v>
      </c>
      <c r="G19" s="245"/>
      <c r="H19" s="55">
        <v>9</v>
      </c>
      <c r="I19" s="642">
        <v>7</v>
      </c>
      <c r="K19" s="176">
        <v>8</v>
      </c>
      <c r="L19" s="176">
        <v>9</v>
      </c>
      <c r="M19" s="55">
        <v>8</v>
      </c>
      <c r="N19" s="176">
        <v>7</v>
      </c>
      <c r="O19" s="176">
        <v>6</v>
      </c>
      <c r="P19" s="235">
        <v>9</v>
      </c>
      <c r="Q19" s="55">
        <v>8</v>
      </c>
      <c r="R19" s="55">
        <v>9</v>
      </c>
      <c r="S19" s="55">
        <v>9</v>
      </c>
      <c r="T19" s="55"/>
      <c r="U19" s="55">
        <v>10</v>
      </c>
      <c r="V19" s="55"/>
      <c r="X19" s="55"/>
      <c r="Y19" s="235">
        <v>8</v>
      </c>
      <c r="Z19" s="55"/>
      <c r="AA19" s="235"/>
      <c r="AB19" s="55"/>
      <c r="AC19" s="55"/>
      <c r="AD19" s="55"/>
      <c r="AE19" s="55"/>
      <c r="AF19" s="55"/>
      <c r="AG19" s="55"/>
      <c r="AH19" s="55"/>
      <c r="AI19" s="55"/>
      <c r="AJ19" s="55"/>
      <c r="AK19" s="235">
        <v>7</v>
      </c>
      <c r="AL19" s="55"/>
      <c r="AM19" s="55"/>
      <c r="AN19" s="55"/>
      <c r="AO19" s="55"/>
      <c r="AP19" s="55"/>
      <c r="AQ19" s="55"/>
      <c r="AR19" s="235"/>
      <c r="AS19" s="55"/>
      <c r="AT19" s="55"/>
      <c r="AU19" s="55">
        <v>8</v>
      </c>
      <c r="AV19" s="65"/>
      <c r="AW19" s="55"/>
      <c r="AX19" s="55"/>
      <c r="AY19" s="55">
        <v>8</v>
      </c>
      <c r="AZ19" s="55"/>
      <c r="BA19" s="55"/>
      <c r="BB19" s="55"/>
      <c r="BC19" s="55"/>
      <c r="BD19" s="55"/>
      <c r="BE19" s="55"/>
      <c r="BF19" s="55"/>
      <c r="BG19" s="55">
        <v>8</v>
      </c>
      <c r="BH19" s="235"/>
      <c r="BI19" s="176"/>
      <c r="BJ19" s="55"/>
      <c r="BK19" s="55">
        <v>8</v>
      </c>
      <c r="BL19" s="235">
        <v>7</v>
      </c>
      <c r="BM19" s="235">
        <v>9</v>
      </c>
      <c r="BN19" s="235"/>
      <c r="BO19" s="55">
        <f t="shared" ref="BO19:BO36" si="22">COUNTIF(H19:BN19,"2024-1")</f>
        <v>0</v>
      </c>
      <c r="BP19" s="55">
        <f t="shared" si="0"/>
        <v>20</v>
      </c>
      <c r="BQ19" s="55">
        <f t="shared" si="1"/>
        <v>0</v>
      </c>
      <c r="BR19" s="55">
        <f t="shared" si="2"/>
        <v>0</v>
      </c>
      <c r="BS19" s="55">
        <f t="shared" si="3"/>
        <v>0</v>
      </c>
      <c r="BT19" s="55">
        <f t="shared" ref="BT19:BT36" si="23">SUM(BP19:BS19)</f>
        <v>20</v>
      </c>
      <c r="BU19" s="80"/>
      <c r="BV19" s="239"/>
      <c r="BW19" s="239"/>
      <c r="BX19" s="239"/>
      <c r="BY19" s="239"/>
      <c r="BZ19" s="239"/>
      <c r="CA19" s="239"/>
      <c r="CB19" s="239"/>
      <c r="CC19" s="240"/>
      <c r="CD19" s="240"/>
      <c r="CE19" s="237"/>
      <c r="CF19" s="239"/>
      <c r="CG19" s="239"/>
      <c r="CH19" s="239"/>
      <c r="CI19" s="238"/>
      <c r="CJ19" s="237"/>
      <c r="CK19" s="239"/>
      <c r="CL19" s="239"/>
      <c r="CM19" s="239"/>
      <c r="CN19" s="239"/>
      <c r="CO19" s="239"/>
      <c r="CP19" s="239"/>
      <c r="CQ19" s="239"/>
      <c r="CR19" s="239"/>
      <c r="CS19" s="242"/>
      <c r="CT19" s="80"/>
      <c r="CU19" s="239"/>
      <c r="CV19" s="239"/>
      <c r="CW19" s="239"/>
      <c r="CX19" s="239"/>
      <c r="CY19" s="239"/>
      <c r="CZ19" s="239"/>
      <c r="DA19" s="239"/>
      <c r="DB19" s="239"/>
      <c r="DC19" s="65"/>
      <c r="DD19" s="80"/>
      <c r="DE19" s="240"/>
      <c r="DF19" s="80"/>
      <c r="DG19" s="239"/>
      <c r="DH19" s="239"/>
      <c r="DI19" s="239"/>
      <c r="DJ19" s="239"/>
      <c r="DK19" s="239"/>
      <c r="DL19" s="241"/>
    </row>
    <row r="20" spans="1:116" s="54" customFormat="1" ht="15" hidden="1" customHeight="1" x14ac:dyDescent="0.25">
      <c r="A20" s="172"/>
      <c r="B20" s="172"/>
      <c r="C20" s="172" t="s">
        <v>2232</v>
      </c>
      <c r="D20" s="243" t="s">
        <v>2233</v>
      </c>
      <c r="E20" s="244" t="s">
        <v>592</v>
      </c>
      <c r="F20" s="236">
        <v>1</v>
      </c>
      <c r="G20" s="245"/>
      <c r="H20" s="55">
        <v>5</v>
      </c>
      <c r="I20" s="176"/>
      <c r="J20" s="55"/>
      <c r="K20" s="176"/>
      <c r="L20" s="176"/>
      <c r="M20" s="55"/>
      <c r="N20" s="176"/>
      <c r="O20" s="176"/>
      <c r="P20" s="55">
        <v>5</v>
      </c>
      <c r="Q20" s="55"/>
      <c r="R20" s="55"/>
      <c r="S20" s="55"/>
      <c r="T20" s="55"/>
      <c r="U20" s="55">
        <v>5</v>
      </c>
      <c r="V20" s="55"/>
      <c r="W20" s="55"/>
      <c r="X20" s="55"/>
      <c r="Y20" s="55">
        <v>5</v>
      </c>
      <c r="Z20" s="55"/>
      <c r="AA20" s="235"/>
      <c r="AB20" s="55"/>
      <c r="AC20" s="55"/>
      <c r="AD20" s="55"/>
      <c r="AE20" s="55"/>
      <c r="AF20" s="55"/>
      <c r="AG20" s="55"/>
      <c r="AH20" s="55"/>
      <c r="AI20" s="55"/>
      <c r="AJ20" s="55"/>
      <c r="AK20" s="55">
        <v>5</v>
      </c>
      <c r="AL20" s="55"/>
      <c r="AM20" s="55"/>
      <c r="AN20" s="55"/>
      <c r="AO20" s="55"/>
      <c r="AP20" s="55"/>
      <c r="AQ20" s="55"/>
      <c r="AR20" s="235"/>
      <c r="AS20" s="55"/>
      <c r="AT20" s="55"/>
      <c r="AU20" s="55"/>
      <c r="AV20" s="65"/>
      <c r="AW20" s="55"/>
      <c r="AX20" s="55"/>
      <c r="AY20" s="55"/>
      <c r="AZ20" s="55"/>
      <c r="BA20" s="55"/>
      <c r="BB20" s="55"/>
      <c r="BC20" s="55"/>
      <c r="BD20" s="55"/>
      <c r="BE20" s="55"/>
      <c r="BF20" s="55"/>
      <c r="BG20" s="55"/>
      <c r="BH20" s="235"/>
      <c r="BI20" s="176"/>
      <c r="BJ20" s="55"/>
      <c r="BK20" s="55">
        <v>5</v>
      </c>
      <c r="BL20" s="176"/>
      <c r="BM20" s="235"/>
      <c r="BN20" s="235"/>
      <c r="BO20" s="55">
        <f t="shared" ref="BO20:BO32" si="24">COUNTIF(H20:BN20,"2024-1")</f>
        <v>0</v>
      </c>
      <c r="BP20" s="55">
        <f t="shared" ref="BP20:BP32" si="25">COUNTIF(H20:BM20,"&gt;5")</f>
        <v>0</v>
      </c>
      <c r="BQ20" s="55">
        <f t="shared" ref="BQ20:BQ32" si="26">COUNTIF(H20:BM20,"&gt;5?")</f>
        <v>0</v>
      </c>
      <c r="BR20" s="55">
        <f t="shared" ref="BR20:BR32" si="27">COUNTIF(H20:BM20,"5")</f>
        <v>6</v>
      </c>
      <c r="BS20" s="55">
        <f t="shared" ref="BS20:BS32" si="28">COUNTIF(H20:BM20,"5*")</f>
        <v>0</v>
      </c>
      <c r="BT20" s="55">
        <f t="shared" ref="BT20:BT32" si="29">SUM(BP20:BS20)</f>
        <v>6</v>
      </c>
      <c r="BU20" s="80"/>
      <c r="BV20" s="239"/>
      <c r="BW20" s="239"/>
      <c r="BX20" s="239"/>
      <c r="BY20" s="239"/>
      <c r="BZ20" s="239"/>
      <c r="CA20" s="239"/>
      <c r="CB20" s="239"/>
      <c r="CC20" s="240"/>
      <c r="CD20" s="240"/>
      <c r="CE20" s="237"/>
      <c r="CF20" s="239"/>
      <c r="CG20" s="239"/>
      <c r="CH20" s="239"/>
      <c r="CI20" s="238"/>
      <c r="CJ20" s="237"/>
      <c r="CK20" s="239"/>
      <c r="CL20" s="239"/>
      <c r="CM20" s="239"/>
      <c r="CN20" s="239"/>
      <c r="CO20" s="239"/>
      <c r="CP20" s="239"/>
      <c r="CQ20" s="239"/>
      <c r="CR20" s="239"/>
      <c r="CS20" s="242"/>
      <c r="CT20" s="80"/>
      <c r="CU20" s="239"/>
      <c r="CV20" s="239"/>
      <c r="CW20" s="239"/>
      <c r="CX20" s="239"/>
      <c r="CY20" s="239"/>
      <c r="CZ20" s="239"/>
      <c r="DA20" s="239"/>
      <c r="DB20" s="239"/>
      <c r="DC20" s="65"/>
      <c r="DD20" s="80"/>
      <c r="DE20" s="240"/>
      <c r="DF20" s="80"/>
      <c r="DG20" s="239"/>
      <c r="DH20" s="239"/>
      <c r="DI20" s="239"/>
      <c r="DJ20" s="239"/>
      <c r="DK20" s="239"/>
      <c r="DL20" s="241"/>
    </row>
    <row r="21" spans="1:116" s="65" customFormat="1" ht="15" hidden="1" x14ac:dyDescent="0.25">
      <c r="A21" s="172">
        <v>1</v>
      </c>
      <c r="B21" s="172">
        <v>80485</v>
      </c>
      <c r="C21" s="172" t="s">
        <v>1490</v>
      </c>
      <c r="D21" s="243" t="s">
        <v>1492</v>
      </c>
      <c r="E21" s="244" t="s">
        <v>592</v>
      </c>
      <c r="F21" s="236"/>
      <c r="G21" s="245">
        <v>6</v>
      </c>
      <c r="H21" s="625" t="s">
        <v>595</v>
      </c>
      <c r="I21" s="608" t="s">
        <v>1526</v>
      </c>
      <c r="J21" s="625">
        <v>8</v>
      </c>
      <c r="K21" s="608">
        <v>6</v>
      </c>
      <c r="L21" s="595" t="s">
        <v>595</v>
      </c>
      <c r="M21" s="625">
        <v>9</v>
      </c>
      <c r="N21" s="625" t="s">
        <v>595</v>
      </c>
      <c r="O21" s="608">
        <v>8</v>
      </c>
      <c r="P21" s="625" t="s">
        <v>595</v>
      </c>
      <c r="Q21" s="625" t="s">
        <v>595</v>
      </c>
      <c r="R21" s="625" t="s">
        <v>595</v>
      </c>
      <c r="S21" s="625" t="s">
        <v>595</v>
      </c>
      <c r="T21" s="625">
        <v>7</v>
      </c>
      <c r="U21" s="625" t="s">
        <v>715</v>
      </c>
      <c r="V21" s="625">
        <v>8</v>
      </c>
      <c r="W21" s="625">
        <v>7</v>
      </c>
      <c r="X21" s="625" t="s">
        <v>595</v>
      </c>
      <c r="Y21" s="625">
        <v>8</v>
      </c>
      <c r="Z21" s="625" t="s">
        <v>595</v>
      </c>
      <c r="AA21" s="625">
        <v>7</v>
      </c>
      <c r="AB21" s="625">
        <v>8</v>
      </c>
      <c r="AC21" s="625">
        <v>9</v>
      </c>
      <c r="AD21" s="625">
        <v>9</v>
      </c>
      <c r="AE21" s="625">
        <v>8</v>
      </c>
      <c r="AF21" s="625">
        <v>8</v>
      </c>
      <c r="AG21" s="625">
        <v>9</v>
      </c>
      <c r="AH21" s="625">
        <v>9</v>
      </c>
      <c r="AI21" s="625">
        <v>9</v>
      </c>
      <c r="AJ21" s="625">
        <v>9</v>
      </c>
      <c r="AK21" s="65">
        <v>7</v>
      </c>
      <c r="AL21" s="625" t="s">
        <v>595</v>
      </c>
      <c r="AM21" s="625" t="s">
        <v>293</v>
      </c>
      <c r="AN21" s="625">
        <v>6</v>
      </c>
      <c r="AO21" s="625">
        <v>8</v>
      </c>
      <c r="AP21" s="625" t="s">
        <v>595</v>
      </c>
      <c r="AQ21" s="625">
        <v>7</v>
      </c>
      <c r="AR21" s="625">
        <v>7</v>
      </c>
      <c r="AS21" s="625">
        <v>9</v>
      </c>
      <c r="AT21" s="625">
        <v>8</v>
      </c>
      <c r="AU21" s="625" t="s">
        <v>595</v>
      </c>
      <c r="AV21" s="625">
        <v>7</v>
      </c>
      <c r="AW21" s="625">
        <v>6</v>
      </c>
      <c r="AX21" s="625"/>
      <c r="AY21" s="625" t="s">
        <v>595</v>
      </c>
      <c r="AZ21" s="625" t="s">
        <v>295</v>
      </c>
      <c r="BA21" s="625"/>
      <c r="BB21" s="625" t="s">
        <v>595</v>
      </c>
      <c r="BC21" s="625"/>
      <c r="BD21" s="625"/>
      <c r="BE21" s="625">
        <v>7</v>
      </c>
      <c r="BF21" s="625"/>
      <c r="BG21" s="625">
        <v>7</v>
      </c>
      <c r="BH21" s="625"/>
      <c r="BI21" s="595" t="s">
        <v>595</v>
      </c>
      <c r="BJ21" s="625" t="s">
        <v>595</v>
      </c>
      <c r="BK21" s="625"/>
      <c r="BL21" s="595" t="s">
        <v>595</v>
      </c>
      <c r="BM21" s="625"/>
      <c r="BN21" s="625"/>
      <c r="BO21" s="55">
        <f t="shared" si="24"/>
        <v>0</v>
      </c>
      <c r="BP21" s="55">
        <f t="shared" si="25"/>
        <v>29</v>
      </c>
      <c r="BQ21" s="55">
        <f t="shared" si="26"/>
        <v>21</v>
      </c>
      <c r="BR21" s="55">
        <f t="shared" si="27"/>
        <v>0</v>
      </c>
      <c r="BS21" s="55">
        <f t="shared" si="28"/>
        <v>0</v>
      </c>
      <c r="BT21" s="55">
        <f t="shared" si="29"/>
        <v>50</v>
      </c>
      <c r="BU21" s="80"/>
      <c r="BV21" s="239"/>
      <c r="BW21" s="239"/>
      <c r="BX21" s="239"/>
      <c r="BY21" s="239"/>
      <c r="BZ21" s="239"/>
      <c r="CA21" s="239"/>
      <c r="CB21" s="239"/>
      <c r="CC21" s="240"/>
      <c r="CD21" s="240"/>
      <c r="CE21" s="237"/>
      <c r="CF21" s="239"/>
      <c r="CG21" s="239"/>
      <c r="CH21" s="239"/>
      <c r="CI21" s="238"/>
      <c r="CJ21" s="237"/>
      <c r="CK21" s="239"/>
      <c r="CL21" s="239"/>
      <c r="CM21" s="239"/>
      <c r="CN21" s="239"/>
      <c r="CO21" s="239"/>
      <c r="CP21" s="239"/>
      <c r="CQ21" s="239"/>
      <c r="CR21" s="239"/>
      <c r="CS21" s="242"/>
      <c r="CT21" s="80"/>
      <c r="CU21" s="239"/>
      <c r="CV21" s="239"/>
      <c r="CW21" s="239"/>
      <c r="CX21" s="239"/>
      <c r="CY21" s="239"/>
      <c r="CZ21" s="239"/>
      <c r="DA21" s="239"/>
      <c r="DB21" s="239"/>
      <c r="DC21" s="238"/>
      <c r="DD21" s="80"/>
      <c r="DE21" s="240"/>
      <c r="DF21" s="80"/>
      <c r="DG21" s="239"/>
      <c r="DH21" s="239"/>
      <c r="DI21" s="239"/>
      <c r="DJ21" s="239"/>
      <c r="DK21" s="239"/>
      <c r="DL21" s="241"/>
    </row>
    <row r="22" spans="1:116" s="65" customFormat="1" ht="15" hidden="1" x14ac:dyDescent="0.25">
      <c r="A22" s="172">
        <v>2</v>
      </c>
      <c r="B22" s="172">
        <v>80485</v>
      </c>
      <c r="C22" s="172" t="s">
        <v>1561</v>
      </c>
      <c r="D22" s="243" t="s">
        <v>1560</v>
      </c>
      <c r="E22" s="244" t="s">
        <v>592</v>
      </c>
      <c r="F22" s="236">
        <v>1</v>
      </c>
      <c r="G22" s="245"/>
      <c r="H22" s="625" t="s">
        <v>1261</v>
      </c>
      <c r="I22" s="595" t="s">
        <v>1261</v>
      </c>
      <c r="J22" s="625" t="s">
        <v>1261</v>
      </c>
      <c r="K22" s="595"/>
      <c r="L22" s="595">
        <v>9</v>
      </c>
      <c r="M22" s="595">
        <v>9</v>
      </c>
      <c r="N22" s="625" t="s">
        <v>1261</v>
      </c>
      <c r="O22" s="595" t="s">
        <v>595</v>
      </c>
      <c r="P22" s="595">
        <v>9</v>
      </c>
      <c r="Q22" s="625"/>
      <c r="R22" s="625" t="s">
        <v>1261</v>
      </c>
      <c r="S22" s="625" t="s">
        <v>1261</v>
      </c>
      <c r="T22" s="625" t="s">
        <v>1673</v>
      </c>
      <c r="U22" s="625" t="s">
        <v>595</v>
      </c>
      <c r="V22" s="625"/>
      <c r="W22" s="625" t="s">
        <v>1791</v>
      </c>
      <c r="X22" s="625"/>
      <c r="Y22" s="595">
        <v>7</v>
      </c>
      <c r="Z22" s="625" t="s">
        <v>1673</v>
      </c>
      <c r="AA22" s="625" t="s">
        <v>1673</v>
      </c>
      <c r="AB22" s="595">
        <v>6</v>
      </c>
      <c r="AC22" s="625" t="s">
        <v>595</v>
      </c>
      <c r="AD22" s="625"/>
      <c r="AE22" s="595">
        <v>6</v>
      </c>
      <c r="AF22" s="625" t="s">
        <v>1673</v>
      </c>
      <c r="AG22" s="625"/>
      <c r="AH22" s="625"/>
      <c r="AI22" s="625" t="s">
        <v>595</v>
      </c>
      <c r="AJ22" s="625" t="s">
        <v>1901</v>
      </c>
      <c r="AL22" s="625" t="s">
        <v>595</v>
      </c>
      <c r="AM22" s="625"/>
      <c r="AN22" s="625" t="s">
        <v>595</v>
      </c>
      <c r="AO22" s="625" t="s">
        <v>1901</v>
      </c>
      <c r="AP22" s="625" t="s">
        <v>595</v>
      </c>
      <c r="AQ22" s="625"/>
      <c r="AR22" s="625"/>
      <c r="AS22" s="625"/>
      <c r="AT22" s="625"/>
      <c r="AU22" s="625"/>
      <c r="AV22" s="625"/>
      <c r="AW22" s="625"/>
      <c r="AX22" s="625"/>
      <c r="AY22" s="625"/>
      <c r="AZ22" s="625" t="s">
        <v>1673</v>
      </c>
      <c r="BA22" s="625"/>
      <c r="BB22" s="625"/>
      <c r="BC22" s="625"/>
      <c r="BD22" s="625"/>
      <c r="BE22" s="625"/>
      <c r="BF22" s="625"/>
      <c r="BG22" s="625" t="s">
        <v>1673</v>
      </c>
      <c r="BH22" s="625"/>
      <c r="BI22" s="595"/>
      <c r="BJ22" s="625"/>
      <c r="BK22" s="625" t="s">
        <v>595</v>
      </c>
      <c r="BL22" s="595"/>
      <c r="BM22" s="625">
        <v>8</v>
      </c>
      <c r="BN22" s="625"/>
      <c r="BO22" s="55">
        <f t="shared" si="24"/>
        <v>0</v>
      </c>
      <c r="BP22" s="55">
        <f t="shared" si="25"/>
        <v>7</v>
      </c>
      <c r="BQ22" s="55">
        <f t="shared" si="26"/>
        <v>14</v>
      </c>
      <c r="BR22" s="55">
        <f t="shared" si="27"/>
        <v>0</v>
      </c>
      <c r="BS22" s="55">
        <f t="shared" si="28"/>
        <v>0</v>
      </c>
      <c r="BT22" s="55">
        <f t="shared" si="29"/>
        <v>21</v>
      </c>
      <c r="BU22" s="80"/>
      <c r="BV22" s="239"/>
      <c r="BW22" s="239"/>
      <c r="BX22" s="239"/>
      <c r="BY22" s="239"/>
      <c r="BZ22" s="239"/>
      <c r="CA22" s="239"/>
      <c r="CB22" s="239"/>
      <c r="CC22" s="240"/>
      <c r="CD22" s="240"/>
      <c r="CE22" s="237"/>
      <c r="CF22" s="239"/>
      <c r="CG22" s="239"/>
      <c r="CH22" s="239"/>
      <c r="CI22" s="238"/>
      <c r="CJ22" s="237"/>
      <c r="CK22" s="239"/>
      <c r="CL22" s="239"/>
      <c r="CM22" s="239"/>
      <c r="CN22" s="239"/>
      <c r="CO22" s="239"/>
      <c r="CP22" s="239"/>
      <c r="CQ22" s="239"/>
      <c r="CR22" s="239"/>
      <c r="CS22" s="242"/>
      <c r="CT22" s="80"/>
      <c r="CU22" s="239"/>
      <c r="CV22" s="239"/>
      <c r="CW22" s="239"/>
      <c r="CX22" s="239"/>
      <c r="CY22" s="239"/>
      <c r="CZ22" s="239"/>
      <c r="DA22" s="239"/>
      <c r="DB22" s="239"/>
      <c r="DC22" s="238"/>
      <c r="DD22" s="80"/>
      <c r="DE22" s="240"/>
      <c r="DF22" s="80"/>
      <c r="DG22" s="239"/>
      <c r="DH22" s="239"/>
      <c r="DI22" s="239"/>
      <c r="DJ22" s="239"/>
      <c r="DK22" s="239"/>
      <c r="DL22" s="241"/>
    </row>
    <row r="23" spans="1:116" s="65" customFormat="1" ht="21" hidden="1" customHeight="1" x14ac:dyDescent="0.25">
      <c r="A23" s="172">
        <v>3</v>
      </c>
      <c r="B23" s="172">
        <v>80485</v>
      </c>
      <c r="C23" s="172" t="s">
        <v>1491</v>
      </c>
      <c r="D23" s="243" t="s">
        <v>1493</v>
      </c>
      <c r="E23" s="244" t="s">
        <v>592</v>
      </c>
      <c r="F23" s="236">
        <v>1</v>
      </c>
      <c r="G23" s="245"/>
      <c r="H23" s="625">
        <v>10</v>
      </c>
      <c r="I23" s="608"/>
      <c r="J23" s="625">
        <v>8</v>
      </c>
      <c r="K23" s="608"/>
      <c r="L23" s="595">
        <v>9</v>
      </c>
      <c r="M23" s="625"/>
      <c r="N23" s="608"/>
      <c r="O23" s="608"/>
      <c r="P23" s="595">
        <v>9</v>
      </c>
      <c r="Q23" s="625"/>
      <c r="R23" s="625"/>
      <c r="S23" s="595">
        <v>8</v>
      </c>
      <c r="T23" s="625">
        <v>10</v>
      </c>
      <c r="U23" s="625"/>
      <c r="V23" s="625">
        <v>10</v>
      </c>
      <c r="W23" s="625"/>
      <c r="X23" s="625"/>
      <c r="Y23" s="625">
        <v>9</v>
      </c>
      <c r="Z23" s="625">
        <v>10</v>
      </c>
      <c r="AA23" s="625">
        <v>9</v>
      </c>
      <c r="AB23" s="625"/>
      <c r="AC23" s="625"/>
      <c r="AD23" s="625"/>
      <c r="AE23" s="625"/>
      <c r="AF23" s="625">
        <v>9</v>
      </c>
      <c r="AG23" s="625"/>
      <c r="AH23" s="625"/>
      <c r="AI23" s="625"/>
      <c r="AJ23" s="625" t="s">
        <v>1901</v>
      </c>
      <c r="AL23" s="625"/>
      <c r="AM23" s="625"/>
      <c r="AN23" s="625"/>
      <c r="AO23" s="625" t="s">
        <v>1901</v>
      </c>
      <c r="AP23" s="625"/>
      <c r="AQ23" s="625"/>
      <c r="AR23" s="625"/>
      <c r="AS23" s="625"/>
      <c r="AT23" s="625"/>
      <c r="AU23" s="625"/>
      <c r="AV23" s="625"/>
      <c r="AW23" s="625"/>
      <c r="AX23" s="625"/>
      <c r="AY23" s="625"/>
      <c r="AZ23" s="625"/>
      <c r="BA23" s="625"/>
      <c r="BB23" s="625">
        <v>10</v>
      </c>
      <c r="BC23" s="625"/>
      <c r="BD23" s="625"/>
      <c r="BE23" s="625"/>
      <c r="BF23" s="625"/>
      <c r="BG23" s="625">
        <v>8</v>
      </c>
      <c r="BH23" s="625"/>
      <c r="BI23" s="595"/>
      <c r="BJ23" s="625"/>
      <c r="BK23" s="625">
        <v>10</v>
      </c>
      <c r="BL23" s="595"/>
      <c r="BM23" s="625"/>
      <c r="BN23" s="625"/>
      <c r="BO23" s="55">
        <f t="shared" si="24"/>
        <v>0</v>
      </c>
      <c r="BP23" s="55">
        <f t="shared" si="25"/>
        <v>14</v>
      </c>
      <c r="BQ23" s="55">
        <f t="shared" si="26"/>
        <v>0</v>
      </c>
      <c r="BR23" s="55">
        <f t="shared" si="27"/>
        <v>0</v>
      </c>
      <c r="BS23" s="55">
        <f t="shared" si="28"/>
        <v>0</v>
      </c>
      <c r="BT23" s="55">
        <f t="shared" si="29"/>
        <v>14</v>
      </c>
      <c r="BU23" s="80"/>
      <c r="BV23" s="239"/>
      <c r="BW23" s="239"/>
      <c r="BX23" s="239"/>
      <c r="BY23" s="239"/>
      <c r="BZ23" s="239"/>
      <c r="CA23" s="239"/>
      <c r="CB23" s="239"/>
      <c r="CC23" s="240"/>
      <c r="CD23" s="240"/>
      <c r="CE23" s="237"/>
      <c r="CF23" s="239"/>
      <c r="CG23" s="239"/>
      <c r="CH23" s="239"/>
      <c r="CI23" s="238"/>
      <c r="CJ23" s="237"/>
      <c r="CK23" s="239"/>
      <c r="CL23" s="239"/>
      <c r="CM23" s="239"/>
      <c r="CN23" s="239"/>
      <c r="CO23" s="239"/>
      <c r="CP23" s="239"/>
      <c r="CQ23" s="239"/>
      <c r="CR23" s="239"/>
      <c r="CS23" s="242"/>
      <c r="CT23" s="80"/>
      <c r="CU23" s="239"/>
      <c r="CV23" s="239"/>
      <c r="CW23" s="239"/>
      <c r="CX23" s="239"/>
      <c r="CY23" s="239"/>
      <c r="CZ23" s="239"/>
      <c r="DA23" s="239"/>
      <c r="DB23" s="239"/>
      <c r="DC23" s="238"/>
      <c r="DD23" s="80"/>
      <c r="DE23" s="240"/>
      <c r="DF23" s="80"/>
      <c r="DG23" s="239"/>
      <c r="DH23" s="239"/>
      <c r="DI23" s="239"/>
      <c r="DJ23" s="239"/>
      <c r="DK23" s="239"/>
      <c r="DL23" s="241"/>
    </row>
    <row r="24" spans="1:116" s="54" customFormat="1" ht="15.6" hidden="1" x14ac:dyDescent="0.25">
      <c r="A24" s="172">
        <v>4</v>
      </c>
      <c r="B24" s="172">
        <v>80485</v>
      </c>
      <c r="C24" s="172" t="s">
        <v>1299</v>
      </c>
      <c r="D24" s="340" t="s">
        <v>1298</v>
      </c>
      <c r="E24" s="86" t="s">
        <v>592</v>
      </c>
      <c r="F24" s="57">
        <v>7</v>
      </c>
      <c r="G24" s="474"/>
      <c r="H24" s="625">
        <v>6</v>
      </c>
      <c r="I24" s="595">
        <v>5</v>
      </c>
      <c r="J24" s="625" t="s">
        <v>36</v>
      </c>
      <c r="K24" s="608"/>
      <c r="L24" s="595" t="s">
        <v>295</v>
      </c>
      <c r="M24" s="625">
        <v>7</v>
      </c>
      <c r="N24" s="608">
        <v>5</v>
      </c>
      <c r="O24" s="608">
        <v>7</v>
      </c>
      <c r="P24" s="595" t="s">
        <v>1390</v>
      </c>
      <c r="Q24" s="625">
        <v>7</v>
      </c>
      <c r="R24" s="625" t="s">
        <v>36</v>
      </c>
      <c r="S24" s="595" t="s">
        <v>303</v>
      </c>
      <c r="T24" s="625">
        <v>8</v>
      </c>
      <c r="U24" s="55" t="s">
        <v>2141</v>
      </c>
      <c r="V24" s="625" t="s">
        <v>294</v>
      </c>
      <c r="W24" s="625" t="s">
        <v>292</v>
      </c>
      <c r="X24" s="625"/>
      <c r="Y24" s="625">
        <v>6</v>
      </c>
      <c r="Z24" s="625">
        <v>8</v>
      </c>
      <c r="AA24" s="625">
        <v>6</v>
      </c>
      <c r="AB24" s="625"/>
      <c r="AC24" s="625"/>
      <c r="AD24" s="625"/>
      <c r="AE24" s="625">
        <v>7</v>
      </c>
      <c r="AF24" s="625">
        <v>8</v>
      </c>
      <c r="AG24" s="625">
        <v>5</v>
      </c>
      <c r="AH24" s="625">
        <v>5</v>
      </c>
      <c r="AI24" s="625"/>
      <c r="AJ24" s="625">
        <v>7</v>
      </c>
      <c r="AK24" s="65" t="s">
        <v>2141</v>
      </c>
      <c r="AL24" s="625">
        <v>5</v>
      </c>
      <c r="AM24" s="625" t="s">
        <v>36</v>
      </c>
      <c r="AN24" s="625" t="s">
        <v>2141</v>
      </c>
      <c r="AO24" s="625">
        <v>5</v>
      </c>
      <c r="AP24" s="625" t="s">
        <v>2141</v>
      </c>
      <c r="AQ24" s="625" t="s">
        <v>2141</v>
      </c>
      <c r="AR24" s="625">
        <v>5</v>
      </c>
      <c r="AS24" s="625">
        <v>5</v>
      </c>
      <c r="AT24" s="625">
        <v>5</v>
      </c>
      <c r="AU24" s="625"/>
      <c r="AV24" s="625"/>
      <c r="AW24" s="625" t="s">
        <v>2141</v>
      </c>
      <c r="AX24" s="625"/>
      <c r="AY24" s="625"/>
      <c r="AZ24" s="625"/>
      <c r="BA24" s="625"/>
      <c r="BB24" s="625"/>
      <c r="BC24" s="625">
        <v>9</v>
      </c>
      <c r="BD24" s="625">
        <v>5</v>
      </c>
      <c r="BE24" s="625" t="s">
        <v>295</v>
      </c>
      <c r="BF24" s="625"/>
      <c r="BG24" s="625">
        <v>5</v>
      </c>
      <c r="BH24" s="625"/>
      <c r="BI24" s="595"/>
      <c r="BJ24" s="625"/>
      <c r="BK24" s="625">
        <v>7</v>
      </c>
      <c r="BL24" s="595"/>
      <c r="BM24" s="625"/>
      <c r="BN24" s="625"/>
      <c r="BO24" s="55">
        <f t="shared" si="24"/>
        <v>0</v>
      </c>
      <c r="BP24" s="55">
        <f t="shared" si="25"/>
        <v>13</v>
      </c>
      <c r="BQ24" s="55">
        <f t="shared" si="26"/>
        <v>6</v>
      </c>
      <c r="BR24" s="55">
        <f t="shared" si="27"/>
        <v>11</v>
      </c>
      <c r="BS24" s="55">
        <f t="shared" si="28"/>
        <v>0</v>
      </c>
      <c r="BT24" s="55">
        <f t="shared" si="29"/>
        <v>30</v>
      </c>
      <c r="BU24" s="59"/>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63"/>
      <c r="CT24" s="59"/>
      <c r="CU24" s="55"/>
      <c r="CV24" s="55"/>
      <c r="CW24" s="55"/>
      <c r="CX24" s="55"/>
      <c r="CY24" s="55"/>
      <c r="CZ24" s="55"/>
      <c r="DA24" s="55"/>
      <c r="DB24" s="55"/>
      <c r="DC24" s="65"/>
      <c r="DD24" s="59"/>
      <c r="DE24" s="62"/>
      <c r="DF24" s="59"/>
      <c r="DG24" s="55"/>
      <c r="DH24" s="55"/>
      <c r="DI24" s="55"/>
      <c r="DJ24" s="55"/>
      <c r="DK24" s="55"/>
      <c r="DL24" s="60"/>
    </row>
    <row r="25" spans="1:116" s="54" customFormat="1" ht="15" hidden="1" x14ac:dyDescent="0.25">
      <c r="A25" s="172">
        <v>5</v>
      </c>
      <c r="B25" s="172">
        <v>80485</v>
      </c>
      <c r="C25" s="172" t="s">
        <v>1449</v>
      </c>
      <c r="D25" s="243" t="s">
        <v>1448</v>
      </c>
      <c r="E25" s="244"/>
      <c r="F25" s="236"/>
      <c r="G25" s="245"/>
      <c r="H25" s="625"/>
      <c r="I25" s="595"/>
      <c r="J25" s="625"/>
      <c r="K25" s="595"/>
      <c r="L25" s="595"/>
      <c r="M25" s="625"/>
      <c r="N25" s="625"/>
      <c r="O25" s="595"/>
      <c r="P25" s="625"/>
      <c r="Q25" s="625"/>
      <c r="R25" s="625"/>
      <c r="S25" s="625"/>
      <c r="T25" s="625"/>
      <c r="U25" s="625"/>
      <c r="V25" s="625"/>
      <c r="W25" s="625"/>
      <c r="X25" s="625"/>
      <c r="Y25" s="625"/>
      <c r="Z25" s="625"/>
      <c r="AA25" s="625"/>
      <c r="AB25" s="625"/>
      <c r="AC25" s="625"/>
      <c r="AD25" s="625"/>
      <c r="AE25" s="625"/>
      <c r="AF25" s="625"/>
      <c r="AG25" s="625"/>
      <c r="AH25" s="625"/>
      <c r="AI25" s="625"/>
      <c r="AJ25" s="625"/>
      <c r="AK25" s="625"/>
      <c r="AL25" s="625"/>
      <c r="AM25" s="625"/>
      <c r="AN25" s="625"/>
      <c r="AO25" s="625"/>
      <c r="AP25" s="625"/>
      <c r="AQ25" s="625"/>
      <c r="AR25" s="625"/>
      <c r="AS25" s="625"/>
      <c r="AT25" s="625"/>
      <c r="AU25" s="625"/>
      <c r="AV25" s="625"/>
      <c r="AW25" s="625"/>
      <c r="AX25" s="625"/>
      <c r="AY25" s="625"/>
      <c r="AZ25" s="625"/>
      <c r="BA25" s="625"/>
      <c r="BB25" s="625"/>
      <c r="BC25" s="625"/>
      <c r="BD25" s="625"/>
      <c r="BE25" s="625"/>
      <c r="BF25" s="625"/>
      <c r="BG25" s="625"/>
      <c r="BH25" s="625"/>
      <c r="BI25" s="595"/>
      <c r="BJ25" s="625"/>
      <c r="BK25" s="625"/>
      <c r="BL25" s="595"/>
      <c r="BM25" s="625"/>
      <c r="BN25" s="625"/>
      <c r="BO25" s="55">
        <f t="shared" si="24"/>
        <v>0</v>
      </c>
      <c r="BP25" s="55">
        <f t="shared" si="25"/>
        <v>0</v>
      </c>
      <c r="BQ25" s="55">
        <f t="shared" si="26"/>
        <v>0</v>
      </c>
      <c r="BR25" s="55">
        <f t="shared" si="27"/>
        <v>0</v>
      </c>
      <c r="BS25" s="55">
        <f t="shared" si="28"/>
        <v>0</v>
      </c>
      <c r="BT25" s="55">
        <f t="shared" si="29"/>
        <v>0</v>
      </c>
      <c r="BU25" s="80"/>
      <c r="BV25" s="239"/>
      <c r="BW25" s="239"/>
      <c r="BX25" s="239"/>
      <c r="BY25" s="239"/>
      <c r="BZ25" s="239"/>
      <c r="CA25" s="239"/>
      <c r="CB25" s="239"/>
      <c r="CC25" s="240"/>
      <c r="CD25" s="240"/>
      <c r="CE25" s="237"/>
      <c r="CF25" s="239"/>
      <c r="CG25" s="239"/>
      <c r="CH25" s="239"/>
      <c r="CI25" s="238"/>
      <c r="CJ25" s="237"/>
      <c r="CK25" s="239"/>
      <c r="CL25" s="239"/>
      <c r="CM25" s="239"/>
      <c r="CN25" s="239"/>
      <c r="CO25" s="239"/>
      <c r="CP25" s="239"/>
      <c r="CQ25" s="239"/>
      <c r="CR25" s="239"/>
      <c r="CS25" s="242"/>
      <c r="CT25" s="80"/>
      <c r="CU25" s="239"/>
      <c r="CV25" s="239"/>
      <c r="CW25" s="239"/>
      <c r="CX25" s="239"/>
      <c r="CY25" s="239"/>
      <c r="CZ25" s="239"/>
      <c r="DA25" s="239"/>
      <c r="DB25" s="239"/>
      <c r="DC25" s="65"/>
      <c r="DD25" s="80"/>
      <c r="DE25" s="240"/>
      <c r="DF25" s="80"/>
      <c r="DG25" s="239"/>
      <c r="DH25" s="239"/>
      <c r="DI25" s="239"/>
      <c r="DJ25" s="239"/>
      <c r="DK25" s="239"/>
      <c r="DL25" s="241"/>
    </row>
    <row r="26" spans="1:116" s="65" customFormat="1" ht="15" hidden="1" x14ac:dyDescent="0.25">
      <c r="A26" s="172">
        <v>6</v>
      </c>
      <c r="B26" s="172">
        <v>80485</v>
      </c>
      <c r="C26" s="172" t="s">
        <v>716</v>
      </c>
      <c r="D26" s="340" t="s">
        <v>717</v>
      </c>
      <c r="E26" s="86" t="s">
        <v>592</v>
      </c>
      <c r="F26" s="57">
        <v>3</v>
      </c>
      <c r="G26" s="474"/>
      <c r="H26" s="625"/>
      <c r="I26" s="595"/>
      <c r="J26" s="625"/>
      <c r="K26" s="595"/>
      <c r="L26" s="595"/>
      <c r="M26" s="625"/>
      <c r="N26" s="625"/>
      <c r="O26" s="595"/>
      <c r="P26" s="625"/>
      <c r="Q26" s="625"/>
      <c r="R26" s="625"/>
      <c r="S26" s="625"/>
      <c r="T26" s="625"/>
      <c r="U26" s="625"/>
      <c r="V26" s="625"/>
      <c r="W26" s="625"/>
      <c r="X26" s="625"/>
      <c r="Y26" s="625"/>
      <c r="Z26" s="625"/>
      <c r="AA26" s="625"/>
      <c r="AB26" s="625"/>
      <c r="AC26" s="625"/>
      <c r="AD26" s="625"/>
      <c r="AE26" s="625"/>
      <c r="AF26" s="625"/>
      <c r="AG26" s="625"/>
      <c r="AH26" s="625"/>
      <c r="AI26" s="625"/>
      <c r="AJ26" s="625"/>
      <c r="AK26" s="625"/>
      <c r="AL26" s="625"/>
      <c r="AM26" s="625"/>
      <c r="AN26" s="625"/>
      <c r="AO26" s="625"/>
      <c r="AP26" s="625"/>
      <c r="AQ26" s="625"/>
      <c r="AR26" s="625"/>
      <c r="AS26" s="625"/>
      <c r="AT26" s="625"/>
      <c r="AU26" s="625"/>
      <c r="AV26" s="625"/>
      <c r="AW26" s="625"/>
      <c r="AX26" s="625"/>
      <c r="AY26" s="625"/>
      <c r="AZ26" s="625"/>
      <c r="BA26" s="625"/>
      <c r="BB26" s="625"/>
      <c r="BC26" s="625"/>
      <c r="BD26" s="625"/>
      <c r="BE26" s="625"/>
      <c r="BF26" s="625"/>
      <c r="BG26" s="625"/>
      <c r="BH26" s="625"/>
      <c r="BI26" s="595"/>
      <c r="BJ26" s="625"/>
      <c r="BK26" s="625"/>
      <c r="BL26" s="595"/>
      <c r="BM26" s="625"/>
      <c r="BN26" s="625"/>
      <c r="BO26" s="55">
        <f t="shared" si="24"/>
        <v>0</v>
      </c>
      <c r="BP26" s="55">
        <f t="shared" si="25"/>
        <v>0</v>
      </c>
      <c r="BQ26" s="55">
        <f t="shared" si="26"/>
        <v>0</v>
      </c>
      <c r="BR26" s="55">
        <f t="shared" si="27"/>
        <v>0</v>
      </c>
      <c r="BS26" s="55">
        <f t="shared" si="28"/>
        <v>0</v>
      </c>
      <c r="BT26" s="55">
        <f t="shared" si="29"/>
        <v>0</v>
      </c>
      <c r="BU26" s="59">
        <v>8</v>
      </c>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63"/>
      <c r="CT26" s="59"/>
      <c r="CU26" s="55"/>
      <c r="CV26" s="55"/>
      <c r="CW26" s="55"/>
      <c r="CX26" s="55"/>
      <c r="CY26" s="55"/>
      <c r="CZ26" s="55"/>
      <c r="DA26" s="55"/>
      <c r="DB26" s="55"/>
      <c r="DC26" s="64"/>
      <c r="DD26" s="59"/>
      <c r="DE26" s="62"/>
      <c r="DF26" s="59"/>
      <c r="DG26" s="55"/>
      <c r="DH26" s="55"/>
      <c r="DI26" s="55"/>
      <c r="DJ26" s="55"/>
      <c r="DK26" s="55"/>
      <c r="DL26" s="60"/>
    </row>
    <row r="27" spans="1:116" s="65" customFormat="1" ht="15" hidden="1" x14ac:dyDescent="0.25">
      <c r="A27" s="172">
        <v>7</v>
      </c>
      <c r="B27" s="172">
        <v>80485</v>
      </c>
      <c r="C27" s="172" t="s">
        <v>768</v>
      </c>
      <c r="D27" s="243" t="s">
        <v>769</v>
      </c>
      <c r="E27" s="244" t="s">
        <v>592</v>
      </c>
      <c r="F27" s="236">
        <v>1</v>
      </c>
      <c r="G27" s="245"/>
      <c r="H27" s="625"/>
      <c r="I27" s="595"/>
      <c r="J27" s="625"/>
      <c r="K27" s="595"/>
      <c r="L27" s="595"/>
      <c r="M27" s="625"/>
      <c r="N27" s="625"/>
      <c r="O27" s="595"/>
      <c r="P27" s="625"/>
      <c r="Q27" s="625"/>
      <c r="R27" s="625"/>
      <c r="S27" s="625"/>
      <c r="T27" s="625"/>
      <c r="U27" s="625"/>
      <c r="V27" s="625"/>
      <c r="W27" s="625"/>
      <c r="X27" s="625"/>
      <c r="Y27" s="625"/>
      <c r="Z27" s="625"/>
      <c r="AA27" s="625"/>
      <c r="AB27" s="625"/>
      <c r="AC27" s="625"/>
      <c r="AD27" s="625"/>
      <c r="AE27" s="625"/>
      <c r="AF27" s="625"/>
      <c r="AG27" s="625"/>
      <c r="AH27" s="625"/>
      <c r="AI27" s="625"/>
      <c r="AJ27" s="625"/>
      <c r="AK27" s="625"/>
      <c r="AL27" s="625"/>
      <c r="AM27" s="625"/>
      <c r="AN27" s="625"/>
      <c r="AO27" s="625"/>
      <c r="AP27" s="625"/>
      <c r="AQ27" s="625"/>
      <c r="AR27" s="625"/>
      <c r="AS27" s="625"/>
      <c r="AT27" s="625"/>
      <c r="AU27" s="625"/>
      <c r="AV27" s="625"/>
      <c r="AW27" s="625"/>
      <c r="AX27" s="625"/>
      <c r="AY27" s="625"/>
      <c r="AZ27" s="625"/>
      <c r="BA27" s="625"/>
      <c r="BB27" s="625"/>
      <c r="BC27" s="625"/>
      <c r="BD27" s="625"/>
      <c r="BE27" s="625"/>
      <c r="BF27" s="625"/>
      <c r="BG27" s="625"/>
      <c r="BH27" s="625"/>
      <c r="BI27" s="595"/>
      <c r="BJ27" s="625"/>
      <c r="BK27" s="625"/>
      <c r="BL27" s="595"/>
      <c r="BM27" s="625"/>
      <c r="BN27" s="625"/>
      <c r="BO27" s="55">
        <f t="shared" si="24"/>
        <v>0</v>
      </c>
      <c r="BP27" s="55">
        <f t="shared" si="25"/>
        <v>0</v>
      </c>
      <c r="BQ27" s="55">
        <f t="shared" si="26"/>
        <v>0</v>
      </c>
      <c r="BR27" s="55">
        <f t="shared" si="27"/>
        <v>0</v>
      </c>
      <c r="BS27" s="55">
        <f t="shared" si="28"/>
        <v>0</v>
      </c>
      <c r="BT27" s="55">
        <f t="shared" si="29"/>
        <v>0</v>
      </c>
      <c r="BU27" s="80"/>
      <c r="BV27" s="239"/>
      <c r="BW27" s="239"/>
      <c r="BX27" s="239"/>
      <c r="BY27" s="239"/>
      <c r="BZ27" s="239"/>
      <c r="CA27" s="239"/>
      <c r="CB27" s="239"/>
      <c r="CC27" s="240"/>
      <c r="CD27" s="240"/>
      <c r="CE27" s="237"/>
      <c r="CF27" s="239"/>
      <c r="CG27" s="239"/>
      <c r="CH27" s="239"/>
      <c r="CI27" s="238"/>
      <c r="CJ27" s="237"/>
      <c r="CK27" s="239"/>
      <c r="CL27" s="239"/>
      <c r="CM27" s="239"/>
      <c r="CN27" s="239"/>
      <c r="CO27" s="239"/>
      <c r="CP27" s="239"/>
      <c r="CQ27" s="239"/>
      <c r="CR27" s="239"/>
      <c r="CS27" s="242"/>
      <c r="CT27" s="80"/>
      <c r="CU27" s="239"/>
      <c r="CV27" s="239"/>
      <c r="CW27" s="239"/>
      <c r="CX27" s="239"/>
      <c r="CY27" s="239"/>
      <c r="CZ27" s="239"/>
      <c r="DA27" s="239"/>
      <c r="DB27" s="239"/>
      <c r="DC27" s="238"/>
      <c r="DD27" s="80"/>
      <c r="DE27" s="240"/>
      <c r="DF27" s="80"/>
      <c r="DG27" s="239"/>
      <c r="DH27" s="239"/>
      <c r="DI27" s="239"/>
      <c r="DJ27" s="239"/>
      <c r="DK27" s="239"/>
      <c r="DL27" s="241"/>
    </row>
    <row r="28" spans="1:116" s="65" customFormat="1" ht="15" hidden="1" x14ac:dyDescent="0.25">
      <c r="A28" s="172">
        <v>8</v>
      </c>
      <c r="B28" s="172">
        <v>80485</v>
      </c>
      <c r="C28" s="172" t="s">
        <v>489</v>
      </c>
      <c r="D28" s="243" t="s">
        <v>491</v>
      </c>
      <c r="E28" s="244" t="s">
        <v>592</v>
      </c>
      <c r="F28" s="236">
        <v>7</v>
      </c>
      <c r="G28" s="245"/>
      <c r="H28" s="625"/>
      <c r="I28" s="595"/>
      <c r="J28" s="625"/>
      <c r="K28" s="595"/>
      <c r="L28" s="595"/>
      <c r="M28" s="625"/>
      <c r="N28" s="625"/>
      <c r="O28" s="595"/>
      <c r="P28" s="625"/>
      <c r="Q28" s="625"/>
      <c r="R28" s="625"/>
      <c r="S28" s="625"/>
      <c r="T28" s="625"/>
      <c r="U28" s="625"/>
      <c r="V28" s="625"/>
      <c r="W28" s="625"/>
      <c r="X28" s="625"/>
      <c r="Y28" s="625"/>
      <c r="Z28" s="625"/>
      <c r="AA28" s="625"/>
      <c r="AB28" s="625"/>
      <c r="AC28" s="625"/>
      <c r="AD28" s="625"/>
      <c r="AE28" s="625"/>
      <c r="AF28" s="625"/>
      <c r="AG28" s="625"/>
      <c r="AH28" s="625"/>
      <c r="AI28" s="625"/>
      <c r="AJ28" s="625"/>
      <c r="AK28" s="625"/>
      <c r="AL28" s="625"/>
      <c r="AM28" s="625"/>
      <c r="AN28" s="625"/>
      <c r="AO28" s="625"/>
      <c r="AP28" s="625"/>
      <c r="AQ28" s="625"/>
      <c r="AR28" s="625"/>
      <c r="AS28" s="625"/>
      <c r="AT28" s="625"/>
      <c r="AU28" s="625"/>
      <c r="AV28" s="625"/>
      <c r="AW28" s="625"/>
      <c r="AX28" s="625"/>
      <c r="AY28" s="625"/>
      <c r="AZ28" s="625"/>
      <c r="BA28" s="625"/>
      <c r="BB28" s="625"/>
      <c r="BC28" s="625"/>
      <c r="BD28" s="625"/>
      <c r="BE28" s="625"/>
      <c r="BF28" s="625"/>
      <c r="BG28" s="625"/>
      <c r="BH28" s="625"/>
      <c r="BI28" s="595"/>
      <c r="BJ28" s="625"/>
      <c r="BK28" s="625"/>
      <c r="BL28" s="595"/>
      <c r="BM28" s="625"/>
      <c r="BN28" s="625"/>
      <c r="BO28" s="55">
        <f t="shared" si="24"/>
        <v>0</v>
      </c>
      <c r="BP28" s="55">
        <f t="shared" si="25"/>
        <v>0</v>
      </c>
      <c r="BQ28" s="55">
        <f t="shared" si="26"/>
        <v>0</v>
      </c>
      <c r="BR28" s="55">
        <f t="shared" si="27"/>
        <v>0</v>
      </c>
      <c r="BS28" s="55">
        <f t="shared" si="28"/>
        <v>0</v>
      </c>
      <c r="BT28" s="55">
        <f t="shared" si="29"/>
        <v>0</v>
      </c>
      <c r="BU28" s="80">
        <v>7</v>
      </c>
      <c r="BV28" s="239">
        <v>5</v>
      </c>
      <c r="BW28" s="239"/>
      <c r="BX28" s="239"/>
      <c r="BY28" s="239"/>
      <c r="BZ28" s="239"/>
      <c r="CA28" s="239"/>
      <c r="CB28" s="239"/>
      <c r="CC28" s="240"/>
      <c r="CD28" s="240"/>
      <c r="CE28" s="237"/>
      <c r="CF28" s="239"/>
      <c r="CG28" s="239"/>
      <c r="CH28" s="239"/>
      <c r="CI28" s="238"/>
      <c r="CJ28" s="237"/>
      <c r="CK28" s="239"/>
      <c r="CL28" s="239"/>
      <c r="CM28" s="239"/>
      <c r="CN28" s="239"/>
      <c r="CO28" s="239"/>
      <c r="CP28" s="239"/>
      <c r="CQ28" s="239"/>
      <c r="CR28" s="239"/>
      <c r="CS28" s="242"/>
      <c r="CT28" s="80"/>
      <c r="CU28" s="239"/>
      <c r="CV28" s="239"/>
      <c r="CW28" s="239"/>
      <c r="CX28" s="239"/>
      <c r="CY28" s="239"/>
      <c r="CZ28" s="239"/>
      <c r="DA28" s="239"/>
      <c r="DB28" s="239"/>
      <c r="DC28" s="238"/>
      <c r="DD28" s="80"/>
      <c r="DE28" s="240"/>
      <c r="DF28" s="80"/>
      <c r="DG28" s="239"/>
      <c r="DH28" s="239"/>
      <c r="DI28" s="239"/>
      <c r="DJ28" s="239"/>
      <c r="DK28" s="239"/>
      <c r="DL28" s="241"/>
    </row>
    <row r="29" spans="1:116" s="65" customFormat="1" ht="15" hidden="1" x14ac:dyDescent="0.25">
      <c r="A29" s="172">
        <v>9</v>
      </c>
      <c r="B29" s="172">
        <v>80485</v>
      </c>
      <c r="C29" s="172" t="s">
        <v>1195</v>
      </c>
      <c r="D29" s="243" t="s">
        <v>1196</v>
      </c>
      <c r="E29" s="244" t="s">
        <v>591</v>
      </c>
      <c r="F29" s="236">
        <v>1</v>
      </c>
      <c r="G29" s="245"/>
      <c r="H29" s="625"/>
      <c r="I29" s="595"/>
      <c r="J29" s="625"/>
      <c r="K29" s="595"/>
      <c r="L29" s="595"/>
      <c r="M29" s="625"/>
      <c r="N29" s="625"/>
      <c r="O29" s="595"/>
      <c r="P29" s="625"/>
      <c r="Q29" s="625"/>
      <c r="R29" s="625"/>
      <c r="S29" s="625"/>
      <c r="T29" s="625"/>
      <c r="U29" s="625"/>
      <c r="V29" s="625"/>
      <c r="W29" s="625"/>
      <c r="X29" s="625"/>
      <c r="Y29" s="625"/>
      <c r="Z29" s="625"/>
      <c r="AA29" s="625"/>
      <c r="AB29" s="625"/>
      <c r="AC29" s="625"/>
      <c r="AD29" s="625"/>
      <c r="AE29" s="625"/>
      <c r="AF29" s="625"/>
      <c r="AG29" s="625"/>
      <c r="AH29" s="625"/>
      <c r="AI29" s="625"/>
      <c r="AJ29" s="625"/>
      <c r="AK29" s="625"/>
      <c r="AL29" s="625"/>
      <c r="AM29" s="625"/>
      <c r="AN29" s="625"/>
      <c r="AO29" s="625"/>
      <c r="AP29" s="625"/>
      <c r="AQ29" s="625"/>
      <c r="AR29" s="625"/>
      <c r="AS29" s="625"/>
      <c r="AT29" s="625"/>
      <c r="AU29" s="625"/>
      <c r="AV29" s="625"/>
      <c r="AW29" s="625"/>
      <c r="AX29" s="625"/>
      <c r="AY29" s="625"/>
      <c r="AZ29" s="625"/>
      <c r="BA29" s="625"/>
      <c r="BB29" s="625"/>
      <c r="BC29" s="625"/>
      <c r="BD29" s="625"/>
      <c r="BE29" s="625"/>
      <c r="BF29" s="625"/>
      <c r="BG29" s="625"/>
      <c r="BH29" s="625"/>
      <c r="BI29" s="595"/>
      <c r="BJ29" s="625"/>
      <c r="BK29" s="625"/>
      <c r="BL29" s="595"/>
      <c r="BM29" s="625"/>
      <c r="BN29" s="625"/>
      <c r="BO29" s="55">
        <f t="shared" si="24"/>
        <v>0</v>
      </c>
      <c r="BP29" s="55">
        <f t="shared" si="25"/>
        <v>0</v>
      </c>
      <c r="BQ29" s="55">
        <f t="shared" si="26"/>
        <v>0</v>
      </c>
      <c r="BR29" s="55">
        <f t="shared" si="27"/>
        <v>0</v>
      </c>
      <c r="BS29" s="55">
        <f t="shared" si="28"/>
        <v>0</v>
      </c>
      <c r="BT29" s="55">
        <f t="shared" si="29"/>
        <v>0</v>
      </c>
      <c r="BU29" s="80"/>
      <c r="BV29" s="239"/>
      <c r="BW29" s="239"/>
      <c r="BX29" s="239"/>
      <c r="BY29" s="239"/>
      <c r="BZ29" s="239"/>
      <c r="CA29" s="239"/>
      <c r="CB29" s="239"/>
      <c r="CC29" s="240"/>
      <c r="CD29" s="240"/>
      <c r="CE29" s="237"/>
      <c r="CF29" s="239"/>
      <c r="CG29" s="239"/>
      <c r="CH29" s="239"/>
      <c r="CI29" s="238"/>
      <c r="CJ29" s="237"/>
      <c r="CK29" s="239"/>
      <c r="CL29" s="239"/>
      <c r="CM29" s="239"/>
      <c r="CN29" s="239"/>
      <c r="CO29" s="239"/>
      <c r="CP29" s="239"/>
      <c r="CQ29" s="239"/>
      <c r="CR29" s="239"/>
      <c r="CS29" s="242"/>
      <c r="CT29" s="80"/>
      <c r="CU29" s="239"/>
      <c r="CV29" s="239"/>
      <c r="CW29" s="239"/>
      <c r="CX29" s="239"/>
      <c r="CY29" s="239"/>
      <c r="CZ29" s="239"/>
      <c r="DA29" s="239"/>
      <c r="DB29" s="239"/>
      <c r="DC29" s="238"/>
      <c r="DD29" s="80"/>
      <c r="DE29" s="240"/>
      <c r="DF29" s="80"/>
      <c r="DG29" s="239"/>
      <c r="DH29" s="239"/>
      <c r="DI29" s="239"/>
      <c r="DJ29" s="239"/>
      <c r="DK29" s="239"/>
      <c r="DL29" s="241"/>
    </row>
    <row r="30" spans="1:116" s="65" customFormat="1" ht="15" hidden="1" x14ac:dyDescent="0.25">
      <c r="A30" s="172">
        <v>10</v>
      </c>
      <c r="B30" s="172">
        <v>80485</v>
      </c>
      <c r="C30" s="172" t="s">
        <v>1621</v>
      </c>
      <c r="D30" s="243" t="s">
        <v>1622</v>
      </c>
      <c r="E30" s="244" t="s">
        <v>591</v>
      </c>
      <c r="F30" s="236">
        <v>4</v>
      </c>
      <c r="G30" s="245"/>
      <c r="H30" s="625">
        <v>7</v>
      </c>
      <c r="I30" s="595"/>
      <c r="J30" s="625">
        <v>8</v>
      </c>
      <c r="K30" s="608">
        <v>7</v>
      </c>
      <c r="L30" s="625">
        <v>7</v>
      </c>
      <c r="M30" s="608" t="s">
        <v>783</v>
      </c>
      <c r="N30" s="625">
        <v>5</v>
      </c>
      <c r="O30" s="595"/>
      <c r="P30" s="625">
        <v>7</v>
      </c>
      <c r="Q30" s="625"/>
      <c r="R30" s="625"/>
      <c r="S30" s="625">
        <v>5</v>
      </c>
      <c r="T30" s="625">
        <v>6</v>
      </c>
      <c r="U30" s="625">
        <v>5</v>
      </c>
      <c r="V30" s="625">
        <v>5</v>
      </c>
      <c r="W30" s="625">
        <v>5</v>
      </c>
      <c r="X30" s="625"/>
      <c r="Y30" s="625"/>
      <c r="Z30" s="625">
        <v>6</v>
      </c>
      <c r="AA30" s="625"/>
      <c r="AB30" s="625"/>
      <c r="AC30" s="625"/>
      <c r="AD30" s="625"/>
      <c r="AE30" s="625"/>
      <c r="AF30" s="625"/>
      <c r="AG30" s="625">
        <v>5</v>
      </c>
      <c r="AH30" s="625">
        <v>5</v>
      </c>
      <c r="AI30" s="625"/>
      <c r="AJ30" s="625"/>
      <c r="AK30" s="625">
        <v>5</v>
      </c>
      <c r="AL30" s="625"/>
      <c r="AM30" s="625"/>
      <c r="AN30" s="625"/>
      <c r="AO30" s="625"/>
      <c r="AP30" s="625"/>
      <c r="AQ30" s="625"/>
      <c r="AR30" s="625">
        <v>5</v>
      </c>
      <c r="AS30" s="625">
        <v>5</v>
      </c>
      <c r="AT30" s="625"/>
      <c r="AU30" s="625"/>
      <c r="AV30" s="625"/>
      <c r="AW30" s="625"/>
      <c r="AX30" s="625"/>
      <c r="AY30" s="625"/>
      <c r="AZ30" s="625"/>
      <c r="BA30" s="625">
        <v>8</v>
      </c>
      <c r="BB30" s="625">
        <v>5</v>
      </c>
      <c r="BC30" s="625"/>
      <c r="BD30" s="625">
        <v>5</v>
      </c>
      <c r="BE30" s="625">
        <v>5</v>
      </c>
      <c r="BF30" s="625">
        <v>5</v>
      </c>
      <c r="BG30" s="625">
        <v>7</v>
      </c>
      <c r="BH30" s="625"/>
      <c r="BI30" s="595"/>
      <c r="BJ30" s="625">
        <v>5</v>
      </c>
      <c r="BK30" s="625">
        <v>9</v>
      </c>
      <c r="BL30" s="595"/>
      <c r="BM30" s="625"/>
      <c r="BN30" s="625"/>
      <c r="BO30" s="55">
        <f t="shared" si="24"/>
        <v>0</v>
      </c>
      <c r="BP30" s="55">
        <f t="shared" si="25"/>
        <v>10</v>
      </c>
      <c r="BQ30" s="55">
        <f t="shared" si="26"/>
        <v>1</v>
      </c>
      <c r="BR30" s="55">
        <f t="shared" si="27"/>
        <v>15</v>
      </c>
      <c r="BS30" s="55">
        <f t="shared" si="28"/>
        <v>0</v>
      </c>
      <c r="BT30" s="55">
        <f t="shared" si="29"/>
        <v>26</v>
      </c>
      <c r="BU30" s="80"/>
      <c r="BV30" s="239"/>
      <c r="BW30" s="239"/>
      <c r="BX30" s="239"/>
      <c r="BY30" s="239"/>
      <c r="BZ30" s="239"/>
      <c r="CA30" s="239"/>
      <c r="CB30" s="239"/>
      <c r="CC30" s="240"/>
      <c r="CD30" s="240"/>
      <c r="CE30" s="237"/>
      <c r="CF30" s="239"/>
      <c r="CG30" s="239"/>
      <c r="CH30" s="239"/>
      <c r="CI30" s="238"/>
      <c r="CJ30" s="237"/>
      <c r="CK30" s="239"/>
      <c r="CL30" s="239"/>
      <c r="CM30" s="239"/>
      <c r="CN30" s="239"/>
      <c r="CO30" s="239"/>
      <c r="CP30" s="239"/>
      <c r="CQ30" s="239"/>
      <c r="CR30" s="239"/>
      <c r="CS30" s="242"/>
      <c r="CT30" s="80"/>
      <c r="CU30" s="239"/>
      <c r="CV30" s="239"/>
      <c r="CW30" s="239"/>
      <c r="CX30" s="239"/>
      <c r="CY30" s="239"/>
      <c r="CZ30" s="239"/>
      <c r="DA30" s="239"/>
      <c r="DB30" s="239"/>
      <c r="DC30" s="238"/>
      <c r="DD30" s="80"/>
      <c r="DE30" s="240"/>
      <c r="DF30" s="80"/>
      <c r="DG30" s="239"/>
      <c r="DH30" s="239"/>
      <c r="DI30" s="239"/>
      <c r="DJ30" s="239"/>
      <c r="DK30" s="239"/>
      <c r="DL30" s="241"/>
    </row>
    <row r="31" spans="1:116" s="65" customFormat="1" ht="15" hidden="1" customHeight="1" x14ac:dyDescent="0.25">
      <c r="A31" s="172"/>
      <c r="B31" s="172"/>
      <c r="C31" s="172" t="s">
        <v>2325</v>
      </c>
      <c r="D31" s="243" t="s">
        <v>2324</v>
      </c>
      <c r="E31" s="244" t="s">
        <v>591</v>
      </c>
      <c r="F31" s="236"/>
      <c r="G31" s="245">
        <v>1</v>
      </c>
      <c r="H31" s="625" t="s">
        <v>1261</v>
      </c>
      <c r="I31" s="642">
        <v>5</v>
      </c>
      <c r="J31" s="642">
        <v>5</v>
      </c>
      <c r="K31" s="608" t="s">
        <v>1261</v>
      </c>
      <c r="L31" s="625" t="s">
        <v>1261</v>
      </c>
      <c r="M31" s="608"/>
      <c r="N31" s="625" t="s">
        <v>1261</v>
      </c>
      <c r="O31" s="625">
        <v>5</v>
      </c>
      <c r="P31" s="625" t="s">
        <v>1261</v>
      </c>
      <c r="Q31" s="625"/>
      <c r="R31" s="625" t="s">
        <v>1261</v>
      </c>
      <c r="S31" s="625" t="s">
        <v>1261</v>
      </c>
      <c r="T31" s="625" t="s">
        <v>1261</v>
      </c>
      <c r="U31" s="625"/>
      <c r="V31" s="625" t="s">
        <v>1261</v>
      </c>
      <c r="W31" s="625"/>
      <c r="X31" s="625" t="s">
        <v>1261</v>
      </c>
      <c r="Y31" s="625"/>
      <c r="Z31" s="625"/>
      <c r="AA31" s="625"/>
      <c r="AB31" s="642"/>
      <c r="AC31" s="625" t="s">
        <v>1261</v>
      </c>
      <c r="AE31" s="625">
        <v>5</v>
      </c>
      <c r="AF31" s="625"/>
      <c r="AG31" s="625"/>
      <c r="AH31" s="625"/>
      <c r="AI31" s="625" t="s">
        <v>1261</v>
      </c>
      <c r="AJ31" s="625" t="s">
        <v>1261</v>
      </c>
      <c r="AK31" s="625"/>
      <c r="AL31" s="625" t="s">
        <v>1261</v>
      </c>
      <c r="AM31" s="625">
        <v>5</v>
      </c>
      <c r="AN31" s="625" t="s">
        <v>1261</v>
      </c>
      <c r="AO31" s="625">
        <v>5</v>
      </c>
      <c r="AP31" s="625" t="s">
        <v>1261</v>
      </c>
      <c r="AQ31" s="625"/>
      <c r="AR31" s="625"/>
      <c r="AS31" s="625"/>
      <c r="AT31" s="625"/>
      <c r="AU31" s="625" t="s">
        <v>1261</v>
      </c>
      <c r="AV31" s="625"/>
      <c r="AW31" s="625"/>
      <c r="AX31" s="625"/>
      <c r="AY31" s="625" t="s">
        <v>1261</v>
      </c>
      <c r="AZ31" s="625"/>
      <c r="BA31" s="625"/>
      <c r="BC31" s="625"/>
      <c r="BD31" s="625"/>
      <c r="BE31" s="625"/>
      <c r="BF31" s="625"/>
      <c r="BG31" s="625" t="s">
        <v>1261</v>
      </c>
      <c r="BH31" s="625"/>
      <c r="BI31" s="595" t="s">
        <v>1261</v>
      </c>
      <c r="BJ31" s="625" t="s">
        <v>1261</v>
      </c>
      <c r="BK31" s="625"/>
      <c r="BL31" s="595" t="s">
        <v>1261</v>
      </c>
      <c r="BM31" s="625"/>
      <c r="BN31" s="625"/>
      <c r="BO31" s="55">
        <f t="shared" si="24"/>
        <v>0</v>
      </c>
      <c r="BP31" s="55">
        <f t="shared" si="25"/>
        <v>0</v>
      </c>
      <c r="BQ31" s="55">
        <f t="shared" si="26"/>
        <v>22</v>
      </c>
      <c r="BR31" s="55">
        <f t="shared" si="27"/>
        <v>6</v>
      </c>
      <c r="BS31" s="55">
        <f t="shared" si="28"/>
        <v>0</v>
      </c>
      <c r="BT31" s="55">
        <f t="shared" si="29"/>
        <v>28</v>
      </c>
      <c r="BU31" s="80"/>
      <c r="BV31" s="239"/>
      <c r="BW31" s="239"/>
      <c r="BX31" s="239"/>
      <c r="BY31" s="239"/>
      <c r="BZ31" s="239"/>
      <c r="CA31" s="239"/>
      <c r="CB31" s="239"/>
      <c r="CC31" s="240"/>
      <c r="CD31" s="240"/>
      <c r="CE31" s="237"/>
      <c r="CF31" s="239"/>
      <c r="CG31" s="239"/>
      <c r="CH31" s="239"/>
      <c r="CI31" s="238"/>
      <c r="CJ31" s="237"/>
      <c r="CK31" s="239"/>
      <c r="CL31" s="239"/>
      <c r="CM31" s="239"/>
      <c r="CN31" s="239"/>
      <c r="CO31" s="239"/>
      <c r="CP31" s="239"/>
      <c r="CQ31" s="239"/>
      <c r="CR31" s="239"/>
      <c r="CS31" s="242"/>
      <c r="CT31" s="80"/>
      <c r="CU31" s="239"/>
      <c r="CV31" s="239"/>
      <c r="CW31" s="239"/>
      <c r="CX31" s="239"/>
      <c r="CY31" s="239"/>
      <c r="CZ31" s="239"/>
      <c r="DA31" s="239"/>
      <c r="DB31" s="239"/>
      <c r="DC31" s="238"/>
      <c r="DD31" s="80"/>
      <c r="DE31" s="240"/>
      <c r="DF31" s="80"/>
      <c r="DG31" s="239"/>
      <c r="DH31" s="239"/>
      <c r="DI31" s="239"/>
      <c r="DJ31" s="239"/>
      <c r="DK31" s="239"/>
      <c r="DL31" s="241"/>
    </row>
    <row r="32" spans="1:116" s="65" customFormat="1" ht="15" customHeight="1" x14ac:dyDescent="0.25">
      <c r="A32" s="172"/>
      <c r="B32" s="172"/>
      <c r="C32" s="172" t="s">
        <v>2578</v>
      </c>
      <c r="D32" s="243" t="s">
        <v>2579</v>
      </c>
      <c r="E32" s="244" t="s">
        <v>591</v>
      </c>
      <c r="F32" s="236">
        <v>1</v>
      </c>
      <c r="G32" s="245"/>
      <c r="H32" s="625">
        <v>5</v>
      </c>
      <c r="I32" s="642"/>
      <c r="J32" s="642"/>
      <c r="K32" s="608"/>
      <c r="L32" s="625"/>
      <c r="M32" s="608"/>
      <c r="N32" s="625">
        <v>5</v>
      </c>
      <c r="O32" s="625"/>
      <c r="P32" s="625"/>
      <c r="Q32" s="625"/>
      <c r="R32" s="625"/>
      <c r="S32" s="625"/>
      <c r="T32" s="625"/>
      <c r="U32" s="625"/>
      <c r="V32" s="625"/>
      <c r="W32" s="625">
        <v>5</v>
      </c>
      <c r="X32" s="625"/>
      <c r="Y32" s="625"/>
      <c r="Z32" s="625"/>
      <c r="AA32" s="625"/>
      <c r="AB32" s="642"/>
      <c r="AC32" s="625"/>
      <c r="AE32" s="625"/>
      <c r="AF32" s="625"/>
      <c r="AG32" s="625"/>
      <c r="AH32" s="625"/>
      <c r="AI32" s="625">
        <v>5</v>
      </c>
      <c r="AJ32" s="625"/>
      <c r="AK32" s="625"/>
      <c r="AL32" s="625"/>
      <c r="AM32" s="625"/>
      <c r="AN32" s="625"/>
      <c r="AO32" s="625"/>
      <c r="AP32" s="625"/>
      <c r="AQ32" s="625"/>
      <c r="AR32" s="625"/>
      <c r="AS32" s="625"/>
      <c r="AT32" s="625"/>
      <c r="AU32" s="625">
        <v>5</v>
      </c>
      <c r="AV32" s="625"/>
      <c r="AW32" s="625"/>
      <c r="AX32" s="625"/>
      <c r="AY32" s="625"/>
      <c r="AZ32" s="625">
        <v>5</v>
      </c>
      <c r="BA32" s="634"/>
      <c r="BB32" s="625">
        <v>5</v>
      </c>
      <c r="BC32" s="625"/>
      <c r="BD32" s="625"/>
      <c r="BE32" s="625"/>
      <c r="BF32" s="625"/>
      <c r="BG32" s="625"/>
      <c r="BH32" s="625"/>
      <c r="BI32" s="595"/>
      <c r="BJ32" s="625"/>
      <c r="BK32" s="625"/>
      <c r="BL32" s="595"/>
      <c r="BM32" s="625"/>
      <c r="BN32" s="625"/>
      <c r="BO32" s="55">
        <f t="shared" si="24"/>
        <v>0</v>
      </c>
      <c r="BP32" s="55">
        <f t="shared" si="25"/>
        <v>0</v>
      </c>
      <c r="BQ32" s="55">
        <f t="shared" si="26"/>
        <v>0</v>
      </c>
      <c r="BR32" s="55">
        <f t="shared" si="27"/>
        <v>7</v>
      </c>
      <c r="BS32" s="55">
        <f t="shared" si="28"/>
        <v>0</v>
      </c>
      <c r="BT32" s="55">
        <f t="shared" si="29"/>
        <v>7</v>
      </c>
      <c r="BU32" s="80"/>
      <c r="BV32" s="239"/>
      <c r="BW32" s="239"/>
      <c r="BX32" s="239"/>
      <c r="BY32" s="239"/>
      <c r="BZ32" s="239"/>
      <c r="CA32" s="239"/>
      <c r="CB32" s="239"/>
      <c r="CC32" s="240"/>
      <c r="CD32" s="240"/>
      <c r="CE32" s="237"/>
      <c r="CF32" s="239"/>
      <c r="CG32" s="239"/>
      <c r="CH32" s="239"/>
      <c r="CI32" s="238"/>
      <c r="CJ32" s="237"/>
      <c r="CK32" s="239"/>
      <c r="CL32" s="239"/>
      <c r="CM32" s="239"/>
      <c r="CN32" s="239"/>
      <c r="CO32" s="239"/>
      <c r="CP32" s="239"/>
      <c r="CQ32" s="239"/>
      <c r="CR32" s="239"/>
      <c r="CS32" s="242"/>
      <c r="CT32" s="80"/>
      <c r="CU32" s="239"/>
      <c r="CV32" s="239"/>
      <c r="CW32" s="239"/>
      <c r="CX32" s="239"/>
      <c r="CY32" s="239"/>
      <c r="CZ32" s="239"/>
      <c r="DA32" s="239"/>
      <c r="DB32" s="239"/>
      <c r="DC32" s="238"/>
      <c r="DD32" s="80"/>
      <c r="DE32" s="240"/>
      <c r="DF32" s="80"/>
      <c r="DG32" s="239"/>
      <c r="DH32" s="239"/>
      <c r="DI32" s="239"/>
      <c r="DJ32" s="239"/>
      <c r="DK32" s="239"/>
      <c r="DL32" s="241"/>
    </row>
    <row r="33" spans="1:116" s="54" customFormat="1" ht="15" customHeight="1" x14ac:dyDescent="0.25">
      <c r="A33" s="172"/>
      <c r="B33" s="172"/>
      <c r="C33" s="172" t="s">
        <v>2584</v>
      </c>
      <c r="D33" s="243" t="s">
        <v>2583</v>
      </c>
      <c r="E33" s="244" t="s">
        <v>591</v>
      </c>
      <c r="F33" s="236">
        <v>1</v>
      </c>
      <c r="G33" s="245"/>
      <c r="H33" s="625">
        <v>5</v>
      </c>
      <c r="I33" s="176"/>
      <c r="J33" s="65"/>
      <c r="K33" s="176"/>
      <c r="L33" s="176"/>
      <c r="M33" s="55"/>
      <c r="N33" s="625">
        <v>5</v>
      </c>
      <c r="O33" s="176"/>
      <c r="P33" s="235"/>
      <c r="Q33" s="55"/>
      <c r="R33" s="55"/>
      <c r="S33" s="55"/>
      <c r="T33" s="55"/>
      <c r="U33" s="55"/>
      <c r="V33" s="55"/>
      <c r="W33" s="625">
        <v>5</v>
      </c>
      <c r="X33" s="55"/>
      <c r="Y33" s="235"/>
      <c r="Z33" s="55"/>
      <c r="AA33" s="235"/>
      <c r="AB33" s="55"/>
      <c r="AC33" s="55"/>
      <c r="AD33" s="55"/>
      <c r="AE33" s="55"/>
      <c r="AF33" s="55"/>
      <c r="AG33" s="55"/>
      <c r="AH33" s="55"/>
      <c r="AI33" s="625">
        <v>5</v>
      </c>
      <c r="AJ33" s="55"/>
      <c r="AK33" s="235"/>
      <c r="AL33" s="55"/>
      <c r="AM33" s="55"/>
      <c r="AN33" s="55"/>
      <c r="AO33" s="55"/>
      <c r="AP33" s="55"/>
      <c r="AQ33" s="55"/>
      <c r="AR33" s="235"/>
      <c r="AS33" s="55"/>
      <c r="AT33" s="55"/>
      <c r="AU33" s="625">
        <v>5</v>
      </c>
      <c r="AV33" s="65"/>
      <c r="AW33" s="55"/>
      <c r="AX33" s="55"/>
      <c r="AY33" s="55"/>
      <c r="AZ33" s="625">
        <v>5</v>
      </c>
      <c r="BA33" s="55"/>
      <c r="BB33" s="625">
        <v>5</v>
      </c>
      <c r="BC33" s="55"/>
      <c r="BD33" s="55"/>
      <c r="BE33" s="55"/>
      <c r="BF33" s="55"/>
      <c r="BG33" s="55"/>
      <c r="BH33" s="235"/>
      <c r="BI33" s="176"/>
      <c r="BJ33" s="55"/>
      <c r="BK33" s="55"/>
      <c r="BL33" s="176"/>
      <c r="BM33" s="235"/>
      <c r="BN33" s="235"/>
      <c r="BO33" s="55">
        <f>COUNTIF(H33:BN33,"2024-1")</f>
        <v>0</v>
      </c>
      <c r="BP33" s="55">
        <f>COUNTIF(H33:BM33,"&gt;5")</f>
        <v>0</v>
      </c>
      <c r="BQ33" s="55">
        <f>COUNTIF(H33:BM33,"&gt;5?")</f>
        <v>0</v>
      </c>
      <c r="BR33" s="55">
        <f>COUNTIF(H33:BM33,"5")</f>
        <v>7</v>
      </c>
      <c r="BS33" s="55">
        <f>COUNTIF(H33:BM33,"5*")</f>
        <v>0</v>
      </c>
      <c r="BT33" s="55">
        <f>SUM(BP33:BS33)</f>
        <v>7</v>
      </c>
      <c r="BU33" s="80"/>
      <c r="BV33" s="239"/>
      <c r="BW33" s="239"/>
      <c r="BX33" s="239"/>
      <c r="BY33" s="239"/>
      <c r="BZ33" s="239"/>
      <c r="CA33" s="239"/>
      <c r="CB33" s="239"/>
      <c r="CC33" s="240"/>
      <c r="CD33" s="240"/>
      <c r="CE33" s="237"/>
      <c r="CF33" s="239"/>
      <c r="CG33" s="239"/>
      <c r="CH33" s="239"/>
      <c r="CI33" s="238"/>
      <c r="CJ33" s="237"/>
      <c r="CK33" s="239"/>
      <c r="CL33" s="239"/>
      <c r="CM33" s="239"/>
      <c r="CN33" s="239"/>
      <c r="CO33" s="239"/>
      <c r="CP33" s="239"/>
      <c r="CQ33" s="239"/>
      <c r="CR33" s="239"/>
      <c r="CS33" s="242"/>
      <c r="CT33" s="80"/>
      <c r="CU33" s="239"/>
      <c r="CV33" s="239"/>
      <c r="CW33" s="239"/>
      <c r="CX33" s="239"/>
      <c r="CY33" s="239"/>
      <c r="CZ33" s="239"/>
      <c r="DA33" s="239"/>
      <c r="DB33" s="239"/>
      <c r="DC33" s="65"/>
      <c r="DD33" s="80"/>
      <c r="DE33" s="240"/>
      <c r="DF33" s="80"/>
      <c r="DG33" s="239"/>
      <c r="DH33" s="239"/>
      <c r="DI33" s="239"/>
      <c r="DJ33" s="239"/>
      <c r="DK33" s="239"/>
      <c r="DL33" s="241"/>
    </row>
    <row r="34" spans="1:116" s="65" customFormat="1" ht="15" customHeight="1" x14ac:dyDescent="0.25">
      <c r="A34" s="172"/>
      <c r="B34" s="172"/>
      <c r="C34" s="172" t="s">
        <v>2389</v>
      </c>
      <c r="D34" s="243" t="s">
        <v>2546</v>
      </c>
      <c r="E34" s="244" t="s">
        <v>591</v>
      </c>
      <c r="F34" s="236"/>
      <c r="G34" s="245">
        <v>1</v>
      </c>
      <c r="H34" s="625">
        <v>9</v>
      </c>
      <c r="I34" s="642" t="s">
        <v>595</v>
      </c>
      <c r="J34" s="642" t="s">
        <v>595</v>
      </c>
      <c r="K34" s="608" t="s">
        <v>595</v>
      </c>
      <c r="L34" s="625" t="s">
        <v>595</v>
      </c>
      <c r="M34" s="608" t="s">
        <v>595</v>
      </c>
      <c r="N34" s="625" t="s">
        <v>595</v>
      </c>
      <c r="O34" s="625"/>
      <c r="P34" s="625"/>
      <c r="Q34" s="625" t="s">
        <v>595</v>
      </c>
      <c r="R34" s="625" t="s">
        <v>595</v>
      </c>
      <c r="S34" s="625" t="s">
        <v>595</v>
      </c>
      <c r="T34" s="625" t="s">
        <v>595</v>
      </c>
      <c r="U34" s="625" t="s">
        <v>595</v>
      </c>
      <c r="V34" s="625"/>
      <c r="W34" s="625">
        <v>10</v>
      </c>
      <c r="X34" s="625"/>
      <c r="Y34" s="625" t="s">
        <v>595</v>
      </c>
      <c r="Z34" s="625" t="s">
        <v>595</v>
      </c>
      <c r="AA34" s="625" t="s">
        <v>595</v>
      </c>
      <c r="AB34" s="642" t="s">
        <v>595</v>
      </c>
      <c r="AC34" s="625"/>
      <c r="AD34" s="625">
        <v>9</v>
      </c>
      <c r="AE34" s="625" t="s">
        <v>595</v>
      </c>
      <c r="AF34" s="625" t="s">
        <v>595</v>
      </c>
      <c r="AG34" s="625"/>
      <c r="AH34" s="625" t="s">
        <v>595</v>
      </c>
      <c r="AI34" s="625">
        <v>10</v>
      </c>
      <c r="AJ34" s="625"/>
      <c r="AK34" s="625" t="s">
        <v>595</v>
      </c>
      <c r="AL34" s="625"/>
      <c r="AM34" s="625" t="s">
        <v>595</v>
      </c>
      <c r="AN34" s="625"/>
      <c r="AO34" s="625" t="s">
        <v>595</v>
      </c>
      <c r="AP34" s="625" t="s">
        <v>595</v>
      </c>
      <c r="AQ34" s="625" t="s">
        <v>595</v>
      </c>
      <c r="AR34" s="625"/>
      <c r="AS34" s="625"/>
      <c r="AT34" s="625" t="s">
        <v>595</v>
      </c>
      <c r="AU34" s="625" t="s">
        <v>595</v>
      </c>
      <c r="AV34" s="625"/>
      <c r="AW34" s="625"/>
      <c r="AX34" s="625"/>
      <c r="AY34" s="625" t="s">
        <v>595</v>
      </c>
      <c r="AZ34" s="625">
        <v>10</v>
      </c>
      <c r="BB34" s="625">
        <v>9</v>
      </c>
      <c r="BC34" s="625"/>
      <c r="BD34" s="625"/>
      <c r="BE34" s="625" t="s">
        <v>595</v>
      </c>
      <c r="BF34" s="625"/>
      <c r="BG34" s="625" t="s">
        <v>595</v>
      </c>
      <c r="BH34" s="625"/>
      <c r="BI34" s="595"/>
      <c r="BJ34" s="625" t="s">
        <v>595</v>
      </c>
      <c r="BK34" s="625" t="s">
        <v>595</v>
      </c>
      <c r="BL34" s="595" t="s">
        <v>595</v>
      </c>
      <c r="BM34" s="625"/>
      <c r="BN34" s="625"/>
      <c r="BO34" s="55">
        <f t="shared" ref="BO34" si="30">COUNTIF(H34:BN34,"2024-1")</f>
        <v>0</v>
      </c>
      <c r="BP34" s="55">
        <f t="shared" ref="BP34" si="31">COUNTIF(H34:BM34,"&gt;5")</f>
        <v>6</v>
      </c>
      <c r="BQ34" s="55">
        <f t="shared" ref="BQ34" si="32">COUNTIF(H34:BM34,"&gt;5?")</f>
        <v>31</v>
      </c>
      <c r="BR34" s="55">
        <f t="shared" ref="BR34" si="33">COUNTIF(H34:BM34,"5")</f>
        <v>0</v>
      </c>
      <c r="BS34" s="55">
        <f t="shared" ref="BS34" si="34">COUNTIF(H34:BM34,"5*")</f>
        <v>0</v>
      </c>
      <c r="BT34" s="55">
        <f t="shared" ref="BT34" si="35">SUM(BP34:BS34)</f>
        <v>37</v>
      </c>
      <c r="BU34" s="80"/>
      <c r="BV34" s="239"/>
      <c r="BW34" s="239"/>
      <c r="BX34" s="239"/>
      <c r="BY34" s="239"/>
      <c r="BZ34" s="239"/>
      <c r="CA34" s="239"/>
      <c r="CB34" s="239"/>
      <c r="CC34" s="240"/>
      <c r="CD34" s="240"/>
      <c r="CE34" s="237"/>
      <c r="CF34" s="239"/>
      <c r="CG34" s="239"/>
      <c r="CH34" s="239"/>
      <c r="CI34" s="238"/>
      <c r="CJ34" s="237"/>
      <c r="CK34" s="239"/>
      <c r="CL34" s="239"/>
      <c r="CM34" s="239"/>
      <c r="CN34" s="239"/>
      <c r="CO34" s="239"/>
      <c r="CP34" s="239"/>
      <c r="CQ34" s="239"/>
      <c r="CR34" s="239"/>
      <c r="CS34" s="242"/>
      <c r="CT34" s="80"/>
      <c r="CU34" s="239"/>
      <c r="CV34" s="239"/>
      <c r="CW34" s="239"/>
      <c r="CX34" s="239"/>
      <c r="CY34" s="239"/>
      <c r="CZ34" s="239"/>
      <c r="DA34" s="239"/>
      <c r="DB34" s="239"/>
      <c r="DC34" s="238"/>
      <c r="DD34" s="80"/>
      <c r="DE34" s="240"/>
      <c r="DF34" s="80"/>
      <c r="DG34" s="239"/>
      <c r="DH34" s="239"/>
      <c r="DI34" s="239"/>
      <c r="DJ34" s="239"/>
      <c r="DK34" s="239"/>
      <c r="DL34" s="241"/>
    </row>
    <row r="35" spans="1:116" s="65" customFormat="1" ht="15" customHeight="1" x14ac:dyDescent="0.25">
      <c r="A35" s="172"/>
      <c r="B35" s="172"/>
      <c r="C35" s="172" t="s">
        <v>2333</v>
      </c>
      <c r="D35" s="243" t="s">
        <v>2334</v>
      </c>
      <c r="E35" s="244" t="s">
        <v>591</v>
      </c>
      <c r="F35" s="236"/>
      <c r="G35" s="245">
        <v>2</v>
      </c>
      <c r="H35" s="625" t="s">
        <v>595</v>
      </c>
      <c r="I35" s="642">
        <v>6</v>
      </c>
      <c r="J35" s="642" t="s">
        <v>595</v>
      </c>
      <c r="K35" s="608" t="s">
        <v>595</v>
      </c>
      <c r="L35" s="625" t="s">
        <v>595</v>
      </c>
      <c r="M35" s="625"/>
      <c r="N35" s="625">
        <v>5</v>
      </c>
      <c r="O35" s="625">
        <v>10</v>
      </c>
      <c r="P35" s="625" t="s">
        <v>595</v>
      </c>
      <c r="Q35" s="625"/>
      <c r="R35" s="625" t="s">
        <v>595</v>
      </c>
      <c r="S35" s="625" t="s">
        <v>595</v>
      </c>
      <c r="T35" s="625" t="s">
        <v>595</v>
      </c>
      <c r="U35" s="625"/>
      <c r="V35" s="625" t="s">
        <v>595</v>
      </c>
      <c r="W35" s="625" t="s">
        <v>595</v>
      </c>
      <c r="X35" s="625" t="s">
        <v>595</v>
      </c>
      <c r="Y35" s="642">
        <v>7</v>
      </c>
      <c r="Z35" s="625" t="s">
        <v>595</v>
      </c>
      <c r="AA35" s="625"/>
      <c r="AB35" s="642"/>
      <c r="AC35" s="625" t="s">
        <v>595</v>
      </c>
      <c r="AD35" s="625">
        <v>7</v>
      </c>
      <c r="AE35" s="625">
        <v>6</v>
      </c>
      <c r="AF35" s="642">
        <v>6</v>
      </c>
      <c r="AG35" s="625"/>
      <c r="AH35" s="625"/>
      <c r="AI35" s="625" t="s">
        <v>595</v>
      </c>
      <c r="AJ35" s="625" t="s">
        <v>595</v>
      </c>
      <c r="AK35" s="625" t="s">
        <v>595</v>
      </c>
      <c r="AL35" s="625"/>
      <c r="AM35" s="625">
        <v>5</v>
      </c>
      <c r="AN35" s="625"/>
      <c r="AO35" s="625">
        <v>6</v>
      </c>
      <c r="AP35" s="625" t="s">
        <v>595</v>
      </c>
      <c r="AQ35" s="625"/>
      <c r="AR35" s="625"/>
      <c r="AS35" s="625"/>
      <c r="AT35" s="625"/>
      <c r="AU35" s="55"/>
      <c r="AV35" s="625"/>
      <c r="AW35" s="625"/>
      <c r="AX35" s="625"/>
      <c r="AY35" s="625"/>
      <c r="AZ35" s="625">
        <v>10</v>
      </c>
      <c r="BB35" s="625">
        <v>8</v>
      </c>
      <c r="BC35" s="625"/>
      <c r="BD35" s="625"/>
      <c r="BE35" s="625"/>
      <c r="BF35" s="625"/>
      <c r="BG35" s="625" t="s">
        <v>595</v>
      </c>
      <c r="BH35" s="625"/>
      <c r="BI35" s="595"/>
      <c r="BJ35" s="625" t="s">
        <v>595</v>
      </c>
      <c r="BK35" s="625"/>
      <c r="BL35" s="595" t="s">
        <v>595</v>
      </c>
      <c r="BM35" s="625">
        <v>10</v>
      </c>
      <c r="BN35" s="625"/>
      <c r="BO35" s="55">
        <f t="shared" si="22"/>
        <v>0</v>
      </c>
      <c r="BP35" s="55">
        <f t="shared" si="0"/>
        <v>10</v>
      </c>
      <c r="BQ35" s="55">
        <f t="shared" si="1"/>
        <v>20</v>
      </c>
      <c r="BR35" s="55">
        <f t="shared" si="2"/>
        <v>2</v>
      </c>
      <c r="BS35" s="55">
        <f t="shared" si="3"/>
        <v>0</v>
      </c>
      <c r="BT35" s="55">
        <f t="shared" si="23"/>
        <v>32</v>
      </c>
      <c r="BU35" s="80"/>
      <c r="BV35" s="239"/>
      <c r="BW35" s="239"/>
      <c r="BX35" s="239"/>
      <c r="BY35" s="239"/>
      <c r="BZ35" s="239"/>
      <c r="CA35" s="239"/>
      <c r="CB35" s="239"/>
      <c r="CC35" s="240"/>
      <c r="CD35" s="240"/>
      <c r="CE35" s="237"/>
      <c r="CF35" s="239"/>
      <c r="CG35" s="239"/>
      <c r="CH35" s="239"/>
      <c r="CI35" s="238"/>
      <c r="CJ35" s="237"/>
      <c r="CK35" s="239"/>
      <c r="CL35" s="239"/>
      <c r="CM35" s="239"/>
      <c r="CN35" s="239"/>
      <c r="CO35" s="239"/>
      <c r="CP35" s="239"/>
      <c r="CQ35" s="239"/>
      <c r="CR35" s="239"/>
      <c r="CS35" s="242"/>
      <c r="CT35" s="80"/>
      <c r="CU35" s="239"/>
      <c r="CV35" s="239"/>
      <c r="CW35" s="239"/>
      <c r="CX35" s="239"/>
      <c r="CY35" s="239"/>
      <c r="CZ35" s="239"/>
      <c r="DA35" s="239"/>
      <c r="DB35" s="239"/>
      <c r="DC35" s="238"/>
      <c r="DD35" s="80"/>
      <c r="DE35" s="240"/>
      <c r="DF35" s="80"/>
      <c r="DG35" s="239"/>
      <c r="DH35" s="239"/>
      <c r="DI35" s="239"/>
      <c r="DJ35" s="239"/>
      <c r="DK35" s="239"/>
      <c r="DL35" s="241"/>
    </row>
    <row r="36" spans="1:116" s="65" customFormat="1" ht="15" customHeight="1" x14ac:dyDescent="0.25">
      <c r="A36" s="172"/>
      <c r="B36" s="172"/>
      <c r="C36" s="172" t="s">
        <v>2073</v>
      </c>
      <c r="D36" s="243" t="s">
        <v>2072</v>
      </c>
      <c r="E36" s="244" t="s">
        <v>591</v>
      </c>
      <c r="F36" s="236">
        <v>3</v>
      </c>
      <c r="G36" s="245"/>
      <c r="H36" s="625">
        <v>9</v>
      </c>
      <c r="I36" s="642">
        <v>7</v>
      </c>
      <c r="J36" s="625">
        <v>7</v>
      </c>
      <c r="K36" s="608"/>
      <c r="L36" s="625"/>
      <c r="M36" s="608"/>
      <c r="N36" s="625">
        <v>7</v>
      </c>
      <c r="O36" s="625">
        <v>10</v>
      </c>
      <c r="P36" s="625"/>
      <c r="Q36" s="625"/>
      <c r="R36" s="625">
        <v>7</v>
      </c>
      <c r="S36" s="625">
        <v>9</v>
      </c>
      <c r="T36" s="625">
        <v>7</v>
      </c>
      <c r="U36" s="625"/>
      <c r="V36" s="625">
        <v>9</v>
      </c>
      <c r="W36" s="625">
        <v>10</v>
      </c>
      <c r="X36" s="625"/>
      <c r="Y36" s="625"/>
      <c r="Z36" s="625"/>
      <c r="AA36" s="625">
        <v>8</v>
      </c>
      <c r="AB36" s="642"/>
      <c r="AC36" s="625">
        <v>10</v>
      </c>
      <c r="AD36" s="625">
        <v>9</v>
      </c>
      <c r="AE36" s="625"/>
      <c r="AF36" s="625"/>
      <c r="AG36" s="625"/>
      <c r="AH36" s="625"/>
      <c r="AI36" s="625">
        <v>9</v>
      </c>
      <c r="AJ36" s="625"/>
      <c r="AK36" s="625"/>
      <c r="AL36" s="625"/>
      <c r="AM36" s="625">
        <v>7</v>
      </c>
      <c r="AN36" s="625"/>
      <c r="AO36" s="625" t="s">
        <v>1390</v>
      </c>
      <c r="AP36" s="625"/>
      <c r="AQ36" s="625">
        <v>6</v>
      </c>
      <c r="AR36" s="625"/>
      <c r="AS36" s="625"/>
      <c r="AT36" s="625"/>
      <c r="AU36" s="625"/>
      <c r="AV36" s="625"/>
      <c r="AW36" s="625"/>
      <c r="AX36" s="625"/>
      <c r="AY36" s="625"/>
      <c r="AZ36" s="625">
        <v>10</v>
      </c>
      <c r="BB36" s="625">
        <v>9</v>
      </c>
      <c r="BC36" s="625"/>
      <c r="BD36" s="625"/>
      <c r="BE36" s="625"/>
      <c r="BF36" s="625"/>
      <c r="BG36" s="625"/>
      <c r="BH36" s="625"/>
      <c r="BI36" s="595"/>
      <c r="BJ36" s="625"/>
      <c r="BK36" s="625"/>
      <c r="BL36" s="595">
        <v>6</v>
      </c>
      <c r="BM36" s="625"/>
      <c r="BN36" s="625"/>
      <c r="BO36" s="55">
        <f t="shared" si="22"/>
        <v>0</v>
      </c>
      <c r="BP36" s="55">
        <f t="shared" si="0"/>
        <v>19</v>
      </c>
      <c r="BQ36" s="55">
        <f t="shared" si="1"/>
        <v>1</v>
      </c>
      <c r="BR36" s="55">
        <f t="shared" si="2"/>
        <v>0</v>
      </c>
      <c r="BS36" s="55">
        <f t="shared" si="3"/>
        <v>0</v>
      </c>
      <c r="BT36" s="55">
        <f t="shared" si="23"/>
        <v>20</v>
      </c>
      <c r="BU36" s="80"/>
      <c r="BV36" s="239"/>
      <c r="BW36" s="239"/>
      <c r="BX36" s="239"/>
      <c r="BY36" s="239"/>
      <c r="BZ36" s="239"/>
      <c r="CA36" s="239"/>
      <c r="CB36" s="239"/>
      <c r="CC36" s="240"/>
      <c r="CD36" s="240"/>
      <c r="CE36" s="237"/>
      <c r="CF36" s="239"/>
      <c r="CG36" s="239"/>
      <c r="CH36" s="239"/>
      <c r="CI36" s="238"/>
      <c r="CJ36" s="237"/>
      <c r="CK36" s="239"/>
      <c r="CL36" s="239"/>
      <c r="CM36" s="239"/>
      <c r="CN36" s="239"/>
      <c r="CO36" s="239"/>
      <c r="CP36" s="239"/>
      <c r="CQ36" s="239"/>
      <c r="CR36" s="239"/>
      <c r="CS36" s="242"/>
      <c r="CT36" s="80"/>
      <c r="CU36" s="239"/>
      <c r="CV36" s="239"/>
      <c r="CW36" s="239"/>
      <c r="CX36" s="239"/>
      <c r="CY36" s="239"/>
      <c r="CZ36" s="239"/>
      <c r="DA36" s="239"/>
      <c r="DB36" s="239"/>
      <c r="DC36" s="238"/>
      <c r="DD36" s="80"/>
      <c r="DE36" s="240"/>
      <c r="DF36" s="80"/>
      <c r="DG36" s="239"/>
      <c r="DH36" s="239"/>
      <c r="DI36" s="239"/>
      <c r="DJ36" s="239"/>
      <c r="DK36" s="239"/>
      <c r="DL36" s="241"/>
    </row>
    <row r="37" spans="1:116" s="65" customFormat="1" ht="15" customHeight="1" thickBot="1" x14ac:dyDescent="0.3">
      <c r="A37" s="172"/>
      <c r="B37" s="172"/>
      <c r="C37" s="172" t="s">
        <v>2074</v>
      </c>
      <c r="D37" s="243" t="s">
        <v>2196</v>
      </c>
      <c r="E37" s="244" t="s">
        <v>591</v>
      </c>
      <c r="F37" s="236">
        <v>3</v>
      </c>
      <c r="G37" s="245"/>
      <c r="H37" s="625">
        <v>5</v>
      </c>
      <c r="I37" s="642">
        <v>5</v>
      </c>
      <c r="J37" s="625">
        <v>7</v>
      </c>
      <c r="K37" s="608"/>
      <c r="L37" s="625"/>
      <c r="M37" s="608"/>
      <c r="N37" s="625">
        <v>5</v>
      </c>
      <c r="O37" s="625">
        <v>5</v>
      </c>
      <c r="P37" s="625"/>
      <c r="Q37" s="625"/>
      <c r="R37" s="625" t="s">
        <v>2355</v>
      </c>
      <c r="S37" s="625">
        <v>9</v>
      </c>
      <c r="T37" s="625">
        <v>5</v>
      </c>
      <c r="U37" s="625"/>
      <c r="V37" s="625"/>
      <c r="W37" s="625"/>
      <c r="X37" s="625"/>
      <c r="Y37" s="625"/>
      <c r="Z37" s="625"/>
      <c r="AA37" s="625">
        <v>9</v>
      </c>
      <c r="AB37" s="642"/>
      <c r="AC37" s="625">
        <v>5</v>
      </c>
      <c r="AD37" s="625">
        <v>5</v>
      </c>
      <c r="AE37" s="625"/>
      <c r="AF37" s="625"/>
      <c r="AG37" s="625"/>
      <c r="AH37" s="625"/>
      <c r="AI37" s="642" t="s">
        <v>294</v>
      </c>
      <c r="AJ37" s="625"/>
      <c r="AK37" s="625"/>
      <c r="AL37" s="625"/>
      <c r="AM37" s="625">
        <v>5</v>
      </c>
      <c r="AN37" s="625"/>
      <c r="AO37" s="625">
        <v>5</v>
      </c>
      <c r="AP37" s="625"/>
      <c r="AQ37" s="625">
        <v>5</v>
      </c>
      <c r="AR37" s="625"/>
      <c r="AS37" s="625"/>
      <c r="AT37" s="625"/>
      <c r="AU37" s="625"/>
      <c r="AV37" s="625"/>
      <c r="AW37" s="625"/>
      <c r="AX37" s="625"/>
      <c r="AY37" s="625"/>
      <c r="AZ37" s="625">
        <v>7</v>
      </c>
      <c r="BB37" s="625">
        <v>5</v>
      </c>
      <c r="BC37" s="625"/>
      <c r="BD37" s="625"/>
      <c r="BE37" s="625"/>
      <c r="BF37" s="625"/>
      <c r="BG37" s="625"/>
      <c r="BH37" s="625"/>
      <c r="BI37" s="595"/>
      <c r="BJ37" s="625"/>
      <c r="BK37" s="625"/>
      <c r="BL37" s="595">
        <v>6</v>
      </c>
      <c r="BM37" s="625"/>
      <c r="BN37" s="625"/>
      <c r="BO37" s="55">
        <f>COUNTIF(H37:BN37,"2024-1")</f>
        <v>0</v>
      </c>
      <c r="BP37" s="55">
        <f t="shared" ref="BP37" si="36">COUNTIF(H37:BM37,"&gt;5")</f>
        <v>5</v>
      </c>
      <c r="BQ37" s="55">
        <f t="shared" ref="BQ37" si="37">COUNTIF(H37:BM37,"&gt;5?")</f>
        <v>1</v>
      </c>
      <c r="BR37" s="55">
        <f t="shared" ref="BR37" si="38">COUNTIF(H37:BM37,"5")</f>
        <v>11</v>
      </c>
      <c r="BS37" s="55">
        <f t="shared" ref="BS37" si="39">COUNTIF(H37:BM37,"5*")</f>
        <v>1</v>
      </c>
      <c r="BT37" s="55">
        <f t="shared" ref="BT37" si="40">SUM(BP37:BS37)</f>
        <v>18</v>
      </c>
      <c r="BU37" s="80"/>
      <c r="BV37" s="239"/>
      <c r="BW37" s="239"/>
      <c r="BX37" s="239"/>
      <c r="BY37" s="239"/>
      <c r="BZ37" s="239"/>
      <c r="CA37" s="239"/>
      <c r="CB37" s="239"/>
      <c r="CC37" s="240"/>
      <c r="CD37" s="240"/>
      <c r="CE37" s="237"/>
      <c r="CF37" s="239"/>
      <c r="CG37" s="239"/>
      <c r="CH37" s="239"/>
      <c r="CI37" s="238"/>
      <c r="CJ37" s="237"/>
      <c r="CK37" s="239"/>
      <c r="CL37" s="239"/>
      <c r="CM37" s="239"/>
      <c r="CN37" s="239"/>
      <c r="CO37" s="239"/>
      <c r="CP37" s="239"/>
      <c r="CQ37" s="239"/>
      <c r="CR37" s="239"/>
      <c r="CS37" s="242"/>
      <c r="CT37" s="80"/>
      <c r="CU37" s="239"/>
      <c r="CV37" s="239"/>
      <c r="CW37" s="239"/>
      <c r="CX37" s="239"/>
      <c r="CY37" s="239"/>
      <c r="CZ37" s="239"/>
      <c r="DA37" s="239"/>
      <c r="DB37" s="239"/>
      <c r="DC37" s="238"/>
      <c r="DD37" s="80"/>
      <c r="DE37" s="240"/>
      <c r="DF37" s="80"/>
      <c r="DG37" s="239"/>
      <c r="DH37" s="239"/>
      <c r="DI37" s="239"/>
      <c r="DJ37" s="239"/>
      <c r="DK37" s="239"/>
      <c r="DL37" s="241"/>
    </row>
    <row r="38" spans="1:116" s="65" customFormat="1" ht="15" hidden="1" customHeight="1" thickBot="1" x14ac:dyDescent="0.3">
      <c r="A38" s="172">
        <v>11</v>
      </c>
      <c r="B38" s="172">
        <v>80485</v>
      </c>
      <c r="C38" s="172" t="s">
        <v>1302</v>
      </c>
      <c r="D38" s="243" t="s">
        <v>1300</v>
      </c>
      <c r="E38" s="244" t="s">
        <v>591</v>
      </c>
      <c r="F38" s="236">
        <v>8</v>
      </c>
      <c r="G38" s="245"/>
      <c r="H38" s="625">
        <v>10</v>
      </c>
      <c r="I38" s="625">
        <v>8</v>
      </c>
      <c r="J38" s="625">
        <v>9</v>
      </c>
      <c r="K38" s="608">
        <v>9</v>
      </c>
      <c r="L38" s="595">
        <v>10</v>
      </c>
      <c r="M38" s="625">
        <v>10</v>
      </c>
      <c r="N38" s="625">
        <v>9</v>
      </c>
      <c r="O38" s="625">
        <v>10</v>
      </c>
      <c r="P38" s="595">
        <v>9</v>
      </c>
      <c r="Q38" s="625">
        <v>9</v>
      </c>
      <c r="R38" s="595">
        <v>9</v>
      </c>
      <c r="S38" s="625">
        <v>9</v>
      </c>
      <c r="T38" s="625">
        <v>9</v>
      </c>
      <c r="U38" s="625">
        <v>10</v>
      </c>
      <c r="V38" s="625">
        <v>10</v>
      </c>
      <c r="W38" s="625">
        <v>9</v>
      </c>
      <c r="X38" s="625">
        <v>10</v>
      </c>
      <c r="Y38" s="625">
        <v>8</v>
      </c>
      <c r="Z38" s="625">
        <v>10</v>
      </c>
      <c r="AA38" s="625">
        <v>9</v>
      </c>
      <c r="AB38" s="625">
        <v>9</v>
      </c>
      <c r="AC38" s="625">
        <v>10</v>
      </c>
      <c r="AD38" s="625">
        <v>9</v>
      </c>
      <c r="AE38" s="625">
        <v>10</v>
      </c>
      <c r="AF38" s="625">
        <v>8</v>
      </c>
      <c r="AG38" s="625">
        <v>10</v>
      </c>
      <c r="AH38" s="625">
        <v>10</v>
      </c>
      <c r="AI38" s="625">
        <v>10</v>
      </c>
      <c r="AJ38" s="625">
        <v>10</v>
      </c>
      <c r="AK38" s="625">
        <v>7</v>
      </c>
      <c r="AL38" s="625">
        <v>10</v>
      </c>
      <c r="AM38" s="625">
        <v>7</v>
      </c>
      <c r="AN38" s="625">
        <v>6</v>
      </c>
      <c r="AO38" s="625">
        <v>7</v>
      </c>
      <c r="AP38" s="625">
        <v>10</v>
      </c>
      <c r="AQ38" s="625">
        <v>10</v>
      </c>
      <c r="AR38" s="625">
        <v>10</v>
      </c>
      <c r="AS38" s="625">
        <v>10</v>
      </c>
      <c r="AT38" s="625">
        <v>9</v>
      </c>
      <c r="AU38" s="625">
        <v>7</v>
      </c>
      <c r="AV38" s="625">
        <v>9</v>
      </c>
      <c r="AW38" s="625">
        <v>6</v>
      </c>
      <c r="AX38" s="625"/>
      <c r="AY38" s="625"/>
      <c r="AZ38" s="625"/>
      <c r="BA38" s="625">
        <v>9</v>
      </c>
      <c r="BB38" s="625">
        <v>9</v>
      </c>
      <c r="BC38" s="625"/>
      <c r="BD38" s="625">
        <v>9</v>
      </c>
      <c r="BE38" s="625">
        <v>9</v>
      </c>
      <c r="BF38" s="625">
        <v>9</v>
      </c>
      <c r="BG38" s="625">
        <v>10</v>
      </c>
      <c r="BH38" s="625"/>
      <c r="BI38" s="595"/>
      <c r="BJ38" s="625">
        <v>10</v>
      </c>
      <c r="BK38" s="625">
        <v>10</v>
      </c>
      <c r="BL38" s="625">
        <v>8</v>
      </c>
      <c r="BM38" s="625"/>
      <c r="BN38" s="625"/>
      <c r="BO38" s="55">
        <f t="shared" ref="BO38" si="41">COUNTIF(H38:BN38,"2023-2")</f>
        <v>0</v>
      </c>
      <c r="BP38" s="55">
        <f t="shared" ref="BP38:BP49" si="42">COUNTIF(H38:BM38,"&gt;5")</f>
        <v>51</v>
      </c>
      <c r="BQ38" s="55">
        <f t="shared" ref="BQ38:BQ49" si="43">COUNTIF(H38:BM38,"&gt;5?")</f>
        <v>0</v>
      </c>
      <c r="BR38" s="55">
        <f t="shared" ref="BR38:BR49" si="44">COUNTIF(H38:BM38,"5")</f>
        <v>0</v>
      </c>
      <c r="BS38" s="55">
        <f t="shared" ref="BS38:BS49" si="45">COUNTIF(H38:BM38,"5*")</f>
        <v>0</v>
      </c>
      <c r="BT38" s="55">
        <f t="shared" ref="BT38:BT49" si="46">SUM(BP38:BS38)</f>
        <v>51</v>
      </c>
      <c r="BU38" s="80"/>
      <c r="BV38" s="239"/>
      <c r="BW38" s="239"/>
      <c r="BX38" s="239"/>
      <c r="BY38" s="239"/>
      <c r="BZ38" s="239"/>
      <c r="CA38" s="239"/>
      <c r="CB38" s="239"/>
      <c r="CC38" s="240"/>
      <c r="CD38" s="240"/>
      <c r="CE38" s="237"/>
      <c r="CF38" s="239"/>
      <c r="CG38" s="239"/>
      <c r="CH38" s="239"/>
      <c r="CI38" s="238"/>
      <c r="CJ38" s="237"/>
      <c r="CK38" s="239"/>
      <c r="CL38" s="239"/>
      <c r="CM38" s="239"/>
      <c r="CN38" s="239"/>
      <c r="CO38" s="239"/>
      <c r="CP38" s="239"/>
      <c r="CQ38" s="239"/>
      <c r="CR38" s="239"/>
      <c r="CS38" s="242"/>
      <c r="CT38" s="80"/>
      <c r="CU38" s="239"/>
      <c r="CV38" s="239"/>
      <c r="CW38" s="239"/>
      <c r="CX38" s="239"/>
      <c r="CY38" s="239"/>
      <c r="CZ38" s="239"/>
      <c r="DA38" s="239"/>
      <c r="DB38" s="239"/>
      <c r="DC38" s="238"/>
      <c r="DD38" s="80"/>
      <c r="DE38" s="240"/>
      <c r="DF38" s="80"/>
      <c r="DG38" s="239"/>
      <c r="DH38" s="239"/>
      <c r="DI38" s="239"/>
      <c r="DJ38" s="239"/>
      <c r="DK38" s="239"/>
      <c r="DL38" s="241"/>
    </row>
    <row r="39" spans="1:116" s="65" customFormat="1" ht="15" hidden="1" customHeight="1" x14ac:dyDescent="0.25">
      <c r="A39" s="172">
        <v>12</v>
      </c>
      <c r="B39" s="172">
        <v>80485</v>
      </c>
      <c r="C39" s="172" t="s">
        <v>1303</v>
      </c>
      <c r="D39" s="243" t="s">
        <v>1301</v>
      </c>
      <c r="E39" s="244" t="s">
        <v>591</v>
      </c>
      <c r="F39" s="236">
        <v>1</v>
      </c>
      <c r="G39" s="245"/>
      <c r="H39" s="625"/>
      <c r="I39" s="625"/>
      <c r="J39" s="625" t="s">
        <v>1673</v>
      </c>
      <c r="K39" s="608" t="s">
        <v>1791</v>
      </c>
      <c r="L39" s="595"/>
      <c r="M39" s="625" t="s">
        <v>1673</v>
      </c>
      <c r="N39" s="625"/>
      <c r="O39" s="595"/>
      <c r="P39" s="595" t="s">
        <v>1391</v>
      </c>
      <c r="Q39" s="625"/>
      <c r="R39" s="595" t="s">
        <v>1391</v>
      </c>
      <c r="S39" s="625"/>
      <c r="T39" s="625" t="s">
        <v>1673</v>
      </c>
      <c r="U39" s="625"/>
      <c r="V39" s="625" t="s">
        <v>1673</v>
      </c>
      <c r="W39" s="625"/>
      <c r="X39" s="625" t="s">
        <v>1791</v>
      </c>
      <c r="Y39" s="625"/>
      <c r="Z39" s="625"/>
      <c r="AA39" s="625"/>
      <c r="AB39" s="625"/>
      <c r="AC39" s="625"/>
      <c r="AD39" s="625"/>
      <c r="AE39" s="625"/>
      <c r="AF39" s="625"/>
      <c r="AG39" s="625" t="s">
        <v>1987</v>
      </c>
      <c r="AH39" s="625" t="s">
        <v>1901</v>
      </c>
      <c r="AI39" s="625"/>
      <c r="AJ39" s="625" t="s">
        <v>1791</v>
      </c>
      <c r="AK39" s="625" t="s">
        <v>1901</v>
      </c>
      <c r="AL39" s="625"/>
      <c r="AM39" s="625"/>
      <c r="AN39" s="625"/>
      <c r="AO39" s="625"/>
      <c r="AP39" s="625"/>
      <c r="AQ39" s="625" t="s">
        <v>1901</v>
      </c>
      <c r="AR39" s="625" t="s">
        <v>1987</v>
      </c>
      <c r="AS39" s="625" t="s">
        <v>1987</v>
      </c>
      <c r="AT39" s="625"/>
      <c r="AU39" s="625"/>
      <c r="AV39" s="625"/>
      <c r="AW39" s="625"/>
      <c r="AX39" s="625"/>
      <c r="AY39" s="625"/>
      <c r="AZ39" s="625"/>
      <c r="BA39" s="625" t="s">
        <v>1673</v>
      </c>
      <c r="BB39" s="625"/>
      <c r="BC39" s="625"/>
      <c r="BD39" s="625"/>
      <c r="BE39" s="625"/>
      <c r="BF39" s="625"/>
      <c r="BG39" s="625"/>
      <c r="BH39" s="625"/>
      <c r="BI39" s="595"/>
      <c r="BJ39" s="625"/>
      <c r="BK39" s="625"/>
      <c r="BL39" s="625"/>
      <c r="BM39" s="625"/>
      <c r="BN39" s="625"/>
      <c r="BO39" s="55">
        <f t="shared" ref="BO39:BO41" si="47">COUNTIF(H39:BN39,"2023-1")</f>
        <v>0</v>
      </c>
      <c r="BP39" s="55">
        <f t="shared" si="42"/>
        <v>0</v>
      </c>
      <c r="BQ39" s="55">
        <f t="shared" si="43"/>
        <v>0</v>
      </c>
      <c r="BR39" s="55">
        <f t="shared" si="44"/>
        <v>0</v>
      </c>
      <c r="BS39" s="55">
        <f t="shared" si="45"/>
        <v>0</v>
      </c>
      <c r="BT39" s="55">
        <f t="shared" si="46"/>
        <v>0</v>
      </c>
      <c r="BU39" s="80"/>
      <c r="BV39" s="239"/>
      <c r="BW39" s="239"/>
      <c r="BX39" s="239"/>
      <c r="BY39" s="239"/>
      <c r="BZ39" s="239"/>
      <c r="CA39" s="239"/>
      <c r="CB39" s="239"/>
      <c r="CC39" s="240"/>
      <c r="CD39" s="240"/>
      <c r="CE39" s="237"/>
      <c r="CF39" s="239"/>
      <c r="CG39" s="239"/>
      <c r="CH39" s="239"/>
      <c r="CI39" s="238"/>
      <c r="CJ39" s="237"/>
      <c r="CK39" s="239"/>
      <c r="CL39" s="239"/>
      <c r="CM39" s="239"/>
      <c r="CN39" s="239"/>
      <c r="CO39" s="239"/>
      <c r="CP39" s="239"/>
      <c r="CQ39" s="239"/>
      <c r="CR39" s="239"/>
      <c r="CS39" s="242"/>
      <c r="CT39" s="80"/>
      <c r="CU39" s="239"/>
      <c r="CV39" s="239"/>
      <c r="CW39" s="239"/>
      <c r="CX39" s="239"/>
      <c r="CY39" s="239"/>
      <c r="CZ39" s="239"/>
      <c r="DA39" s="239"/>
      <c r="DB39" s="239"/>
      <c r="DC39" s="238"/>
      <c r="DD39" s="80"/>
      <c r="DE39" s="240"/>
      <c r="DF39" s="80"/>
      <c r="DG39" s="239"/>
      <c r="DH39" s="239"/>
      <c r="DI39" s="239"/>
      <c r="DJ39" s="239"/>
      <c r="DK39" s="239"/>
      <c r="DL39" s="241"/>
    </row>
    <row r="40" spans="1:116" s="65" customFormat="1" ht="15" hidden="1" customHeight="1" x14ac:dyDescent="0.25">
      <c r="A40" s="172">
        <v>13</v>
      </c>
      <c r="B40" s="172">
        <v>80485</v>
      </c>
      <c r="C40" s="172" t="s">
        <v>1447</v>
      </c>
      <c r="D40" s="243" t="s">
        <v>1446</v>
      </c>
      <c r="E40" s="244" t="s">
        <v>591</v>
      </c>
      <c r="F40" s="236">
        <v>1</v>
      </c>
      <c r="G40" s="245"/>
      <c r="H40" s="625"/>
      <c r="I40" s="625"/>
      <c r="J40" s="625" t="s">
        <v>1673</v>
      </c>
      <c r="K40" s="608" t="s">
        <v>1791</v>
      </c>
      <c r="L40" s="595"/>
      <c r="M40" s="625" t="s">
        <v>1673</v>
      </c>
      <c r="N40" s="625"/>
      <c r="O40" s="595"/>
      <c r="P40" s="595" t="s">
        <v>1391</v>
      </c>
      <c r="Q40" s="625"/>
      <c r="R40" s="595" t="s">
        <v>1391</v>
      </c>
      <c r="S40" s="625"/>
      <c r="T40" s="625" t="s">
        <v>1673</v>
      </c>
      <c r="U40" s="625"/>
      <c r="V40" s="625" t="s">
        <v>1673</v>
      </c>
      <c r="W40" s="625"/>
      <c r="X40" s="625" t="s">
        <v>1791</v>
      </c>
      <c r="Y40" s="625"/>
      <c r="Z40" s="625"/>
      <c r="AA40" s="625"/>
      <c r="AB40" s="625"/>
      <c r="AC40" s="625"/>
      <c r="AD40" s="625"/>
      <c r="AE40" s="625"/>
      <c r="AF40" s="625"/>
      <c r="AG40" s="625" t="s">
        <v>1987</v>
      </c>
      <c r="AH40" s="625" t="s">
        <v>1901</v>
      </c>
      <c r="AI40" s="625"/>
      <c r="AJ40" s="625" t="s">
        <v>1791</v>
      </c>
      <c r="AK40" s="625" t="s">
        <v>1901</v>
      </c>
      <c r="AL40" s="625"/>
      <c r="AM40" s="625"/>
      <c r="AN40" s="625"/>
      <c r="AO40" s="625"/>
      <c r="AP40" s="625"/>
      <c r="AQ40" s="625" t="s">
        <v>1901</v>
      </c>
      <c r="AR40" s="625" t="s">
        <v>1987</v>
      </c>
      <c r="AS40" s="625" t="s">
        <v>1987</v>
      </c>
      <c r="AT40" s="625"/>
      <c r="AU40" s="625"/>
      <c r="AV40" s="625"/>
      <c r="AW40" s="625"/>
      <c r="AX40" s="625"/>
      <c r="AY40" s="625"/>
      <c r="AZ40" s="625"/>
      <c r="BA40" s="625" t="s">
        <v>1673</v>
      </c>
      <c r="BB40" s="625"/>
      <c r="BC40" s="625"/>
      <c r="BD40" s="625"/>
      <c r="BE40" s="625"/>
      <c r="BF40" s="625"/>
      <c r="BG40" s="625"/>
      <c r="BH40" s="625"/>
      <c r="BI40" s="595"/>
      <c r="BJ40" s="625"/>
      <c r="BK40" s="625"/>
      <c r="BL40" s="625"/>
      <c r="BM40" s="625"/>
      <c r="BN40" s="625"/>
      <c r="BO40" s="55">
        <f t="shared" si="47"/>
        <v>0</v>
      </c>
      <c r="BP40" s="55">
        <f t="shared" si="42"/>
        <v>0</v>
      </c>
      <c r="BQ40" s="55">
        <f t="shared" si="43"/>
        <v>0</v>
      </c>
      <c r="BR40" s="55">
        <f t="shared" si="44"/>
        <v>0</v>
      </c>
      <c r="BS40" s="55">
        <f t="shared" si="45"/>
        <v>0</v>
      </c>
      <c r="BT40" s="55">
        <f t="shared" si="46"/>
        <v>0</v>
      </c>
      <c r="BU40" s="80"/>
      <c r="BV40" s="239"/>
      <c r="BW40" s="239"/>
      <c r="BX40" s="239"/>
      <c r="BY40" s="239"/>
      <c r="BZ40" s="239"/>
      <c r="CA40" s="239"/>
      <c r="CB40" s="239"/>
      <c r="CC40" s="240"/>
      <c r="CD40" s="240"/>
      <c r="CE40" s="237"/>
      <c r="CF40" s="239"/>
      <c r="CG40" s="239"/>
      <c r="CH40" s="239"/>
      <c r="CI40" s="238"/>
      <c r="CJ40" s="237"/>
      <c r="CK40" s="239"/>
      <c r="CL40" s="239"/>
      <c r="CM40" s="239"/>
      <c r="CN40" s="239"/>
      <c r="CO40" s="239"/>
      <c r="CP40" s="239"/>
      <c r="CQ40" s="239"/>
      <c r="CR40" s="239"/>
      <c r="CS40" s="242"/>
      <c r="CT40" s="80"/>
      <c r="CU40" s="239"/>
      <c r="CV40" s="239"/>
      <c r="CW40" s="239"/>
      <c r="CX40" s="239"/>
      <c r="CY40" s="239"/>
      <c r="CZ40" s="239"/>
      <c r="DA40" s="239"/>
      <c r="DB40" s="239"/>
      <c r="DC40" s="238"/>
      <c r="DD40" s="80"/>
      <c r="DE40" s="240"/>
      <c r="DF40" s="80"/>
      <c r="DG40" s="239"/>
      <c r="DH40" s="239"/>
      <c r="DI40" s="239"/>
      <c r="DJ40" s="239"/>
      <c r="DK40" s="239"/>
      <c r="DL40" s="241"/>
    </row>
    <row r="41" spans="1:116" s="65" customFormat="1" ht="15.6" hidden="1" thickBot="1" x14ac:dyDescent="0.3">
      <c r="A41" s="172">
        <v>14</v>
      </c>
      <c r="B41" s="172">
        <v>80485</v>
      </c>
      <c r="C41" s="172" t="s">
        <v>1411</v>
      </c>
      <c r="D41" s="243" t="s">
        <v>1410</v>
      </c>
      <c r="E41" s="244" t="s">
        <v>591</v>
      </c>
      <c r="F41" s="236">
        <v>7</v>
      </c>
      <c r="G41" s="245"/>
      <c r="H41" s="625">
        <v>8</v>
      </c>
      <c r="I41" s="625">
        <v>6</v>
      </c>
      <c r="J41" s="625">
        <v>5</v>
      </c>
      <c r="K41" s="608">
        <v>6</v>
      </c>
      <c r="L41" s="595">
        <v>6</v>
      </c>
      <c r="M41" s="625">
        <v>8</v>
      </c>
      <c r="N41" s="625">
        <v>9</v>
      </c>
      <c r="O41" s="595"/>
      <c r="P41" s="595">
        <v>7</v>
      </c>
      <c r="Q41" s="625">
        <v>6</v>
      </c>
      <c r="R41" s="595">
        <v>7</v>
      </c>
      <c r="S41" s="625">
        <v>6</v>
      </c>
      <c r="T41" s="625">
        <v>7</v>
      </c>
      <c r="U41" s="625">
        <v>9</v>
      </c>
      <c r="V41" s="625">
        <v>7</v>
      </c>
      <c r="W41" s="625">
        <v>8</v>
      </c>
      <c r="X41" s="625">
        <v>7</v>
      </c>
      <c r="Y41" s="625">
        <v>7</v>
      </c>
      <c r="Z41" s="625">
        <v>7</v>
      </c>
      <c r="AA41" s="625">
        <v>5</v>
      </c>
      <c r="AB41" s="625"/>
      <c r="AC41" s="625"/>
      <c r="AD41" s="625">
        <v>5</v>
      </c>
      <c r="AE41" s="625">
        <v>7</v>
      </c>
      <c r="AF41" s="625">
        <v>7</v>
      </c>
      <c r="AG41" s="625">
        <v>5</v>
      </c>
      <c r="AH41" s="625">
        <v>8</v>
      </c>
      <c r="AI41" s="625"/>
      <c r="AJ41" s="625">
        <v>7</v>
      </c>
      <c r="AK41" s="625">
        <v>5</v>
      </c>
      <c r="AL41" s="625">
        <v>5</v>
      </c>
      <c r="AM41" s="625"/>
      <c r="AN41" s="625">
        <v>5</v>
      </c>
      <c r="AO41" s="625"/>
      <c r="AP41" s="625">
        <v>5</v>
      </c>
      <c r="AQ41" s="625">
        <v>8</v>
      </c>
      <c r="AR41" s="625">
        <v>5</v>
      </c>
      <c r="AS41" s="625">
        <v>5</v>
      </c>
      <c r="AT41" s="625"/>
      <c r="AU41" s="625"/>
      <c r="AV41" s="625">
        <v>5</v>
      </c>
      <c r="AW41" s="625">
        <v>5</v>
      </c>
      <c r="AX41" s="625"/>
      <c r="AY41" s="625"/>
      <c r="AZ41" s="625"/>
      <c r="BA41" s="625">
        <v>7</v>
      </c>
      <c r="BB41" s="625">
        <v>5</v>
      </c>
      <c r="BC41" s="625"/>
      <c r="BD41" s="625">
        <v>6</v>
      </c>
      <c r="BE41" s="625">
        <v>5</v>
      </c>
      <c r="BF41" s="625">
        <v>5</v>
      </c>
      <c r="BG41" s="625">
        <v>9</v>
      </c>
      <c r="BH41" s="625"/>
      <c r="BI41" s="595"/>
      <c r="BJ41" s="625">
        <v>9</v>
      </c>
      <c r="BK41" s="625">
        <v>9</v>
      </c>
      <c r="BL41" s="625">
        <v>5</v>
      </c>
      <c r="BM41" s="625"/>
      <c r="BN41" s="625"/>
      <c r="BO41" s="55">
        <f t="shared" si="47"/>
        <v>0</v>
      </c>
      <c r="BP41" s="55">
        <f t="shared" si="42"/>
        <v>27</v>
      </c>
      <c r="BQ41" s="55">
        <f t="shared" si="43"/>
        <v>0</v>
      </c>
      <c r="BR41" s="55">
        <f t="shared" si="44"/>
        <v>16</v>
      </c>
      <c r="BS41" s="55">
        <f t="shared" si="45"/>
        <v>0</v>
      </c>
      <c r="BT41" s="55">
        <f t="shared" si="46"/>
        <v>43</v>
      </c>
      <c r="BU41" s="80"/>
      <c r="BV41" s="239"/>
      <c r="BW41" s="239"/>
      <c r="BX41" s="239"/>
      <c r="BY41" s="239"/>
      <c r="BZ41" s="239"/>
      <c r="CA41" s="239"/>
      <c r="CB41" s="239"/>
      <c r="CC41" s="240"/>
      <c r="CD41" s="240"/>
      <c r="CE41" s="237"/>
      <c r="CF41" s="239"/>
      <c r="CG41" s="239"/>
      <c r="CH41" s="239"/>
      <c r="CI41" s="238"/>
      <c r="CJ41" s="237"/>
      <c r="CK41" s="239"/>
      <c r="CL41" s="239"/>
      <c r="CM41" s="239"/>
      <c r="CN41" s="239"/>
      <c r="CO41" s="239"/>
      <c r="CP41" s="239"/>
      <c r="CQ41" s="239"/>
      <c r="CR41" s="239"/>
      <c r="CS41" s="242"/>
      <c r="CT41" s="80"/>
      <c r="CU41" s="239"/>
      <c r="CV41" s="239"/>
      <c r="CW41" s="239"/>
      <c r="CX41" s="239"/>
      <c r="CY41" s="239"/>
      <c r="CZ41" s="239"/>
      <c r="DA41" s="239"/>
      <c r="DB41" s="239"/>
      <c r="DC41" s="238"/>
      <c r="DD41" s="80"/>
      <c r="DE41" s="240"/>
      <c r="DF41" s="80"/>
      <c r="DG41" s="239"/>
      <c r="DH41" s="239"/>
      <c r="DI41" s="239"/>
      <c r="DJ41" s="239"/>
      <c r="DK41" s="239"/>
      <c r="DL41" s="241"/>
    </row>
    <row r="42" spans="1:116" s="65" customFormat="1" ht="14.4" hidden="1" thickBot="1" x14ac:dyDescent="0.3">
      <c r="A42" s="172">
        <v>15</v>
      </c>
      <c r="B42" s="172">
        <v>80485</v>
      </c>
      <c r="C42" s="172" t="s">
        <v>1304</v>
      </c>
      <c r="D42" s="243" t="s">
        <v>1306</v>
      </c>
      <c r="E42" s="244" t="s">
        <v>591</v>
      </c>
      <c r="F42" s="236"/>
      <c r="G42" s="245">
        <v>1</v>
      </c>
      <c r="H42" s="55"/>
      <c r="I42" s="168" t="s">
        <v>1261</v>
      </c>
      <c r="J42" s="55" t="s">
        <v>1261</v>
      </c>
      <c r="K42" s="168"/>
      <c r="L42" s="168" t="s">
        <v>1261</v>
      </c>
      <c r="M42" s="55" t="s">
        <v>1261</v>
      </c>
      <c r="N42" s="55">
        <v>10</v>
      </c>
      <c r="O42" s="168" t="s">
        <v>1261</v>
      </c>
      <c r="P42" s="55"/>
      <c r="Q42" s="247" t="s">
        <v>1261</v>
      </c>
      <c r="R42" s="55"/>
      <c r="S42" s="55"/>
      <c r="T42" s="55"/>
      <c r="U42" s="55" t="s">
        <v>1261</v>
      </c>
      <c r="V42" s="55"/>
      <c r="W42" s="55"/>
      <c r="X42" s="55" t="s">
        <v>1261</v>
      </c>
      <c r="Y42" s="55"/>
      <c r="Z42" s="55"/>
      <c r="AA42" s="55"/>
      <c r="AB42" s="55">
        <v>9</v>
      </c>
      <c r="AC42" s="55"/>
      <c r="AD42" s="55"/>
      <c r="AE42" s="55" t="s">
        <v>1261</v>
      </c>
      <c r="AF42" s="55"/>
      <c r="AG42" s="55" t="s">
        <v>1261</v>
      </c>
      <c r="AH42" s="55"/>
      <c r="AI42" s="55"/>
      <c r="AJ42" s="55"/>
      <c r="AK42" s="55">
        <v>9</v>
      </c>
      <c r="AL42" s="55"/>
      <c r="AM42" s="55">
        <v>9</v>
      </c>
      <c r="AN42" s="55"/>
      <c r="AO42" s="55" t="s">
        <v>1261</v>
      </c>
      <c r="AP42" s="55"/>
      <c r="AQ42" s="55"/>
      <c r="AR42" s="55"/>
      <c r="AS42" s="55">
        <v>10</v>
      </c>
      <c r="AT42" s="55" t="s">
        <v>1261</v>
      </c>
      <c r="AU42" s="55">
        <v>10</v>
      </c>
      <c r="AV42" s="55"/>
      <c r="AW42" s="55"/>
      <c r="AX42" s="55"/>
      <c r="AY42" s="55"/>
      <c r="AZ42" s="55"/>
      <c r="BA42" s="55"/>
      <c r="BB42" s="55"/>
      <c r="BC42" s="55"/>
      <c r="BD42" s="55"/>
      <c r="BE42" s="55" t="s">
        <v>1261</v>
      </c>
      <c r="BF42" s="55"/>
      <c r="BG42" s="55"/>
      <c r="BH42" s="55"/>
      <c r="BI42" s="168"/>
      <c r="BJ42" s="55"/>
      <c r="BK42" s="55"/>
      <c r="BL42" s="168" t="s">
        <v>1261</v>
      </c>
      <c r="BM42" s="55"/>
      <c r="BN42" s="55"/>
      <c r="BO42" s="55">
        <f t="shared" ref="BO42" si="48">COUNTIF(H42:BM42, "2020-1")</f>
        <v>0</v>
      </c>
      <c r="BP42" s="55">
        <f t="shared" si="42"/>
        <v>6</v>
      </c>
      <c r="BQ42" s="55">
        <f t="shared" si="43"/>
        <v>14</v>
      </c>
      <c r="BR42" s="55">
        <f t="shared" si="44"/>
        <v>0</v>
      </c>
      <c r="BS42" s="55">
        <f t="shared" si="45"/>
        <v>0</v>
      </c>
      <c r="BT42" s="55">
        <f t="shared" si="46"/>
        <v>20</v>
      </c>
      <c r="BU42" s="80"/>
      <c r="BV42" s="239"/>
      <c r="BW42" s="239"/>
      <c r="BX42" s="239"/>
      <c r="BY42" s="239"/>
      <c r="BZ42" s="239"/>
      <c r="CA42" s="239"/>
      <c r="CB42" s="239"/>
      <c r="CC42" s="240"/>
      <c r="CD42" s="240"/>
      <c r="CE42" s="237"/>
      <c r="CF42" s="239"/>
      <c r="CG42" s="239"/>
      <c r="CH42" s="239"/>
      <c r="CI42" s="238"/>
      <c r="CJ42" s="237"/>
      <c r="CK42" s="239"/>
      <c r="CL42" s="239"/>
      <c r="CM42" s="239"/>
      <c r="CN42" s="239"/>
      <c r="CO42" s="239"/>
      <c r="CP42" s="239"/>
      <c r="CQ42" s="239"/>
      <c r="CR42" s="239"/>
      <c r="CS42" s="242"/>
      <c r="CT42" s="80"/>
      <c r="CU42" s="239"/>
      <c r="CV42" s="239"/>
      <c r="CW42" s="239"/>
      <c r="CX42" s="239"/>
      <c r="CY42" s="239"/>
      <c r="CZ42" s="239"/>
      <c r="DA42" s="239"/>
      <c r="DB42" s="239"/>
      <c r="DC42" s="238"/>
      <c r="DD42" s="80"/>
      <c r="DE42" s="240"/>
      <c r="DF42" s="80"/>
      <c r="DG42" s="239"/>
      <c r="DH42" s="239"/>
      <c r="DI42" s="239"/>
      <c r="DJ42" s="239"/>
      <c r="DK42" s="239"/>
      <c r="DL42" s="241"/>
    </row>
    <row r="43" spans="1:116" s="65" customFormat="1" ht="14.4" hidden="1" thickBot="1" x14ac:dyDescent="0.3">
      <c r="A43" s="172">
        <v>16</v>
      </c>
      <c r="B43" s="172">
        <v>80485</v>
      </c>
      <c r="C43" s="172" t="s">
        <v>687</v>
      </c>
      <c r="D43" s="243" t="s">
        <v>688</v>
      </c>
      <c r="E43" s="244" t="s">
        <v>591</v>
      </c>
      <c r="F43" s="236"/>
      <c r="G43" s="245">
        <v>4</v>
      </c>
      <c r="H43" s="516" t="s">
        <v>783</v>
      </c>
      <c r="I43" s="323" t="s">
        <v>16</v>
      </c>
      <c r="J43" s="497" t="s">
        <v>16</v>
      </c>
      <c r="K43" s="323" t="s">
        <v>16</v>
      </c>
      <c r="L43" s="323">
        <v>7</v>
      </c>
      <c r="M43" s="65" t="s">
        <v>16</v>
      </c>
      <c r="N43" s="497">
        <v>9</v>
      </c>
      <c r="O43" s="323" t="s">
        <v>16</v>
      </c>
      <c r="P43" s="497">
        <v>8</v>
      </c>
      <c r="Q43" s="237" t="s">
        <v>16</v>
      </c>
      <c r="R43" s="237">
        <v>8</v>
      </c>
      <c r="S43" s="237">
        <v>10</v>
      </c>
      <c r="T43" s="237">
        <v>6</v>
      </c>
      <c r="U43" s="237">
        <v>8</v>
      </c>
      <c r="V43" s="259" t="s">
        <v>294</v>
      </c>
      <c r="W43" s="237">
        <v>7</v>
      </c>
      <c r="X43" s="237" t="s">
        <v>16</v>
      </c>
      <c r="Y43" s="237">
        <v>8</v>
      </c>
      <c r="Z43" s="237">
        <v>8</v>
      </c>
      <c r="AA43" s="237" t="s">
        <v>16</v>
      </c>
      <c r="AB43" s="237">
        <v>7</v>
      </c>
      <c r="AC43" s="237">
        <v>5</v>
      </c>
      <c r="AD43" s="237">
        <v>7</v>
      </c>
      <c r="AE43" s="237" t="s">
        <v>16</v>
      </c>
      <c r="AF43" s="237">
        <v>6</v>
      </c>
      <c r="AG43" s="237" t="s">
        <v>16</v>
      </c>
      <c r="AH43" s="237" t="s">
        <v>16</v>
      </c>
      <c r="AI43" s="237">
        <v>6</v>
      </c>
      <c r="AJ43" s="237">
        <v>7</v>
      </c>
      <c r="AK43" s="237">
        <v>9</v>
      </c>
      <c r="AL43" s="237">
        <v>8</v>
      </c>
      <c r="AM43" s="237">
        <v>6</v>
      </c>
      <c r="AN43" s="237" t="s">
        <v>16</v>
      </c>
      <c r="AO43" s="237" t="s">
        <v>16</v>
      </c>
      <c r="AP43" s="237">
        <v>8</v>
      </c>
      <c r="AQ43" s="237">
        <v>9</v>
      </c>
      <c r="AR43" s="237">
        <v>8</v>
      </c>
      <c r="AS43" s="237">
        <v>8</v>
      </c>
      <c r="AT43" s="237" t="s">
        <v>16</v>
      </c>
      <c r="AU43" s="237">
        <v>10</v>
      </c>
      <c r="AV43" s="237" t="s">
        <v>293</v>
      </c>
      <c r="AW43" s="237">
        <v>10</v>
      </c>
      <c r="AX43" s="237" t="s">
        <v>16</v>
      </c>
      <c r="AY43" s="237"/>
      <c r="AZ43" s="237" t="s">
        <v>16</v>
      </c>
      <c r="BA43" s="237">
        <v>10</v>
      </c>
      <c r="BB43" s="237"/>
      <c r="BC43" s="237">
        <v>7</v>
      </c>
      <c r="BD43" s="237"/>
      <c r="BE43" s="237">
        <v>8</v>
      </c>
      <c r="BF43" s="238"/>
      <c r="BG43" s="238"/>
      <c r="BH43" s="238"/>
      <c r="BI43" s="168">
        <v>7</v>
      </c>
      <c r="BJ43" s="237"/>
      <c r="BK43" s="238" t="s">
        <v>16</v>
      </c>
      <c r="BL43" s="168">
        <v>6</v>
      </c>
      <c r="BM43" s="237">
        <v>5</v>
      </c>
      <c r="BN43" s="237"/>
      <c r="BO43" s="59">
        <f t="shared" ref="BO43:BO48" si="49">COUNTIF(H43:BM43, "2019-2")</f>
        <v>0</v>
      </c>
      <c r="BP43" s="55">
        <f t="shared" si="42"/>
        <v>29</v>
      </c>
      <c r="BQ43" s="55">
        <f t="shared" si="43"/>
        <v>20</v>
      </c>
      <c r="BR43" s="55">
        <f t="shared" si="44"/>
        <v>2</v>
      </c>
      <c r="BS43" s="55">
        <f t="shared" si="45"/>
        <v>0</v>
      </c>
      <c r="BT43" s="55">
        <f t="shared" si="46"/>
        <v>51</v>
      </c>
      <c r="BU43" s="80"/>
      <c r="BV43" s="239"/>
      <c r="BW43" s="239"/>
      <c r="BX43" s="239"/>
      <c r="BY43" s="239"/>
      <c r="BZ43" s="239"/>
      <c r="CA43" s="239"/>
      <c r="CB43" s="239"/>
      <c r="CC43" s="240"/>
      <c r="CD43" s="240"/>
      <c r="CE43" s="237"/>
      <c r="CF43" s="239"/>
      <c r="CG43" s="239"/>
      <c r="CH43" s="239"/>
      <c r="CI43" s="238"/>
      <c r="CJ43" s="237"/>
      <c r="CK43" s="239"/>
      <c r="CL43" s="239"/>
      <c r="CM43" s="239"/>
      <c r="CN43" s="239"/>
      <c r="CO43" s="239"/>
      <c r="CP43" s="239"/>
      <c r="CQ43" s="239"/>
      <c r="CR43" s="239"/>
      <c r="CS43" s="242"/>
      <c r="CT43" s="80"/>
      <c r="CU43" s="239"/>
      <c r="CV43" s="239"/>
      <c r="CW43" s="239"/>
      <c r="CX43" s="239"/>
      <c r="CY43" s="239"/>
      <c r="CZ43" s="239"/>
      <c r="DA43" s="239"/>
      <c r="DB43" s="239"/>
      <c r="DC43" s="238"/>
      <c r="DD43" s="80"/>
      <c r="DE43" s="240"/>
      <c r="DF43" s="80"/>
      <c r="DG43" s="239"/>
      <c r="DH43" s="239"/>
      <c r="DI43" s="239"/>
      <c r="DJ43" s="239"/>
      <c r="DK43" s="239"/>
      <c r="DL43" s="241"/>
    </row>
    <row r="44" spans="1:116" s="65" customFormat="1" ht="14.4" hidden="1" thickBot="1" x14ac:dyDescent="0.3">
      <c r="A44" s="172">
        <v>17</v>
      </c>
      <c r="B44" s="172">
        <v>80485</v>
      </c>
      <c r="C44" s="172" t="s">
        <v>738</v>
      </c>
      <c r="D44" s="243" t="s">
        <v>739</v>
      </c>
      <c r="E44" s="244" t="s">
        <v>591</v>
      </c>
      <c r="F44" s="236">
        <v>1</v>
      </c>
      <c r="G44" s="245"/>
      <c r="H44" s="238"/>
      <c r="I44" s="168"/>
      <c r="J44" s="55" t="s">
        <v>742</v>
      </c>
      <c r="K44" s="168"/>
      <c r="L44" s="168"/>
      <c r="M44" s="55" t="s">
        <v>742</v>
      </c>
      <c r="N44" s="55"/>
      <c r="O44" s="168" t="s">
        <v>742</v>
      </c>
      <c r="P44" s="55"/>
      <c r="Q44" s="55" t="s">
        <v>742</v>
      </c>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237" t="s">
        <v>742</v>
      </c>
      <c r="AY44" s="237"/>
      <c r="AZ44" s="237"/>
      <c r="BA44" s="237"/>
      <c r="BB44" s="237"/>
      <c r="BC44" s="237"/>
      <c r="BD44" s="237"/>
      <c r="BE44" s="237"/>
      <c r="BF44" s="238"/>
      <c r="BG44" s="238"/>
      <c r="BH44" s="238"/>
      <c r="BI44" s="264"/>
      <c r="BJ44" s="237"/>
      <c r="BK44" s="238" t="s">
        <v>742</v>
      </c>
      <c r="BL44" s="264"/>
      <c r="BM44" s="237" t="s">
        <v>742</v>
      </c>
      <c r="BN44" s="237"/>
      <c r="BO44" s="59">
        <f t="shared" si="49"/>
        <v>0</v>
      </c>
      <c r="BP44" s="55">
        <f t="shared" si="42"/>
        <v>0</v>
      </c>
      <c r="BQ44" s="55">
        <f t="shared" si="43"/>
        <v>0</v>
      </c>
      <c r="BR44" s="55">
        <f t="shared" si="44"/>
        <v>0</v>
      </c>
      <c r="BS44" s="55">
        <f t="shared" si="45"/>
        <v>0</v>
      </c>
      <c r="BT44" s="55">
        <f t="shared" si="46"/>
        <v>0</v>
      </c>
      <c r="BU44" s="80"/>
      <c r="BV44" s="239"/>
      <c r="BW44" s="239"/>
      <c r="BX44" s="239"/>
      <c r="BY44" s="239"/>
      <c r="BZ44" s="239"/>
      <c r="CA44" s="239"/>
      <c r="CB44" s="239"/>
      <c r="CC44" s="240"/>
      <c r="CD44" s="240"/>
      <c r="CE44" s="237"/>
      <c r="CF44" s="239"/>
      <c r="CG44" s="239"/>
      <c r="CH44" s="239"/>
      <c r="CI44" s="238"/>
      <c r="CJ44" s="237"/>
      <c r="CK44" s="239"/>
      <c r="CL44" s="239"/>
      <c r="CM44" s="239"/>
      <c r="CN44" s="239"/>
      <c r="CO44" s="239"/>
      <c r="CP44" s="239"/>
      <c r="CQ44" s="239"/>
      <c r="CR44" s="239"/>
      <c r="CS44" s="242"/>
      <c r="CT44" s="80"/>
      <c r="CU44" s="239"/>
      <c r="CV44" s="239"/>
      <c r="CW44" s="239"/>
      <c r="CX44" s="239"/>
      <c r="CY44" s="239"/>
      <c r="CZ44" s="239"/>
      <c r="DA44" s="239"/>
      <c r="DB44" s="239"/>
      <c r="DC44" s="238"/>
      <c r="DD44" s="80"/>
      <c r="DE44" s="240"/>
      <c r="DF44" s="80"/>
      <c r="DG44" s="239"/>
      <c r="DH44" s="239"/>
      <c r="DI44" s="239"/>
      <c r="DJ44" s="239"/>
      <c r="DK44" s="239"/>
      <c r="DL44" s="241"/>
    </row>
    <row r="45" spans="1:116" s="65" customFormat="1" ht="14.4" hidden="1" thickBot="1" x14ac:dyDescent="0.3">
      <c r="A45" s="172">
        <v>18</v>
      </c>
      <c r="B45" s="172">
        <v>80485</v>
      </c>
      <c r="C45" s="172" t="s">
        <v>776</v>
      </c>
      <c r="D45" s="243" t="s">
        <v>761</v>
      </c>
      <c r="E45" s="244" t="s">
        <v>591</v>
      </c>
      <c r="F45" s="236"/>
      <c r="G45" s="245">
        <v>1</v>
      </c>
      <c r="H45" s="238"/>
      <c r="I45" s="168"/>
      <c r="J45" s="55" t="s">
        <v>742</v>
      </c>
      <c r="K45" s="168" t="s">
        <v>16</v>
      </c>
      <c r="L45" s="168"/>
      <c r="M45" s="55"/>
      <c r="N45" s="55"/>
      <c r="O45" s="168" t="s">
        <v>16</v>
      </c>
      <c r="P45" s="55"/>
      <c r="Q45" s="55" t="s">
        <v>16</v>
      </c>
      <c r="R45" s="55" t="s">
        <v>16</v>
      </c>
      <c r="S45" s="55"/>
      <c r="T45" s="55"/>
      <c r="U45" s="55" t="s">
        <v>16</v>
      </c>
      <c r="V45" s="55"/>
      <c r="W45" s="55" t="s">
        <v>742</v>
      </c>
      <c r="X45" s="55" t="s">
        <v>742</v>
      </c>
      <c r="Y45" s="55" t="s">
        <v>742</v>
      </c>
      <c r="Z45" s="55"/>
      <c r="AA45" s="55"/>
      <c r="AB45" s="55" t="s">
        <v>16</v>
      </c>
      <c r="AC45" s="55"/>
      <c r="AD45" s="55"/>
      <c r="AE45" s="55" t="s">
        <v>16</v>
      </c>
      <c r="AF45" s="55"/>
      <c r="AG45" s="55"/>
      <c r="AH45" s="55"/>
      <c r="AI45" s="55"/>
      <c r="AJ45" s="55"/>
      <c r="AK45" s="55" t="s">
        <v>742</v>
      </c>
      <c r="AL45" s="55" t="s">
        <v>742</v>
      </c>
      <c r="AM45" s="55"/>
      <c r="AN45" s="55" t="s">
        <v>16</v>
      </c>
      <c r="AO45" s="55" t="s">
        <v>16</v>
      </c>
      <c r="AP45" s="55"/>
      <c r="AQ45" s="55"/>
      <c r="AR45" s="55"/>
      <c r="AS45" s="55"/>
      <c r="AT45" s="55"/>
      <c r="AU45" s="55"/>
      <c r="AV45" s="55"/>
      <c r="AW45" s="55"/>
      <c r="AX45" s="237" t="s">
        <v>16</v>
      </c>
      <c r="AY45" s="237"/>
      <c r="AZ45" s="237" t="s">
        <v>16</v>
      </c>
      <c r="BA45" s="237"/>
      <c r="BB45" s="237"/>
      <c r="BC45" s="237"/>
      <c r="BD45" s="237"/>
      <c r="BE45" s="237"/>
      <c r="BF45" s="238"/>
      <c r="BG45" s="238"/>
      <c r="BH45" s="238"/>
      <c r="BI45" s="264"/>
      <c r="BJ45" s="237" t="s">
        <v>16</v>
      </c>
      <c r="BK45" s="238"/>
      <c r="BL45" s="264" t="s">
        <v>16</v>
      </c>
      <c r="BM45" s="237"/>
      <c r="BN45" s="237"/>
      <c r="BO45" s="59">
        <f t="shared" si="49"/>
        <v>0</v>
      </c>
      <c r="BP45" s="55">
        <f t="shared" si="42"/>
        <v>0</v>
      </c>
      <c r="BQ45" s="55">
        <f t="shared" si="43"/>
        <v>13</v>
      </c>
      <c r="BR45" s="55">
        <f t="shared" si="44"/>
        <v>0</v>
      </c>
      <c r="BS45" s="55">
        <f t="shared" si="45"/>
        <v>0</v>
      </c>
      <c r="BT45" s="55">
        <f t="shared" si="46"/>
        <v>13</v>
      </c>
      <c r="BU45" s="80"/>
      <c r="BV45" s="239"/>
      <c r="BW45" s="239"/>
      <c r="BX45" s="239"/>
      <c r="BY45" s="239"/>
      <c r="BZ45" s="239"/>
      <c r="CA45" s="239"/>
      <c r="CB45" s="239"/>
      <c r="CC45" s="240"/>
      <c r="CD45" s="240"/>
      <c r="CE45" s="237"/>
      <c r="CF45" s="239"/>
      <c r="CG45" s="239"/>
      <c r="CH45" s="239"/>
      <c r="CI45" s="238"/>
      <c r="CJ45" s="237"/>
      <c r="CK45" s="239"/>
      <c r="CL45" s="239"/>
      <c r="CM45" s="239"/>
      <c r="CN45" s="239"/>
      <c r="CO45" s="239"/>
      <c r="CP45" s="239"/>
      <c r="CQ45" s="239"/>
      <c r="CR45" s="239"/>
      <c r="CS45" s="242"/>
      <c r="CT45" s="80"/>
      <c r="CU45" s="239"/>
      <c r="CV45" s="239"/>
      <c r="CW45" s="239"/>
      <c r="CX45" s="239"/>
      <c r="CY45" s="239"/>
      <c r="CZ45" s="239"/>
      <c r="DA45" s="239"/>
      <c r="DB45" s="239"/>
      <c r="DC45" s="238"/>
      <c r="DD45" s="80"/>
      <c r="DE45" s="240"/>
      <c r="DF45" s="80"/>
      <c r="DG45" s="239"/>
      <c r="DH45" s="239"/>
      <c r="DI45" s="239"/>
      <c r="DJ45" s="239"/>
      <c r="DK45" s="239"/>
      <c r="DL45" s="241"/>
    </row>
    <row r="46" spans="1:116" s="65" customFormat="1" ht="14.4" hidden="1" thickBot="1" x14ac:dyDescent="0.3">
      <c r="A46" s="172">
        <v>19</v>
      </c>
      <c r="B46" s="172">
        <v>80485</v>
      </c>
      <c r="C46" s="172" t="s">
        <v>665</v>
      </c>
      <c r="D46" s="243" t="s">
        <v>666</v>
      </c>
      <c r="E46" s="244" t="s">
        <v>591</v>
      </c>
      <c r="F46" s="236">
        <v>1</v>
      </c>
      <c r="G46" s="245">
        <v>1</v>
      </c>
      <c r="H46" s="238"/>
      <c r="I46" s="168">
        <v>7</v>
      </c>
      <c r="J46" s="55"/>
      <c r="K46" s="168">
        <v>6</v>
      </c>
      <c r="L46" s="168">
        <v>8</v>
      </c>
      <c r="M46" s="55">
        <v>9</v>
      </c>
      <c r="N46" s="55"/>
      <c r="O46" s="168">
        <v>8</v>
      </c>
      <c r="P46" s="55"/>
      <c r="Q46" s="55">
        <v>5</v>
      </c>
      <c r="R46" s="55">
        <v>8</v>
      </c>
      <c r="S46" s="55"/>
      <c r="T46" s="55"/>
      <c r="U46" s="55">
        <v>9</v>
      </c>
      <c r="V46" s="55"/>
      <c r="W46" s="55"/>
      <c r="X46" s="55"/>
      <c r="Y46" s="55"/>
      <c r="Z46" s="55">
        <v>7</v>
      </c>
      <c r="AA46" s="55"/>
      <c r="AB46" s="55">
        <v>9</v>
      </c>
      <c r="AC46" s="55"/>
      <c r="AD46" s="55">
        <v>9</v>
      </c>
      <c r="AE46" s="55"/>
      <c r="AF46" s="55"/>
      <c r="AG46" s="55"/>
      <c r="AH46" s="55"/>
      <c r="AI46" s="55"/>
      <c r="AJ46" s="55"/>
      <c r="AK46" s="55" t="s">
        <v>680</v>
      </c>
      <c r="AL46" s="55"/>
      <c r="AM46" s="55"/>
      <c r="AN46" s="55"/>
      <c r="AO46" s="55"/>
      <c r="AP46" s="55"/>
      <c r="AQ46" s="55"/>
      <c r="AR46" s="55"/>
      <c r="AS46" s="55"/>
      <c r="AT46" s="55"/>
      <c r="AU46" s="55"/>
      <c r="AV46" s="55"/>
      <c r="AW46" s="55"/>
      <c r="AX46" s="237" t="s">
        <v>679</v>
      </c>
      <c r="AY46" s="237"/>
      <c r="AZ46" s="237"/>
      <c r="BA46" s="237"/>
      <c r="BB46" s="237"/>
      <c r="BC46" s="237"/>
      <c r="BD46" s="237"/>
      <c r="BE46" s="237"/>
      <c r="BF46" s="238"/>
      <c r="BG46" s="238"/>
      <c r="BH46" s="238"/>
      <c r="BI46" s="264">
        <v>7</v>
      </c>
      <c r="BJ46" s="237">
        <v>10</v>
      </c>
      <c r="BK46" s="238" t="s">
        <v>742</v>
      </c>
      <c r="BL46" s="264"/>
      <c r="BM46" s="237"/>
      <c r="BN46" s="237"/>
      <c r="BO46" s="59">
        <f t="shared" si="49"/>
        <v>0</v>
      </c>
      <c r="BP46" s="55">
        <f t="shared" si="42"/>
        <v>12</v>
      </c>
      <c r="BQ46" s="55">
        <f t="shared" si="43"/>
        <v>2</v>
      </c>
      <c r="BR46" s="55">
        <f t="shared" si="44"/>
        <v>1</v>
      </c>
      <c r="BS46" s="55">
        <f t="shared" si="45"/>
        <v>0</v>
      </c>
      <c r="BT46" s="55">
        <f t="shared" si="46"/>
        <v>15</v>
      </c>
      <c r="BU46" s="80"/>
      <c r="BV46" s="239"/>
      <c r="BW46" s="239"/>
      <c r="BX46" s="239"/>
      <c r="BY46" s="239"/>
      <c r="BZ46" s="239"/>
      <c r="CA46" s="239"/>
      <c r="CB46" s="239"/>
      <c r="CC46" s="240"/>
      <c r="CD46" s="240"/>
      <c r="CE46" s="237"/>
      <c r="CF46" s="239"/>
      <c r="CG46" s="239"/>
      <c r="CH46" s="239"/>
      <c r="CI46" s="238"/>
      <c r="CJ46" s="237"/>
      <c r="CK46" s="239"/>
      <c r="CL46" s="239"/>
      <c r="CM46" s="239"/>
      <c r="CN46" s="239"/>
      <c r="CO46" s="239"/>
      <c r="CP46" s="239"/>
      <c r="CQ46" s="239"/>
      <c r="CR46" s="239"/>
      <c r="CS46" s="242"/>
      <c r="CT46" s="80"/>
      <c r="CU46" s="239"/>
      <c r="CV46" s="239"/>
      <c r="CW46" s="239"/>
      <c r="CX46" s="239"/>
      <c r="CY46" s="239"/>
      <c r="CZ46" s="239"/>
      <c r="DA46" s="239"/>
      <c r="DB46" s="239"/>
      <c r="DC46" s="238"/>
      <c r="DD46" s="80"/>
      <c r="DE46" s="240"/>
      <c r="DF46" s="80"/>
      <c r="DG46" s="239"/>
      <c r="DH46" s="239"/>
      <c r="DI46" s="239"/>
      <c r="DJ46" s="239"/>
      <c r="DK46" s="239"/>
      <c r="DL46" s="241"/>
    </row>
    <row r="47" spans="1:116" s="65" customFormat="1" ht="14.4" hidden="1" thickBot="1" x14ac:dyDescent="0.3">
      <c r="A47" s="172">
        <v>20</v>
      </c>
      <c r="B47" s="172">
        <v>80485</v>
      </c>
      <c r="C47" s="91" t="s">
        <v>488</v>
      </c>
      <c r="D47" s="243" t="s">
        <v>593</v>
      </c>
      <c r="E47" s="244" t="s">
        <v>591</v>
      </c>
      <c r="F47" s="236"/>
      <c r="G47" s="245">
        <v>5</v>
      </c>
      <c r="H47" s="238" t="s">
        <v>16</v>
      </c>
      <c r="I47" s="168">
        <v>8</v>
      </c>
      <c r="J47" s="55" t="s">
        <v>16</v>
      </c>
      <c r="K47" s="55" t="s">
        <v>16</v>
      </c>
      <c r="L47" s="168">
        <v>9</v>
      </c>
      <c r="M47" s="55" t="s">
        <v>16</v>
      </c>
      <c r="N47" s="55">
        <v>10</v>
      </c>
      <c r="O47" s="55" t="s">
        <v>16</v>
      </c>
      <c r="P47" s="168">
        <v>8</v>
      </c>
      <c r="Q47" s="55" t="s">
        <v>16</v>
      </c>
      <c r="R47" s="55" t="s">
        <v>16</v>
      </c>
      <c r="S47" s="55">
        <v>10</v>
      </c>
      <c r="T47" s="55" t="s">
        <v>16</v>
      </c>
      <c r="U47" s="55" t="s">
        <v>16</v>
      </c>
      <c r="V47" s="55" t="s">
        <v>292</v>
      </c>
      <c r="W47" s="55">
        <v>10</v>
      </c>
      <c r="X47" s="55" t="s">
        <v>16</v>
      </c>
      <c r="Y47" s="168">
        <v>8</v>
      </c>
      <c r="Z47" s="55">
        <v>8</v>
      </c>
      <c r="AA47" s="168">
        <v>6</v>
      </c>
      <c r="AB47" s="55">
        <v>7</v>
      </c>
      <c r="AC47" s="55">
        <v>10</v>
      </c>
      <c r="AD47" s="55">
        <v>9</v>
      </c>
      <c r="AE47" s="55" t="s">
        <v>16</v>
      </c>
      <c r="AF47" s="55">
        <v>10</v>
      </c>
      <c r="AG47" s="55">
        <v>8</v>
      </c>
      <c r="AH47" s="55">
        <v>9</v>
      </c>
      <c r="AI47" s="55">
        <v>9</v>
      </c>
      <c r="AJ47" s="55">
        <v>10</v>
      </c>
      <c r="AK47" s="55">
        <v>9</v>
      </c>
      <c r="AL47" s="55">
        <v>9</v>
      </c>
      <c r="AM47" s="55">
        <v>7</v>
      </c>
      <c r="AN47" s="55">
        <v>6</v>
      </c>
      <c r="AO47" s="55" t="s">
        <v>16</v>
      </c>
      <c r="AP47" s="55">
        <v>9</v>
      </c>
      <c r="AQ47" s="55">
        <v>9</v>
      </c>
      <c r="AR47" s="168">
        <v>9</v>
      </c>
      <c r="AS47" s="55">
        <v>9</v>
      </c>
      <c r="AT47" s="55">
        <v>9</v>
      </c>
      <c r="AU47" s="55">
        <v>9</v>
      </c>
      <c r="AV47" s="55">
        <v>8</v>
      </c>
      <c r="AW47" s="55">
        <v>9</v>
      </c>
      <c r="AX47" s="237" t="s">
        <v>16</v>
      </c>
      <c r="AY47" s="237"/>
      <c r="AZ47" s="237" t="s">
        <v>16</v>
      </c>
      <c r="BA47" s="237">
        <v>10</v>
      </c>
      <c r="BB47" s="237"/>
      <c r="BC47" s="237">
        <v>9</v>
      </c>
      <c r="BD47" s="237"/>
      <c r="BE47" s="237">
        <v>9</v>
      </c>
      <c r="BF47" s="238"/>
      <c r="BG47" s="238"/>
      <c r="BH47" s="238"/>
      <c r="BI47" s="237"/>
      <c r="BJ47" s="237">
        <v>9</v>
      </c>
      <c r="BK47" s="296"/>
      <c r="BL47" s="237" t="s">
        <v>16</v>
      </c>
      <c r="BM47" s="264">
        <v>9</v>
      </c>
      <c r="BN47" s="264"/>
      <c r="BO47" s="59">
        <f t="shared" si="49"/>
        <v>0</v>
      </c>
      <c r="BP47" s="55">
        <f t="shared" si="42"/>
        <v>34</v>
      </c>
      <c r="BQ47" s="55">
        <f t="shared" si="43"/>
        <v>16</v>
      </c>
      <c r="BR47" s="55">
        <f t="shared" si="44"/>
        <v>0</v>
      </c>
      <c r="BS47" s="55">
        <f t="shared" si="45"/>
        <v>0</v>
      </c>
      <c r="BT47" s="55">
        <f t="shared" si="46"/>
        <v>50</v>
      </c>
      <c r="BU47" s="674"/>
      <c r="BV47" s="327"/>
      <c r="BW47" s="327"/>
      <c r="BX47" s="327"/>
      <c r="BY47" s="327"/>
      <c r="BZ47" s="327"/>
      <c r="CA47" s="327"/>
      <c r="CB47" s="327"/>
      <c r="CC47" s="329"/>
      <c r="CD47" s="329"/>
      <c r="CE47" s="325"/>
      <c r="CF47" s="327"/>
      <c r="CG47" s="327"/>
      <c r="CH47" s="327"/>
      <c r="CI47" s="331"/>
      <c r="CJ47" s="325"/>
      <c r="CK47" s="327"/>
      <c r="CL47" s="327"/>
      <c r="CM47" s="223"/>
      <c r="CN47" s="223"/>
      <c r="CO47" s="223"/>
      <c r="CP47" s="223"/>
      <c r="CQ47" s="223"/>
      <c r="CR47" s="223"/>
      <c r="CS47" s="227"/>
      <c r="CT47" s="226"/>
      <c r="CU47" s="223"/>
      <c r="CV47" s="223"/>
      <c r="CW47" s="223"/>
      <c r="CX47" s="223"/>
      <c r="CY47" s="223"/>
      <c r="CZ47" s="223"/>
      <c r="DA47" s="223"/>
      <c r="DB47" s="223"/>
      <c r="DC47" s="336"/>
      <c r="DD47" s="226"/>
      <c r="DE47" s="224"/>
      <c r="DF47" s="226"/>
      <c r="DG47" s="223"/>
      <c r="DH47" s="223"/>
      <c r="DI47" s="223"/>
      <c r="DJ47" s="223"/>
      <c r="DK47" s="223"/>
      <c r="DL47" s="225"/>
    </row>
    <row r="48" spans="1:116" s="65" customFormat="1" ht="14.4" hidden="1" thickBot="1" x14ac:dyDescent="0.3">
      <c r="A48" s="172">
        <v>21</v>
      </c>
      <c r="B48" s="172">
        <v>80485</v>
      </c>
      <c r="C48" s="172" t="s">
        <v>638</v>
      </c>
      <c r="D48" s="243" t="s">
        <v>639</v>
      </c>
      <c r="E48" s="244" t="s">
        <v>591</v>
      </c>
      <c r="F48" s="236">
        <v>2</v>
      </c>
      <c r="G48" s="245">
        <v>1</v>
      </c>
      <c r="H48" s="238" t="s">
        <v>16</v>
      </c>
      <c r="I48" s="264">
        <v>7</v>
      </c>
      <c r="J48" s="237" t="s">
        <v>16</v>
      </c>
      <c r="K48" s="264" t="s">
        <v>16</v>
      </c>
      <c r="L48" s="263">
        <v>5</v>
      </c>
      <c r="M48" s="259">
        <v>5</v>
      </c>
      <c r="N48" s="237"/>
      <c r="O48" s="264" t="s">
        <v>16</v>
      </c>
      <c r="P48" s="237"/>
      <c r="Q48" s="237" t="s">
        <v>16</v>
      </c>
      <c r="R48" s="237" t="s">
        <v>16</v>
      </c>
      <c r="S48" s="237"/>
      <c r="T48" s="237" t="s">
        <v>16</v>
      </c>
      <c r="U48" s="237" t="s">
        <v>16</v>
      </c>
      <c r="V48" s="237"/>
      <c r="W48" s="237" t="s">
        <v>742</v>
      </c>
      <c r="X48" s="237">
        <v>5</v>
      </c>
      <c r="Y48" s="237">
        <v>8</v>
      </c>
      <c r="Z48" s="237">
        <v>7</v>
      </c>
      <c r="AA48" s="237"/>
      <c r="AB48" s="259" t="s">
        <v>36</v>
      </c>
      <c r="AC48" s="237"/>
      <c r="AD48" s="237">
        <v>7</v>
      </c>
      <c r="AE48" s="237" t="s">
        <v>16</v>
      </c>
      <c r="AF48" s="237">
        <v>5</v>
      </c>
      <c r="AG48" s="237"/>
      <c r="AH48" s="237" t="s">
        <v>16</v>
      </c>
      <c r="AI48" s="237">
        <v>7</v>
      </c>
      <c r="AJ48" s="237"/>
      <c r="AK48" s="237" t="s">
        <v>742</v>
      </c>
      <c r="AL48" s="237" t="s">
        <v>742</v>
      </c>
      <c r="AM48" s="237">
        <v>5</v>
      </c>
      <c r="AN48" s="237" t="s">
        <v>742</v>
      </c>
      <c r="AO48" s="237" t="s">
        <v>16</v>
      </c>
      <c r="AP48" s="237"/>
      <c r="AQ48" s="237"/>
      <c r="AR48" s="237" t="s">
        <v>16</v>
      </c>
      <c r="AS48" s="237"/>
      <c r="AT48" s="237"/>
      <c r="AU48" s="237"/>
      <c r="AV48" s="237"/>
      <c r="AW48" s="237"/>
      <c r="AX48" s="237" t="s">
        <v>16</v>
      </c>
      <c r="AY48" s="237"/>
      <c r="AZ48" s="237" t="s">
        <v>16</v>
      </c>
      <c r="BA48" s="237"/>
      <c r="BB48" s="237"/>
      <c r="BC48" s="237">
        <v>5</v>
      </c>
      <c r="BD48" s="237"/>
      <c r="BE48" s="237"/>
      <c r="BF48" s="238"/>
      <c r="BG48" s="238"/>
      <c r="BH48" s="238"/>
      <c r="BI48" s="264"/>
      <c r="BJ48" s="237">
        <v>8</v>
      </c>
      <c r="BK48" s="238" t="s">
        <v>742</v>
      </c>
      <c r="BL48" s="264">
        <v>7</v>
      </c>
      <c r="BM48" s="237"/>
      <c r="BN48" s="237"/>
      <c r="BO48" s="59">
        <f t="shared" si="49"/>
        <v>0</v>
      </c>
      <c r="BP48" s="55">
        <f t="shared" si="42"/>
        <v>7</v>
      </c>
      <c r="BQ48" s="55">
        <f t="shared" si="43"/>
        <v>14</v>
      </c>
      <c r="BR48" s="55">
        <f t="shared" si="44"/>
        <v>6</v>
      </c>
      <c r="BS48" s="55">
        <f t="shared" si="45"/>
        <v>0</v>
      </c>
      <c r="BT48" s="55">
        <f t="shared" si="46"/>
        <v>27</v>
      </c>
      <c r="BU48" s="80">
        <v>7</v>
      </c>
      <c r="BV48" s="239"/>
      <c r="BW48" s="239"/>
      <c r="BX48" s="239"/>
      <c r="BY48" s="239"/>
      <c r="BZ48" s="239"/>
      <c r="CA48" s="239"/>
      <c r="CB48" s="239"/>
      <c r="CC48" s="240"/>
      <c r="CD48" s="240"/>
      <c r="CE48" s="237"/>
      <c r="CF48" s="239"/>
      <c r="CG48" s="239"/>
      <c r="CH48" s="239"/>
      <c r="CI48" s="238"/>
      <c r="CJ48" s="237"/>
      <c r="CK48" s="239"/>
      <c r="CL48" s="239"/>
      <c r="CM48" s="239"/>
      <c r="CN48" s="239"/>
      <c r="CO48" s="239"/>
      <c r="CP48" s="239"/>
      <c r="CQ48" s="239"/>
      <c r="CR48" s="239"/>
      <c r="CS48" s="242"/>
      <c r="CT48" s="80"/>
      <c r="CU48" s="239"/>
      <c r="CV48" s="239"/>
      <c r="CW48" s="239"/>
      <c r="CX48" s="239"/>
      <c r="CY48" s="239"/>
      <c r="CZ48" s="239"/>
      <c r="DA48" s="239"/>
      <c r="DB48" s="239"/>
      <c r="DC48" s="238"/>
      <c r="DD48" s="80"/>
      <c r="DE48" s="240"/>
      <c r="DF48" s="80"/>
      <c r="DG48" s="239"/>
      <c r="DH48" s="239"/>
      <c r="DI48" s="239"/>
      <c r="DJ48" s="239"/>
      <c r="DK48" s="239"/>
      <c r="DL48" s="241"/>
    </row>
    <row r="49" spans="1:116" s="65" customFormat="1" ht="14.4" hidden="1" thickBot="1" x14ac:dyDescent="0.35">
      <c r="A49" s="172">
        <v>22</v>
      </c>
      <c r="B49" s="172">
        <v>80485</v>
      </c>
      <c r="C49" s="91" t="s">
        <v>487</v>
      </c>
      <c r="D49" s="319" t="s">
        <v>490</v>
      </c>
      <c r="E49" s="320" t="s">
        <v>591</v>
      </c>
      <c r="F49" s="321">
        <v>5</v>
      </c>
      <c r="G49" s="322"/>
      <c r="H49" s="296">
        <v>7</v>
      </c>
      <c r="I49" s="264">
        <v>9</v>
      </c>
      <c r="J49" s="264">
        <v>9</v>
      </c>
      <c r="K49" s="264">
        <v>9</v>
      </c>
      <c r="L49" s="264">
        <v>9</v>
      </c>
      <c r="M49" s="264">
        <v>10</v>
      </c>
      <c r="N49" s="264">
        <v>8</v>
      </c>
      <c r="O49" s="264">
        <v>7</v>
      </c>
      <c r="P49" s="264">
        <v>8</v>
      </c>
      <c r="Q49" s="264" t="s">
        <v>685</v>
      </c>
      <c r="R49" s="324">
        <v>7</v>
      </c>
      <c r="S49" s="264">
        <v>10</v>
      </c>
      <c r="T49" s="264">
        <v>9</v>
      </c>
      <c r="U49" s="264">
        <v>9</v>
      </c>
      <c r="V49" s="264">
        <v>8</v>
      </c>
      <c r="W49" s="264">
        <v>9</v>
      </c>
      <c r="X49" s="264">
        <v>7</v>
      </c>
      <c r="Y49" s="264">
        <v>10</v>
      </c>
      <c r="Z49" s="264">
        <v>8</v>
      </c>
      <c r="AA49" s="264">
        <v>9</v>
      </c>
      <c r="AB49" s="264">
        <v>8</v>
      </c>
      <c r="AC49" s="264">
        <v>10</v>
      </c>
      <c r="AD49" s="264">
        <v>9</v>
      </c>
      <c r="AE49" s="264">
        <v>10</v>
      </c>
      <c r="AF49" s="264">
        <v>9</v>
      </c>
      <c r="AG49" s="264">
        <v>7</v>
      </c>
      <c r="AH49" s="264">
        <v>9</v>
      </c>
      <c r="AI49" s="264">
        <v>9</v>
      </c>
      <c r="AJ49" s="264">
        <v>7</v>
      </c>
      <c r="AK49" s="264">
        <v>9</v>
      </c>
      <c r="AL49" s="264">
        <v>9</v>
      </c>
      <c r="AM49" s="264">
        <v>8</v>
      </c>
      <c r="AN49" s="264">
        <v>8</v>
      </c>
      <c r="AO49" s="324">
        <v>9</v>
      </c>
      <c r="AP49" s="264">
        <v>9</v>
      </c>
      <c r="AQ49" s="264">
        <v>9</v>
      </c>
      <c r="AR49" s="264">
        <v>6</v>
      </c>
      <c r="AS49" s="264">
        <v>9</v>
      </c>
      <c r="AT49" s="264">
        <v>10</v>
      </c>
      <c r="AU49" s="324">
        <v>10</v>
      </c>
      <c r="AV49" s="324">
        <v>8</v>
      </c>
      <c r="AW49" s="324">
        <v>10</v>
      </c>
      <c r="AX49" s="324">
        <v>8</v>
      </c>
      <c r="AY49" s="264"/>
      <c r="AZ49" s="264">
        <v>6</v>
      </c>
      <c r="BA49" s="264">
        <v>10</v>
      </c>
      <c r="BB49" s="264"/>
      <c r="BC49" s="264">
        <v>8</v>
      </c>
      <c r="BD49" s="264"/>
      <c r="BE49" s="264"/>
      <c r="BF49" s="296">
        <v>9</v>
      </c>
      <c r="BG49" s="296"/>
      <c r="BH49" s="296"/>
      <c r="BI49" s="264">
        <v>10</v>
      </c>
      <c r="BJ49" s="264"/>
      <c r="BK49" s="296">
        <v>9</v>
      </c>
      <c r="BL49" s="264"/>
      <c r="BM49" s="264">
        <v>9</v>
      </c>
      <c r="BN49" s="264"/>
      <c r="BO49" s="59">
        <f>COUNTIF(H49:BM49, "2019-1")</f>
        <v>0</v>
      </c>
      <c r="BP49" s="55">
        <f t="shared" si="42"/>
        <v>49</v>
      </c>
      <c r="BQ49" s="55">
        <f t="shared" si="43"/>
        <v>1</v>
      </c>
      <c r="BR49" s="55">
        <f t="shared" si="44"/>
        <v>0</v>
      </c>
      <c r="BS49" s="55">
        <f t="shared" si="45"/>
        <v>0</v>
      </c>
      <c r="BT49" s="55">
        <f t="shared" si="46"/>
        <v>50</v>
      </c>
      <c r="BU49" s="343">
        <v>9</v>
      </c>
      <c r="BV49" s="328">
        <v>8</v>
      </c>
      <c r="BW49" s="328"/>
      <c r="BX49" s="328"/>
      <c r="BY49" s="328"/>
      <c r="BZ49" s="328"/>
      <c r="CA49" s="328"/>
      <c r="CB49" s="328"/>
      <c r="CC49" s="330"/>
      <c r="CD49" s="330"/>
      <c r="CE49" s="326"/>
      <c r="CF49" s="328"/>
      <c r="CG49" s="328"/>
      <c r="CH49" s="328"/>
      <c r="CI49" s="332"/>
      <c r="CJ49" s="326"/>
      <c r="CK49" s="328"/>
      <c r="CL49" s="328"/>
      <c r="CM49" s="333"/>
      <c r="CN49" s="333"/>
      <c r="CO49" s="333"/>
      <c r="CP49" s="333"/>
      <c r="CQ49" s="333"/>
      <c r="CR49" s="333"/>
      <c r="CS49" s="334"/>
      <c r="CT49" s="335"/>
      <c r="CU49" s="333"/>
      <c r="CV49" s="333"/>
      <c r="CW49" s="333"/>
      <c r="CX49" s="333"/>
      <c r="CY49" s="333"/>
      <c r="CZ49" s="333"/>
      <c r="DA49" s="333"/>
      <c r="DB49" s="333"/>
      <c r="DC49" s="337"/>
      <c r="DD49" s="335"/>
      <c r="DE49" s="338"/>
      <c r="DF49" s="335"/>
      <c r="DG49" s="333"/>
      <c r="DH49" s="333"/>
      <c r="DI49" s="333"/>
      <c r="DJ49" s="333"/>
      <c r="DK49" s="333"/>
      <c r="DL49" s="339"/>
    </row>
    <row r="50" spans="1:116" ht="14.4" thickBot="1" x14ac:dyDescent="0.3">
      <c r="A50" s="66"/>
      <c r="C50" s="88"/>
      <c r="D50" s="69" t="s">
        <v>41</v>
      </c>
      <c r="E50" s="69"/>
      <c r="F50" s="70">
        <f>COUNT(F26:F26)</f>
        <v>1</v>
      </c>
      <c r="G50" s="71">
        <f>COUNT(G10:G26)</f>
        <v>1</v>
      </c>
      <c r="H50" s="72">
        <f t="shared" ref="H50:AU50" si="50">COUNTA(H10:H26)</f>
        <v>9</v>
      </c>
      <c r="I50" s="72">
        <f t="shared" si="50"/>
        <v>7</v>
      </c>
      <c r="J50" s="72">
        <f t="shared" si="50"/>
        <v>5</v>
      </c>
      <c r="K50" s="72">
        <f t="shared" si="50"/>
        <v>4</v>
      </c>
      <c r="L50" s="72">
        <f t="shared" si="50"/>
        <v>8</v>
      </c>
      <c r="M50" s="72">
        <f t="shared" si="50"/>
        <v>10</v>
      </c>
      <c r="N50" s="72">
        <f t="shared" si="50"/>
        <v>11</v>
      </c>
      <c r="O50" s="72">
        <f t="shared" si="50"/>
        <v>8</v>
      </c>
      <c r="P50" s="72">
        <f t="shared" si="50"/>
        <v>12</v>
      </c>
      <c r="Q50" s="72">
        <f t="shared" si="50"/>
        <v>5</v>
      </c>
      <c r="R50" s="72">
        <f t="shared" si="50"/>
        <v>7</v>
      </c>
      <c r="S50" s="72">
        <f t="shared" si="50"/>
        <v>10</v>
      </c>
      <c r="T50" s="72">
        <f t="shared" si="50"/>
        <v>4</v>
      </c>
      <c r="U50" s="72">
        <f t="shared" si="50"/>
        <v>6</v>
      </c>
      <c r="V50" s="72">
        <f t="shared" si="50"/>
        <v>3</v>
      </c>
      <c r="W50" s="72">
        <f t="shared" si="50"/>
        <v>4</v>
      </c>
      <c r="X50" s="72">
        <f t="shared" si="50"/>
        <v>1</v>
      </c>
      <c r="Y50" s="72">
        <f t="shared" si="50"/>
        <v>6</v>
      </c>
      <c r="Z50" s="72">
        <f t="shared" si="50"/>
        <v>4</v>
      </c>
      <c r="AA50" s="72">
        <f t="shared" si="50"/>
        <v>7</v>
      </c>
      <c r="AB50" s="72">
        <f t="shared" si="50"/>
        <v>2</v>
      </c>
      <c r="AC50" s="72">
        <f t="shared" si="50"/>
        <v>2</v>
      </c>
      <c r="AD50" s="72">
        <f t="shared" si="50"/>
        <v>1</v>
      </c>
      <c r="AE50" s="72">
        <f t="shared" si="50"/>
        <v>3</v>
      </c>
      <c r="AF50" s="72">
        <f t="shared" si="50"/>
        <v>4</v>
      </c>
      <c r="AG50" s="72">
        <f t="shared" si="50"/>
        <v>2</v>
      </c>
      <c r="AH50" s="72">
        <f t="shared" si="50"/>
        <v>2</v>
      </c>
      <c r="AI50" s="72">
        <f t="shared" si="50"/>
        <v>2</v>
      </c>
      <c r="AJ50" s="72">
        <f t="shared" si="50"/>
        <v>4</v>
      </c>
      <c r="AK50" s="72">
        <f t="shared" si="50"/>
        <v>4</v>
      </c>
      <c r="AL50" s="72">
        <f t="shared" si="50"/>
        <v>3</v>
      </c>
      <c r="AM50" s="72">
        <f t="shared" si="50"/>
        <v>2</v>
      </c>
      <c r="AN50" s="72">
        <f t="shared" si="50"/>
        <v>3</v>
      </c>
      <c r="AO50" s="72">
        <f t="shared" si="50"/>
        <v>4</v>
      </c>
      <c r="AP50" s="72">
        <f t="shared" si="50"/>
        <v>3</v>
      </c>
      <c r="AQ50" s="72">
        <f t="shared" si="50"/>
        <v>2</v>
      </c>
      <c r="AR50" s="72">
        <f t="shared" si="50"/>
        <v>2</v>
      </c>
      <c r="AS50" s="72">
        <f t="shared" si="50"/>
        <v>2</v>
      </c>
      <c r="AT50" s="72">
        <f t="shared" si="50"/>
        <v>2</v>
      </c>
      <c r="AU50" s="72">
        <f t="shared" si="50"/>
        <v>7</v>
      </c>
      <c r="AV50" s="72"/>
      <c r="AW50" s="72"/>
      <c r="AX50" s="72">
        <f t="shared" ref="AX50:BF50" si="51">COUNTA(AX10:AX26)</f>
        <v>0</v>
      </c>
      <c r="AY50" s="72">
        <f t="shared" si="51"/>
        <v>2</v>
      </c>
      <c r="AZ50" s="72">
        <f t="shared" si="51"/>
        <v>3</v>
      </c>
      <c r="BA50" s="72">
        <f t="shared" si="51"/>
        <v>0</v>
      </c>
      <c r="BB50" s="72">
        <f t="shared" si="51"/>
        <v>2</v>
      </c>
      <c r="BC50" s="72">
        <f t="shared" si="51"/>
        <v>1</v>
      </c>
      <c r="BD50" s="72">
        <f t="shared" si="51"/>
        <v>1</v>
      </c>
      <c r="BE50" s="72">
        <f t="shared" si="51"/>
        <v>2</v>
      </c>
      <c r="BF50" s="72">
        <f t="shared" si="51"/>
        <v>0</v>
      </c>
      <c r="BG50" s="72"/>
      <c r="BH50" s="72"/>
      <c r="BI50" s="72">
        <f>COUNTA(BI10:BI26)</f>
        <v>6</v>
      </c>
      <c r="BJ50" s="72">
        <f>COUNTA(BJ10:BJ26)</f>
        <v>2</v>
      </c>
      <c r="BK50" s="72">
        <f>COUNTA(BK10:BK26)</f>
        <v>6</v>
      </c>
      <c r="BL50" s="72">
        <f>COUNTA(BL10:BL26)</f>
        <v>2</v>
      </c>
      <c r="BM50" s="72">
        <f>COUNTA(BM10:BM26)</f>
        <v>2</v>
      </c>
      <c r="BN50" s="72"/>
      <c r="BO50" s="72">
        <f>SUM(BO10:BO26)</f>
        <v>7</v>
      </c>
      <c r="BP50" s="72">
        <f>COUNTA(BP11:BP26)</f>
        <v>15</v>
      </c>
      <c r="BQ50" s="72">
        <f>COUNTA(BQ11:BQ26)</f>
        <v>15</v>
      </c>
      <c r="BR50" s="72">
        <f>COUNTA(BR11:BR26)</f>
        <v>15</v>
      </c>
      <c r="BS50" s="72">
        <f>COUNTA(BS11:BS26)</f>
        <v>15</v>
      </c>
      <c r="BT50" s="72">
        <f>COUNTA(BT11:BT26)</f>
        <v>15</v>
      </c>
      <c r="BU50" s="72">
        <f t="shared" ref="BU50:DC50" si="52">COUNTA(BU26:BU26)</f>
        <v>1</v>
      </c>
      <c r="BV50" s="70">
        <f t="shared" si="52"/>
        <v>0</v>
      </c>
      <c r="BW50" s="70">
        <f t="shared" si="52"/>
        <v>0</v>
      </c>
      <c r="BX50" s="70">
        <f t="shared" si="52"/>
        <v>0</v>
      </c>
      <c r="BY50" s="70">
        <f t="shared" si="52"/>
        <v>0</v>
      </c>
      <c r="BZ50" s="70">
        <f t="shared" si="52"/>
        <v>0</v>
      </c>
      <c r="CA50" s="70">
        <f t="shared" si="52"/>
        <v>0</v>
      </c>
      <c r="CB50" s="70">
        <f t="shared" si="52"/>
        <v>0</v>
      </c>
      <c r="CC50" s="73">
        <f t="shared" si="52"/>
        <v>0</v>
      </c>
      <c r="CD50" s="71">
        <f t="shared" si="52"/>
        <v>0</v>
      </c>
      <c r="CE50" s="72">
        <f t="shared" si="52"/>
        <v>0</v>
      </c>
      <c r="CF50" s="70">
        <f t="shared" si="52"/>
        <v>0</v>
      </c>
      <c r="CG50" s="70">
        <f t="shared" si="52"/>
        <v>0</v>
      </c>
      <c r="CH50" s="70">
        <f t="shared" si="52"/>
        <v>0</v>
      </c>
      <c r="CI50" s="75">
        <f t="shared" si="52"/>
        <v>0</v>
      </c>
      <c r="CJ50" s="72">
        <f t="shared" si="52"/>
        <v>0</v>
      </c>
      <c r="CK50" s="70">
        <f t="shared" si="52"/>
        <v>0</v>
      </c>
      <c r="CL50" s="70">
        <f t="shared" si="52"/>
        <v>0</v>
      </c>
      <c r="CM50" s="70">
        <f t="shared" si="52"/>
        <v>0</v>
      </c>
      <c r="CN50" s="70">
        <f t="shared" si="52"/>
        <v>0</v>
      </c>
      <c r="CO50" s="70">
        <f t="shared" si="52"/>
        <v>0</v>
      </c>
      <c r="CP50" s="70">
        <f t="shared" si="52"/>
        <v>0</v>
      </c>
      <c r="CQ50" s="70">
        <f t="shared" si="52"/>
        <v>0</v>
      </c>
      <c r="CR50" s="70">
        <f t="shared" si="52"/>
        <v>0</v>
      </c>
      <c r="CS50" s="75">
        <f t="shared" si="52"/>
        <v>0</v>
      </c>
      <c r="CT50" s="72">
        <f t="shared" si="52"/>
        <v>0</v>
      </c>
      <c r="CU50" s="70">
        <f t="shared" si="52"/>
        <v>0</v>
      </c>
      <c r="CV50" s="70">
        <f t="shared" si="52"/>
        <v>0</v>
      </c>
      <c r="CW50" s="70">
        <f t="shared" si="52"/>
        <v>0</v>
      </c>
      <c r="CX50" s="70">
        <f t="shared" si="52"/>
        <v>0</v>
      </c>
      <c r="CY50" s="70">
        <f t="shared" si="52"/>
        <v>0</v>
      </c>
      <c r="CZ50" s="70">
        <f t="shared" si="52"/>
        <v>0</v>
      </c>
      <c r="DA50" s="70">
        <f t="shared" si="52"/>
        <v>0</v>
      </c>
      <c r="DB50" s="70">
        <f t="shared" si="52"/>
        <v>0</v>
      </c>
      <c r="DC50" s="76">
        <f t="shared" si="52"/>
        <v>0</v>
      </c>
      <c r="DD50" s="72">
        <f t="shared" ref="DD50:DL50" si="53">COUNTIF(DD26:DD26,"A")</f>
        <v>0</v>
      </c>
      <c r="DE50" s="73">
        <f t="shared" si="53"/>
        <v>0</v>
      </c>
      <c r="DF50" s="77">
        <f t="shared" si="53"/>
        <v>0</v>
      </c>
      <c r="DG50" s="78">
        <f t="shared" si="53"/>
        <v>0</v>
      </c>
      <c r="DH50" s="78">
        <f t="shared" si="53"/>
        <v>0</v>
      </c>
      <c r="DI50" s="78">
        <f t="shared" si="53"/>
        <v>0</v>
      </c>
      <c r="DJ50" s="78">
        <f t="shared" si="53"/>
        <v>0</v>
      </c>
      <c r="DK50" s="78">
        <f t="shared" si="53"/>
        <v>0</v>
      </c>
      <c r="DL50" s="79">
        <f t="shared" si="53"/>
        <v>0</v>
      </c>
    </row>
    <row r="52" spans="1:116" ht="14.4" thickBot="1" x14ac:dyDescent="0.3"/>
    <row r="53" spans="1:116" ht="30" customHeight="1" x14ac:dyDescent="0.25">
      <c r="C53" s="985" t="s">
        <v>43</v>
      </c>
      <c r="D53" s="986"/>
      <c r="E53" s="987"/>
      <c r="F53" s="988"/>
    </row>
    <row r="54" spans="1:116" x14ac:dyDescent="0.25">
      <c r="C54" s="59" t="s">
        <v>36</v>
      </c>
      <c r="D54" s="989" t="s">
        <v>17</v>
      </c>
      <c r="E54" s="990"/>
      <c r="F54" s="991"/>
    </row>
    <row r="55" spans="1:116" x14ac:dyDescent="0.25">
      <c r="C55" s="59" t="s">
        <v>52</v>
      </c>
      <c r="D55" s="989" t="s">
        <v>53</v>
      </c>
      <c r="E55" s="990"/>
      <c r="F55" s="991"/>
    </row>
    <row r="56" spans="1:116" x14ac:dyDescent="0.25">
      <c r="C56" s="59" t="s">
        <v>54</v>
      </c>
      <c r="D56" s="989" t="s">
        <v>55</v>
      </c>
      <c r="E56" s="990"/>
      <c r="F56" s="991"/>
    </row>
    <row r="57" spans="1:116" x14ac:dyDescent="0.25">
      <c r="C57" s="59" t="s">
        <v>16</v>
      </c>
      <c r="D57" s="989" t="s">
        <v>18</v>
      </c>
      <c r="E57" s="990"/>
      <c r="F57" s="991"/>
    </row>
    <row r="58" spans="1:116" x14ac:dyDescent="0.25">
      <c r="C58" s="80" t="s">
        <v>42</v>
      </c>
      <c r="D58" s="81" t="s">
        <v>75</v>
      </c>
      <c r="E58" s="178"/>
      <c r="F58" s="82"/>
    </row>
    <row r="59" spans="1:116" x14ac:dyDescent="0.25">
      <c r="C59" s="80" t="s">
        <v>50</v>
      </c>
      <c r="D59" s="81" t="s">
        <v>66</v>
      </c>
      <c r="E59" s="178"/>
      <c r="F59" s="82"/>
    </row>
    <row r="60" spans="1:116" ht="14.4" thickBot="1" x14ac:dyDescent="0.3">
      <c r="C60" s="83" t="s">
        <v>44</v>
      </c>
      <c r="D60" s="992" t="s">
        <v>30</v>
      </c>
      <c r="E60" s="993"/>
      <c r="F60" s="994"/>
    </row>
    <row r="62" spans="1:116" ht="15" customHeight="1" x14ac:dyDescent="0.25">
      <c r="C62" s="65" t="s">
        <v>37</v>
      </c>
      <c r="D62" s="984" t="s">
        <v>38</v>
      </c>
      <c r="E62" s="984"/>
      <c r="F62" s="984"/>
      <c r="G62" s="984"/>
      <c r="H62" s="984"/>
      <c r="I62" s="984"/>
      <c r="J62" s="984"/>
      <c r="K62" s="984"/>
      <c r="L62" s="984"/>
      <c r="M62" s="984"/>
      <c r="N62" s="984"/>
      <c r="O62" s="984"/>
      <c r="P62" s="984"/>
      <c r="Q62" s="87"/>
    </row>
    <row r="63" spans="1:116" ht="29.25" customHeight="1" x14ac:dyDescent="0.25">
      <c r="D63" s="984" t="s">
        <v>39</v>
      </c>
      <c r="E63" s="984"/>
      <c r="F63" s="984"/>
      <c r="G63" s="984"/>
      <c r="H63" s="984"/>
      <c r="I63" s="984"/>
      <c r="J63" s="984"/>
      <c r="K63" s="984"/>
      <c r="L63" s="984"/>
      <c r="M63" s="984"/>
      <c r="N63" s="984"/>
      <c r="O63" s="984"/>
      <c r="P63" s="984"/>
      <c r="Q63" s="984"/>
    </row>
    <row r="64" spans="1:116" x14ac:dyDescent="0.25">
      <c r="D64" s="52" t="s">
        <v>40</v>
      </c>
    </row>
  </sheetData>
  <mergeCells count="26">
    <mergeCell ref="D62:P62"/>
    <mergeCell ref="D63:Q63"/>
    <mergeCell ref="C53:F53"/>
    <mergeCell ref="D54:F54"/>
    <mergeCell ref="D55:F55"/>
    <mergeCell ref="D56:F56"/>
    <mergeCell ref="D57:F57"/>
    <mergeCell ref="D60:F60"/>
    <mergeCell ref="CT7:DC7"/>
    <mergeCell ref="DD7:DE7"/>
    <mergeCell ref="DF7:DL7"/>
    <mergeCell ref="E8:E9"/>
    <mergeCell ref="F8:F9"/>
    <mergeCell ref="G8:G9"/>
    <mergeCell ref="AY7:BF7"/>
    <mergeCell ref="BI7:BM7"/>
    <mergeCell ref="BO7:BT7"/>
    <mergeCell ref="BU7:CD7"/>
    <mergeCell ref="CE7:CI7"/>
    <mergeCell ref="CJ7:CS7"/>
    <mergeCell ref="H7:AW7"/>
    <mergeCell ref="A7:A9"/>
    <mergeCell ref="B7:B9"/>
    <mergeCell ref="C7:C9"/>
    <mergeCell ref="D7:D9"/>
    <mergeCell ref="E7:G7"/>
  </mergeCells>
  <conditionalFormatting sqref="H10:H17">
    <cfRule type="cellIs" dxfId="1608" priority="543" operator="equal">
      <formula>5</formula>
    </cfRule>
  </conditionalFormatting>
  <conditionalFormatting sqref="H19:I19">
    <cfRule type="cellIs" dxfId="1607" priority="114" operator="equal">
      <formula>"2015-1"</formula>
    </cfRule>
  </conditionalFormatting>
  <conditionalFormatting sqref="H21:AJ24">
    <cfRule type="cellIs" dxfId="1606" priority="217" operator="equal">
      <formula>"2015-1"</formula>
    </cfRule>
  </conditionalFormatting>
  <conditionalFormatting sqref="H10:BN18">
    <cfRule type="cellIs" dxfId="1605" priority="512" operator="equal">
      <formula>"2015-1"</formula>
    </cfRule>
  </conditionalFormatting>
  <conditionalFormatting sqref="H18:BN18 S19:V19 BI21:BK23 R24:R25 T24:T25 BI26:BK49 AG30:AG41 AR30:AS41 AE31:AE37 M33:P33 Y33 AA33 AS33:BL33">
    <cfRule type="cellIs" dxfId="1604" priority="544" operator="equal">
      <formula>5</formula>
    </cfRule>
  </conditionalFormatting>
  <conditionalFormatting sqref="I11:I49">
    <cfRule type="cellIs" dxfId="1603" priority="115" operator="equal">
      <formula>5</formula>
    </cfRule>
  </conditionalFormatting>
  <conditionalFormatting sqref="I19">
    <cfRule type="cellIs" dxfId="1602" priority="117" operator="lessThan">
      <formula>6</formula>
    </cfRule>
    <cfRule type="cellIs" dxfId="1601" priority="116" operator="equal">
      <formula>"2014-2"</formula>
    </cfRule>
  </conditionalFormatting>
  <conditionalFormatting sqref="I31:I41">
    <cfRule type="cellIs" dxfId="1600" priority="490" operator="equal">
      <formula>"2014-2"</formula>
    </cfRule>
    <cfRule type="cellIs" dxfId="1599" priority="491" operator="lessThan">
      <formula>6</formula>
    </cfRule>
  </conditionalFormatting>
  <conditionalFormatting sqref="J26:J49">
    <cfRule type="cellIs" dxfId="1598" priority="476" operator="equal">
      <formula>"2014-2"</formula>
    </cfRule>
    <cfRule type="cellIs" dxfId="1597" priority="477" operator="lessThan">
      <formula>6</formula>
    </cfRule>
  </conditionalFormatting>
  <conditionalFormatting sqref="J24:O49">
    <cfRule type="cellIs" dxfId="1596" priority="207" operator="equal">
      <formula>5</formula>
    </cfRule>
  </conditionalFormatting>
  <conditionalFormatting sqref="K19">
    <cfRule type="cellIs" dxfId="1595" priority="119" operator="equal">
      <formula>5</formula>
    </cfRule>
  </conditionalFormatting>
  <conditionalFormatting sqref="K21">
    <cfRule type="cellIs" dxfId="1594" priority="379" operator="lessThan">
      <formula>6</formula>
    </cfRule>
    <cfRule type="cellIs" dxfId="1593" priority="377" operator="equal">
      <formula>5</formula>
    </cfRule>
    <cfRule type="cellIs" dxfId="1592" priority="378" operator="equal">
      <formula>"2014-2"</formula>
    </cfRule>
  </conditionalFormatting>
  <conditionalFormatting sqref="K23">
    <cfRule type="cellIs" dxfId="1591" priority="374" operator="equal">
      <formula>5</formula>
    </cfRule>
    <cfRule type="cellIs" dxfId="1590" priority="375" operator="equal">
      <formula>"2014-2"</formula>
    </cfRule>
    <cfRule type="cellIs" dxfId="1589" priority="376" operator="lessThan">
      <formula>6</formula>
    </cfRule>
  </conditionalFormatting>
  <conditionalFormatting sqref="K21:O23">
    <cfRule type="cellIs" dxfId="1588" priority="380" operator="equal">
      <formula>5</formula>
    </cfRule>
  </conditionalFormatting>
  <conditionalFormatting sqref="K19:Q19 S19:V19 H20:Q20 S20:BN20 W20:W24 H25:BN29 H30:AP30 AR30:BN30 AQ30:AQ35 H31:BA33 BC31:BN37 H33:BN33 AO34:AZ34 AA34:AL35 J34:AC36 H34:I37 O34:O37 AE34:AF37 AZ34:AZ37 AJ36:AL37 J37:Z37 AB37:AC37 AP37:AQ37 AT37:AZ37 AR37:AS41 AB38:AF38 AK38:AN38 AP38 H38:Z41 AK39:AP41 H42:BN49">
    <cfRule type="cellIs" dxfId="1587" priority="545" operator="equal">
      <formula>"2015-1"</formula>
    </cfRule>
  </conditionalFormatting>
  <conditionalFormatting sqref="L11:O20">
    <cfRule type="cellIs" dxfId="1586" priority="515" operator="equal">
      <formula>5</formula>
    </cfRule>
  </conditionalFormatting>
  <conditionalFormatting sqref="M22">
    <cfRule type="cellIs" dxfId="1585" priority="435" operator="equal">
      <formula>5</formula>
    </cfRule>
  </conditionalFormatting>
  <conditionalFormatting sqref="M30:M41">
    <cfRule type="cellIs" dxfId="1584" priority="389" operator="equal">
      <formula>5</formula>
    </cfRule>
  </conditionalFormatting>
  <conditionalFormatting sqref="M38:M41">
    <cfRule type="cellIs" dxfId="1583" priority="391" operator="lessThan">
      <formula>6</formula>
    </cfRule>
    <cfRule type="cellIs" dxfId="1582" priority="390" operator="equal">
      <formula>"2014-2"</formula>
    </cfRule>
  </conditionalFormatting>
  <conditionalFormatting sqref="O19">
    <cfRule type="cellIs" dxfId="1581" priority="118" operator="equal">
      <formula>5</formula>
    </cfRule>
  </conditionalFormatting>
  <conditionalFormatting sqref="O23">
    <cfRule type="cellIs" dxfId="1580" priority="382" operator="lessThan">
      <formula>6</formula>
    </cfRule>
    <cfRule type="cellIs" dxfId="1579" priority="381" operator="equal">
      <formula>"2014-2"</formula>
    </cfRule>
  </conditionalFormatting>
  <conditionalFormatting sqref="O34:O38">
    <cfRule type="cellIs" dxfId="1578" priority="208" operator="equal">
      <formula>"2014-2"</formula>
    </cfRule>
    <cfRule type="cellIs" dxfId="1577" priority="209" operator="lessThan">
      <formula>6</formula>
    </cfRule>
  </conditionalFormatting>
  <conditionalFormatting sqref="O21:AA21">
    <cfRule type="cellIs" dxfId="1576" priority="385" operator="lessThan">
      <formula>6</formula>
    </cfRule>
    <cfRule type="cellIs" dxfId="1575" priority="384" operator="equal">
      <formula>"2014-2"</formula>
    </cfRule>
  </conditionalFormatting>
  <conditionalFormatting sqref="P10:P20">
    <cfRule type="cellIs" dxfId="1574" priority="1" operator="equal">
      <formula>5</formula>
    </cfRule>
  </conditionalFormatting>
  <conditionalFormatting sqref="P16:P18">
    <cfRule type="cellIs" dxfId="1573" priority="2" operator="equal">
      <formula>"2014-2"</formula>
    </cfRule>
    <cfRule type="cellIs" dxfId="1572" priority="3" operator="lessThan">
      <formula>6</formula>
    </cfRule>
  </conditionalFormatting>
  <conditionalFormatting sqref="P20">
    <cfRule type="cellIs" dxfId="1571" priority="232" operator="equal">
      <formula>"2014-2"</formula>
    </cfRule>
    <cfRule type="cellIs" dxfId="1570" priority="233" operator="lessThan">
      <formula>6</formula>
    </cfRule>
  </conditionalFormatting>
  <conditionalFormatting sqref="P22:P25">
    <cfRule type="cellIs" dxfId="1569" priority="434" operator="equal">
      <formula>5</formula>
    </cfRule>
  </conditionalFormatting>
  <conditionalFormatting sqref="P36:P37">
    <cfRule type="cellIs" dxfId="1568" priority="121" operator="equal">
      <formula>"2014-2"</formula>
    </cfRule>
    <cfRule type="cellIs" dxfId="1567" priority="122" operator="lessThan">
      <formula>6</formula>
    </cfRule>
  </conditionalFormatting>
  <conditionalFormatting sqref="P36:P41">
    <cfRule type="cellIs" dxfId="1566" priority="120" operator="equal">
      <formula>5</formula>
    </cfRule>
  </conditionalFormatting>
  <conditionalFormatting sqref="P23:U24">
    <cfRule type="cellIs" dxfId="1565" priority="220" operator="lessThan">
      <formula>6</formula>
    </cfRule>
    <cfRule type="cellIs" dxfId="1564" priority="219" operator="equal">
      <formula>"2014-2"</formula>
    </cfRule>
    <cfRule type="cellIs" dxfId="1563" priority="218" operator="equal">
      <formula>5</formula>
    </cfRule>
  </conditionalFormatting>
  <conditionalFormatting sqref="Q10">
    <cfRule type="cellIs" dxfId="1562" priority="535" operator="equal">
      <formula>5</formula>
    </cfRule>
  </conditionalFormatting>
  <conditionalFormatting sqref="Q19:R20">
    <cfRule type="cellIs" dxfId="1561" priority="224" operator="lessThan">
      <formula>6</formula>
    </cfRule>
    <cfRule type="cellIs" dxfId="1560" priority="222" operator="equal">
      <formula>5</formula>
    </cfRule>
    <cfRule type="cellIs" dxfId="1559" priority="223" operator="equal">
      <formula>"2014-2"</formula>
    </cfRule>
  </conditionalFormatting>
  <conditionalFormatting sqref="R19:R20">
    <cfRule type="cellIs" dxfId="1558" priority="221" operator="equal">
      <formula>"2015-1"</formula>
    </cfRule>
  </conditionalFormatting>
  <conditionalFormatting sqref="R38:R41">
    <cfRule type="cellIs" dxfId="1557" priority="441" operator="equal">
      <formula>5</formula>
    </cfRule>
  </conditionalFormatting>
  <conditionalFormatting sqref="U10">
    <cfRule type="cellIs" dxfId="1556" priority="533" operator="equal">
      <formula>5</formula>
    </cfRule>
  </conditionalFormatting>
  <conditionalFormatting sqref="X19:BN19">
    <cfRule type="cellIs" dxfId="1555" priority="82" operator="equal">
      <formula>"2015-1"</formula>
    </cfRule>
  </conditionalFormatting>
  <conditionalFormatting sqref="Y11:Y25">
    <cfRule type="cellIs" dxfId="1554" priority="228" operator="equal">
      <formula>5</formula>
    </cfRule>
  </conditionalFormatting>
  <conditionalFormatting sqref="Y20:Y24">
    <cfRule type="cellIs" dxfId="1553" priority="230" operator="lessThan">
      <formula>6</formula>
    </cfRule>
    <cfRule type="cellIs" dxfId="1552" priority="229" operator="equal">
      <formula>"2014-2"</formula>
    </cfRule>
  </conditionalFormatting>
  <conditionalFormatting sqref="Z22:Z25">
    <cfRule type="cellIs" dxfId="1551" priority="430" operator="equal">
      <formula>"2014-2"</formula>
    </cfRule>
    <cfRule type="cellIs" dxfId="1550" priority="431" operator="lessThan">
      <formula>6</formula>
    </cfRule>
  </conditionalFormatting>
  <conditionalFormatting sqref="Z22:AA25">
    <cfRule type="cellIs" dxfId="1549" priority="425" operator="equal">
      <formula>5</formula>
    </cfRule>
  </conditionalFormatting>
  <conditionalFormatting sqref="AA10:AA20">
    <cfRule type="cellIs" dxfId="1548" priority="527" operator="equal">
      <formula>5</formula>
    </cfRule>
  </conditionalFormatting>
  <conditionalFormatting sqref="AA22:AA24">
    <cfRule type="cellIs" dxfId="1547" priority="426" operator="equal">
      <formula>"2014-2"</formula>
    </cfRule>
    <cfRule type="cellIs" dxfId="1546" priority="427" operator="lessThan">
      <formula>6</formula>
    </cfRule>
  </conditionalFormatting>
  <conditionalFormatting sqref="AA37:AA38">
    <cfRule type="cellIs" dxfId="1545" priority="256" operator="equal">
      <formula>"2014-2"</formula>
    </cfRule>
    <cfRule type="cellIs" dxfId="1544" priority="254" operator="equal">
      <formula>"2015-1"</formula>
    </cfRule>
    <cfRule type="cellIs" dxfId="1543" priority="255" operator="equal">
      <formula>5</formula>
    </cfRule>
    <cfRule type="cellIs" dxfId="1542" priority="257" operator="lessThan">
      <formula>6</formula>
    </cfRule>
  </conditionalFormatting>
  <conditionalFormatting sqref="AA39:AF41">
    <cfRule type="cellIs" dxfId="1541" priority="247" operator="equal">
      <formula>5</formula>
    </cfRule>
    <cfRule type="cellIs" dxfId="1540" priority="246" operator="equal">
      <formula>"2015-1"</formula>
    </cfRule>
    <cfRule type="cellIs" dxfId="1539" priority="248" operator="equal">
      <formula>"2014-2"</formula>
    </cfRule>
    <cfRule type="cellIs" dxfId="1538" priority="249" operator="lessThan">
      <formula>6</formula>
    </cfRule>
  </conditionalFormatting>
  <conditionalFormatting sqref="AB38:AB42">
    <cfRule type="cellIs" dxfId="1537" priority="203" operator="equal">
      <formula>5</formula>
    </cfRule>
  </conditionalFormatting>
  <conditionalFormatting sqref="AB38:AF38">
    <cfRule type="cellIs" dxfId="1536" priority="205" operator="lessThan">
      <formula>6</formula>
    </cfRule>
    <cfRule type="cellIs" dxfId="1535" priority="204" operator="equal">
      <formula>"2014-2"</formula>
    </cfRule>
  </conditionalFormatting>
  <conditionalFormatting sqref="AB21:AJ24">
    <cfRule type="cellIs" dxfId="1534" priority="290" operator="equal">
      <formula>"2014-2"</formula>
    </cfRule>
    <cfRule type="cellIs" dxfId="1533" priority="291" operator="lessThan">
      <formula>6</formula>
    </cfRule>
    <cfRule type="cellIs" dxfId="1532" priority="287" operator="equal">
      <formula>5</formula>
    </cfRule>
  </conditionalFormatting>
  <conditionalFormatting sqref="AC36:AC38">
    <cfRule type="cellIs" dxfId="1531" priority="166" operator="lessThan">
      <formula>6</formula>
    </cfRule>
    <cfRule type="cellIs" dxfId="1530" priority="165" operator="equal">
      <formula>"2014-2"</formula>
    </cfRule>
    <cfRule type="cellIs" dxfId="1529" priority="164" operator="equal">
      <formula>5</formula>
    </cfRule>
  </conditionalFormatting>
  <conditionalFormatting sqref="AD36:AD37">
    <cfRule type="cellIs" dxfId="1528" priority="47" operator="equal">
      <formula>"2014-2"</formula>
    </cfRule>
    <cfRule type="cellIs" dxfId="1527" priority="48" operator="lessThan">
      <formula>6</formula>
    </cfRule>
    <cfRule type="cellIs" dxfId="1526" priority="45" operator="equal">
      <formula>"2015-1"</formula>
    </cfRule>
  </conditionalFormatting>
  <conditionalFormatting sqref="AD36:AD42">
    <cfRule type="cellIs" dxfId="1525" priority="46" operator="equal">
      <formula>5</formula>
    </cfRule>
  </conditionalFormatting>
  <conditionalFormatting sqref="AE22">
    <cfRule type="cellIs" dxfId="1524" priority="432" operator="equal">
      <formula>5</formula>
    </cfRule>
  </conditionalFormatting>
  <conditionalFormatting sqref="AG36:AI41">
    <cfRule type="cellIs" dxfId="1523" priority="156" operator="equal">
      <formula>"2015-1"</formula>
    </cfRule>
    <cfRule type="cellIs" dxfId="1522" priority="152" operator="equal">
      <formula>5</formula>
    </cfRule>
    <cfRule type="cellIs" dxfId="1521" priority="153" operator="equal">
      <formula>"2014-2"</formula>
    </cfRule>
    <cfRule type="cellIs" dxfId="1520" priority="154" operator="lessThan">
      <formula>6</formula>
    </cfRule>
  </conditionalFormatting>
  <conditionalFormatting sqref="AJ38:AJ41">
    <cfRule type="cellIs" dxfId="1519" priority="360" operator="equal">
      <formula>5</formula>
    </cfRule>
    <cfRule type="cellIs" dxfId="1518" priority="359" operator="equal">
      <formula>"2015-1"</formula>
    </cfRule>
    <cfRule type="cellIs" dxfId="1517" priority="362" operator="lessThan">
      <formula>6</formula>
    </cfRule>
    <cfRule type="cellIs" dxfId="1516" priority="361" operator="equal">
      <formula>"2014-2"</formula>
    </cfRule>
  </conditionalFormatting>
  <conditionalFormatting sqref="AK19:AK20">
    <cfRule type="cellIs" dxfId="1515" priority="258" operator="equal">
      <formula>5</formula>
    </cfRule>
  </conditionalFormatting>
  <conditionalFormatting sqref="AL21:AN24">
    <cfRule type="cellIs" dxfId="1514" priority="280" operator="equal">
      <formula>"2014-2"</formula>
    </cfRule>
    <cfRule type="cellIs" dxfId="1513" priority="281" operator="lessThan">
      <formula>6</formula>
    </cfRule>
  </conditionalFormatting>
  <conditionalFormatting sqref="AL21:AO24">
    <cfRule type="cellIs" dxfId="1512" priority="277" operator="equal">
      <formula>5</formula>
    </cfRule>
  </conditionalFormatting>
  <conditionalFormatting sqref="AL21:BN24">
    <cfRule type="cellIs" dxfId="1511" priority="213" operator="equal">
      <formula>"2015-1"</formula>
    </cfRule>
  </conditionalFormatting>
  <conditionalFormatting sqref="AM31:AM38">
    <cfRule type="cellIs" dxfId="1510" priority="106" operator="equal">
      <formula>5</formula>
    </cfRule>
  </conditionalFormatting>
  <conditionalFormatting sqref="AM34:AM38">
    <cfRule type="cellIs" dxfId="1509" priority="108" operator="lessThan">
      <formula>6</formula>
    </cfRule>
    <cfRule type="cellIs" dxfId="1508" priority="107" operator="equal">
      <formula>"2014-2"</formula>
    </cfRule>
  </conditionalFormatting>
  <conditionalFormatting sqref="AM34:AN37">
    <cfRule type="cellIs" dxfId="1507" priority="110" operator="equal">
      <formula>"2015-1"</formula>
    </cfRule>
  </conditionalFormatting>
  <conditionalFormatting sqref="AO31:AO38">
    <cfRule type="cellIs" dxfId="1506" priority="98" operator="equal">
      <formula>5</formula>
    </cfRule>
  </conditionalFormatting>
  <conditionalFormatting sqref="AO35:AO38">
    <cfRule type="cellIs" dxfId="1505" priority="100" operator="lessThan">
      <formula>6</formula>
    </cfRule>
    <cfRule type="cellIs" dxfId="1504" priority="99" operator="equal">
      <formula>"2014-2"</formula>
    </cfRule>
    <cfRule type="cellIs" dxfId="1503" priority="102" operator="equal">
      <formula>"2015-1"</formula>
    </cfRule>
  </conditionalFormatting>
  <conditionalFormatting sqref="AP24:AQ24">
    <cfRule type="cellIs" dxfId="1502" priority="214" operator="equal">
      <formula>5</formula>
    </cfRule>
  </conditionalFormatting>
  <conditionalFormatting sqref="AP35:AZ36">
    <cfRule type="cellIs" dxfId="1501" priority="42" operator="lessThan">
      <formula>6</formula>
    </cfRule>
    <cfRule type="cellIs" dxfId="1500" priority="44" operator="equal">
      <formula>"2015-1"</formula>
    </cfRule>
    <cfRule type="cellIs" dxfId="1499" priority="40" operator="equal">
      <formula>5</formula>
    </cfRule>
    <cfRule type="cellIs" dxfId="1498" priority="41" operator="equal">
      <formula>"2014-2"</formula>
    </cfRule>
  </conditionalFormatting>
  <conditionalFormatting sqref="AP21:BH23">
    <cfRule type="cellIs" dxfId="1497" priority="265" operator="equal">
      <formula>"2014-2"</formula>
    </cfRule>
    <cfRule type="cellIs" dxfId="1496" priority="266" operator="lessThan">
      <formula>6</formula>
    </cfRule>
  </conditionalFormatting>
  <conditionalFormatting sqref="AP24:BK24">
    <cfRule type="cellIs" dxfId="1495" priority="215" operator="equal">
      <formula>"2014-2"</formula>
    </cfRule>
    <cfRule type="cellIs" dxfId="1494" priority="216" operator="lessThan">
      <formula>6</formula>
    </cfRule>
  </conditionalFormatting>
  <conditionalFormatting sqref="AQ38:AQ41">
    <cfRule type="cellIs" dxfId="1493" priority="337" operator="equal">
      <formula>5</formula>
    </cfRule>
    <cfRule type="cellIs" dxfId="1492" priority="336" operator="equal">
      <formula>"2015-1"</formula>
    </cfRule>
    <cfRule type="cellIs" dxfId="1491" priority="338" operator="equal">
      <formula>"2014-2"</formula>
    </cfRule>
    <cfRule type="cellIs" dxfId="1490" priority="339" operator="lessThan">
      <formula>6</formula>
    </cfRule>
  </conditionalFormatting>
  <conditionalFormatting sqref="AR11:AR21">
    <cfRule type="cellIs" dxfId="1489" priority="297" operator="equal">
      <formula>5</formula>
    </cfRule>
  </conditionalFormatting>
  <conditionalFormatting sqref="AR24:BK25">
    <cfRule type="cellIs" dxfId="1488" priority="267" operator="equal">
      <formula>5</formula>
    </cfRule>
  </conditionalFormatting>
  <conditionalFormatting sqref="AS21:BH21">
    <cfRule type="cellIs" dxfId="1487" priority="264" operator="equal">
      <formula>5</formula>
    </cfRule>
  </conditionalFormatting>
  <conditionalFormatting sqref="AS11:BJ14 BL11:BL14 H11:H17 J11:K18 Q11:X18 M11:O20 Z11:Z20 AB11:AQ20 BK13:BK14 AS15:BL18 BK15:BL20 H18:BN18 K19 S19:V19 X19 H19:H49 J20:K20 S20:X20 J20:J24 W20:W24 M21:N23 BJ21:BK23 BM21:BN23 P22:Y22 V23:Y23 N23:N24 V24:X24 J24:K25 M24:O25 BL24:BL25 Q25:X25 AB25:AQ25 AS25:BJ25 P26:BH29 M26:N49 BJ26:BK49 BM26:BN49 P30:AP30 AR30:BH30 AQ30:AQ35 K30:M36 O31:BA33 BC31:BH37 J33:K33 M33:O33 AS33:BL33 AO34:AZ34 AA34:AL35 P34:AC36 AE34:AF37 AN34:AN37 AZ34:AZ37 AJ36:AL37 L37:M37 AB37:AC37 AP37:AQ37 AT37:AZ37 K37:K41 P37:Z41 AR37:AS41 AK38:AN38 AP38 AK39:AP41 P42:BH49">
    <cfRule type="cellIs" dxfId="1486" priority="548" operator="lessThan">
      <formula>6</formula>
    </cfRule>
    <cfRule type="cellIs" dxfId="1485" priority="547" operator="equal">
      <formula>"2014-2"</formula>
    </cfRule>
  </conditionalFormatting>
  <conditionalFormatting sqref="AS11:BJ14 BL11:BL14 J11:K18 Q11:X18 Z11:Z20 AB11:AQ20 AS15:BL18 BK15:BL20 X19 H19:H49 J20:K20 S20:X20 J20:J24 W20:W24 P21:AA21 AP21:AQ21 P22:Y22 AP22:BH23 V23:Y23 N23:N24 V24:X24 Q25:X25 AB25:AQ25 P26:BH29 P30:AP30 AR30:BH30 AQ30:AQ35 K30:M36 O31:BA33 BC31:BH37 J33:K33 AO34:AZ34 AA34:AL35 P34:AC36 AE34:AF37 AN34:AN37 AZ34:AZ37 AJ36:AL37 L37:M37 AB37:AC37 AP37:AQ37 AT37:AZ37 K37:K41 P37:Z41 AB38:AF38 AK38:AN38 AP38 AK39:AP41 P42:BH49">
    <cfRule type="cellIs" dxfId="1484" priority="546" operator="equal">
      <formula>5</formula>
    </cfRule>
  </conditionalFormatting>
  <conditionalFormatting sqref="AS19:BJ19">
    <cfRule type="cellIs" dxfId="1483" priority="79" operator="equal">
      <formula>"2014-2"</formula>
    </cfRule>
    <cfRule type="cellIs" dxfId="1482" priority="80" operator="lessThan">
      <formula>6</formula>
    </cfRule>
  </conditionalFormatting>
  <conditionalFormatting sqref="AS19:BJ20">
    <cfRule type="cellIs" dxfId="1481" priority="78" operator="equal">
      <formula>5</formula>
    </cfRule>
  </conditionalFormatting>
  <conditionalFormatting sqref="AS20:BK20">
    <cfRule type="cellIs" dxfId="1480" priority="227" operator="lessThan">
      <formula>6</formula>
    </cfRule>
    <cfRule type="cellIs" dxfId="1479" priority="226" operator="equal">
      <formula>"2014-2"</formula>
    </cfRule>
  </conditionalFormatting>
  <conditionalFormatting sqref="AT38:BH41">
    <cfRule type="cellIs" dxfId="1478" priority="180" operator="equal">
      <formula>"2014-2"</formula>
    </cfRule>
    <cfRule type="cellIs" dxfId="1477" priority="179" operator="equal">
      <formula>5</formula>
    </cfRule>
    <cfRule type="cellIs" dxfId="1476" priority="181" operator="lessThan">
      <formula>6</formula>
    </cfRule>
  </conditionalFormatting>
  <conditionalFormatting sqref="AT38:BN41">
    <cfRule type="cellIs" dxfId="1475" priority="183" operator="equal">
      <formula>"2015-1"</formula>
    </cfRule>
  </conditionalFormatting>
  <conditionalFormatting sqref="BB32:BB37">
    <cfRule type="cellIs" dxfId="1474" priority="19" operator="lessThan">
      <formula>6</formula>
    </cfRule>
    <cfRule type="cellIs" dxfId="1473" priority="17" operator="equal">
      <formula>5</formula>
    </cfRule>
    <cfRule type="cellIs" dxfId="1472" priority="16" operator="equal">
      <formula>"2015-1"</formula>
    </cfRule>
    <cfRule type="cellIs" dxfId="1471" priority="18" operator="equal">
      <formula>"2014-2"</formula>
    </cfRule>
  </conditionalFormatting>
  <conditionalFormatting sqref="BJ30:BJ41">
    <cfRule type="cellIs" dxfId="1470" priority="436" operator="equal">
      <formula>5</formula>
    </cfRule>
  </conditionalFormatting>
  <conditionalFormatting sqref="BJ38:BJ41">
    <cfRule type="cellIs" dxfId="1469" priority="437" operator="equal">
      <formula>"2014-2"</formula>
    </cfRule>
    <cfRule type="cellIs" dxfId="1468" priority="438" operator="lessThan">
      <formula>6</formula>
    </cfRule>
  </conditionalFormatting>
  <conditionalFormatting sqref="BK10:BK20">
    <cfRule type="cellIs" dxfId="1467" priority="225" operator="equal">
      <formula>5</formula>
    </cfRule>
  </conditionalFormatting>
  <conditionalFormatting sqref="BL19">
    <cfRule type="cellIs" dxfId="1466" priority="210" operator="equal">
      <formula>5</formula>
    </cfRule>
  </conditionalFormatting>
  <conditionalFormatting sqref="BL21:BL49">
    <cfRule type="cellIs" dxfId="1465" priority="446" operator="equal">
      <formula>5</formula>
    </cfRule>
  </conditionalFormatting>
  <conditionalFormatting sqref="BL38:BL41">
    <cfRule type="cellIs" dxfId="1464" priority="447" operator="equal">
      <formula>"2014-2"</formula>
    </cfRule>
    <cfRule type="cellIs" dxfId="1463" priority="448" operator="lessThan">
      <formula>6</formula>
    </cfRule>
  </conditionalFormatting>
  <conditionalFormatting sqref="BM35">
    <cfRule type="cellIs" dxfId="1462" priority="96" operator="lessThan">
      <formula>6</formula>
    </cfRule>
    <cfRule type="cellIs" dxfId="1461" priority="95" operator="equal">
      <formula>"2014-2"</formula>
    </cfRule>
    <cfRule type="cellIs" dxfId="1460" priority="94" operator="equal">
      <formula>5</formula>
    </cfRule>
  </conditionalFormatting>
  <conditionalFormatting sqref="BM10:BN49">
    <cfRule type="cellIs" dxfId="1459" priority="519" operator="equal">
      <formula>5</formula>
    </cfRule>
  </conditionalFormatting>
  <conditionalFormatting sqref="BN38:BN41">
    <cfRule type="cellIs" dxfId="1458" priority="442" operator="equal">
      <formula>5</formula>
    </cfRule>
    <cfRule type="cellIs" dxfId="1457" priority="443" operator="equal">
      <formula>"2014-2"</formula>
    </cfRule>
    <cfRule type="cellIs" dxfId="1456" priority="444" operator="lessThan">
      <formula>6</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K38"/>
  <sheetViews>
    <sheetView zoomScale="90" zoomScaleNormal="90" zoomScalePageLayoutView="90" workbookViewId="0">
      <pane xSplit="7" ySplit="7" topLeftCell="H8" activePane="bottomRight" state="frozen"/>
      <selection pane="topRight" activeCell="G1" sqref="G1"/>
      <selection pane="bottomLeft" activeCell="A8" sqref="A8"/>
      <selection pane="bottomRight" activeCell="E5" sqref="E5"/>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47" width="11" style="52" customWidth="1"/>
    <col min="48" max="48" width="9.88671875" style="52" customWidth="1"/>
    <col min="49" max="49" width="12.5546875" style="52" customWidth="1"/>
    <col min="50" max="57" width="9.88671875" style="52" customWidth="1"/>
    <col min="58" max="58" width="10.6640625" style="52" customWidth="1"/>
    <col min="59" max="59" width="11" style="52" customWidth="1"/>
    <col min="60" max="63" width="9.88671875" style="52" customWidth="1"/>
    <col min="64" max="64" width="10" style="52" customWidth="1"/>
    <col min="65" max="65" width="11.44140625" style="52" customWidth="1"/>
    <col min="66" max="66" width="11.5546875" style="52" customWidth="1"/>
    <col min="67" max="67" width="11.44140625" style="52" customWidth="1"/>
    <col min="68" max="69" width="11.109375" style="52" customWidth="1"/>
    <col min="70" max="70" width="13.33203125" style="52" customWidth="1"/>
    <col min="71" max="71" width="11.109375" style="52" customWidth="1"/>
    <col min="72" max="79" width="5.6640625" style="52" customWidth="1"/>
    <col min="80" max="80" width="9.5546875" style="52" customWidth="1"/>
    <col min="81" max="81" width="11.44140625" style="52"/>
    <col min="82" max="84" width="5.6640625" style="52" customWidth="1"/>
    <col min="85" max="85" width="10" style="52" customWidth="1"/>
    <col min="86" max="86" width="11.44140625" style="52"/>
    <col min="87" max="94" width="5.6640625" style="52" customWidth="1"/>
    <col min="95" max="95" width="10.6640625" style="52" customWidth="1"/>
    <col min="96" max="96" width="11.44140625" style="52"/>
    <col min="97" max="104" width="5.6640625" style="52" customWidth="1"/>
    <col min="105" max="105" width="10.5546875" style="52" customWidth="1"/>
    <col min="106" max="106" width="11.44140625" style="52"/>
    <col min="107" max="107" width="16.5546875" style="52" customWidth="1"/>
    <col min="108" max="108" width="15.88671875" style="52" customWidth="1"/>
    <col min="109" max="109" width="10.44140625" style="52" customWidth="1"/>
    <col min="110" max="113" width="11.44140625" style="52"/>
    <col min="114" max="114" width="13.5546875" style="52" customWidth="1"/>
    <col min="115" max="16384" width="11.44140625" style="52"/>
  </cols>
  <sheetData>
    <row r="1" spans="1:115"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BG1" s="11"/>
      <c r="BL1" s="12"/>
    </row>
    <row r="2" spans="1:115"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5" ht="17.399999999999999" x14ac:dyDescent="0.25">
      <c r="A3" s="2" t="s">
        <v>534</v>
      </c>
      <c r="B3" s="2"/>
      <c r="C3" s="2"/>
      <c r="D3" s="2"/>
      <c r="E3" s="2"/>
      <c r="F3" s="2"/>
      <c r="J3" s="2"/>
      <c r="K3" s="2"/>
      <c r="L3" s="2"/>
      <c r="M3" s="2"/>
      <c r="N3" s="2"/>
      <c r="O3" s="2"/>
      <c r="P3" s="2"/>
      <c r="Q3" s="2"/>
      <c r="R3" s="2"/>
      <c r="S3" s="2"/>
      <c r="T3" s="2"/>
      <c r="U3" s="2"/>
      <c r="V3" s="2"/>
      <c r="W3" s="2"/>
      <c r="X3" s="2"/>
      <c r="Y3" s="2"/>
      <c r="Z3" s="2"/>
      <c r="AA3" s="2"/>
      <c r="AB3" s="2"/>
      <c r="AC3" s="2"/>
      <c r="AD3" s="2"/>
      <c r="AE3" s="2"/>
    </row>
    <row r="4" spans="1:115" ht="17.399999999999999" x14ac:dyDescent="0.25">
      <c r="A4" s="2" t="s">
        <v>787</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5" ht="18" customHeight="1" x14ac:dyDescent="0.25"/>
    <row r="6" spans="1:115" ht="33" customHeight="1" thickBot="1" x14ac:dyDescent="0.3">
      <c r="A6" s="2" t="s">
        <v>93</v>
      </c>
      <c r="B6" s="2"/>
    </row>
    <row r="7" spans="1:115"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43" t="s">
        <v>282</v>
      </c>
      <c r="AY7" s="1028"/>
      <c r="AZ7" s="1028"/>
      <c r="BA7" s="1028"/>
      <c r="BB7" s="1028"/>
      <c r="BC7" s="1028"/>
      <c r="BD7" s="1028"/>
      <c r="BE7" s="1028"/>
      <c r="BF7" s="1028"/>
      <c r="BG7" s="1028"/>
      <c r="BH7" s="1028"/>
      <c r="BI7" s="1036" t="s">
        <v>11</v>
      </c>
      <c r="BJ7" s="1036"/>
      <c r="BK7" s="1036"/>
      <c r="BL7" s="1036"/>
      <c r="BM7" s="1037"/>
      <c r="BN7" s="1008" t="s">
        <v>58</v>
      </c>
      <c r="BO7" s="1009"/>
      <c r="BP7" s="1009"/>
      <c r="BQ7" s="1009"/>
      <c r="BR7" s="1009"/>
      <c r="BS7" s="1010"/>
      <c r="BT7" s="996" t="s">
        <v>19</v>
      </c>
      <c r="BU7" s="996"/>
      <c r="BV7" s="996"/>
      <c r="BW7" s="996"/>
      <c r="BX7" s="996"/>
      <c r="BY7" s="996"/>
      <c r="BZ7" s="996"/>
      <c r="CA7" s="996"/>
      <c r="CB7" s="996"/>
      <c r="CC7" s="1011"/>
      <c r="CD7" s="997" t="s">
        <v>51</v>
      </c>
      <c r="CE7" s="998"/>
      <c r="CF7" s="998"/>
      <c r="CG7" s="998"/>
      <c r="CH7" s="999"/>
      <c r="CI7" s="995" t="s">
        <v>20</v>
      </c>
      <c r="CJ7" s="996"/>
      <c r="CK7" s="996"/>
      <c r="CL7" s="996"/>
      <c r="CM7" s="996"/>
      <c r="CN7" s="996"/>
      <c r="CO7" s="996"/>
      <c r="CP7" s="996"/>
      <c r="CQ7" s="996"/>
      <c r="CR7" s="1011"/>
      <c r="CS7" s="995" t="s">
        <v>21</v>
      </c>
      <c r="CT7" s="996"/>
      <c r="CU7" s="996"/>
      <c r="CV7" s="996"/>
      <c r="CW7" s="996"/>
      <c r="CX7" s="996"/>
      <c r="CY7" s="996"/>
      <c r="CZ7" s="996"/>
      <c r="DA7" s="996"/>
      <c r="DB7" s="996"/>
      <c r="DC7" s="997" t="s">
        <v>77</v>
      </c>
      <c r="DD7" s="998"/>
      <c r="DE7" s="997" t="s">
        <v>67</v>
      </c>
      <c r="DF7" s="998"/>
      <c r="DG7" s="998"/>
      <c r="DH7" s="998"/>
      <c r="DI7" s="998"/>
      <c r="DJ7" s="998"/>
      <c r="DK7" s="999"/>
    </row>
    <row r="8" spans="1:115" s="54" customFormat="1" ht="71.400000000000006" x14ac:dyDescent="0.2">
      <c r="A8" s="1015"/>
      <c r="B8" s="1018"/>
      <c r="C8" s="1018"/>
      <c r="D8" s="1018"/>
      <c r="E8" s="1018" t="s">
        <v>402</v>
      </c>
      <c r="F8" s="1001" t="s">
        <v>33</v>
      </c>
      <c r="G8" s="1003" t="s">
        <v>15</v>
      </c>
      <c r="H8" s="27" t="s">
        <v>535</v>
      </c>
      <c r="I8" s="28" t="s">
        <v>536</v>
      </c>
      <c r="J8" s="28" t="s">
        <v>94</v>
      </c>
      <c r="K8" s="28" t="s">
        <v>95</v>
      </c>
      <c r="L8" s="28" t="s">
        <v>5</v>
      </c>
      <c r="M8" s="29" t="s">
        <v>360</v>
      </c>
      <c r="N8" s="27" t="s">
        <v>221</v>
      </c>
      <c r="O8" s="28" t="s">
        <v>48</v>
      </c>
      <c r="P8" s="28" t="s">
        <v>537</v>
      </c>
      <c r="Q8" s="28" t="s">
        <v>538</v>
      </c>
      <c r="R8" s="28" t="s">
        <v>100</v>
      </c>
      <c r="S8" s="29" t="s">
        <v>7</v>
      </c>
      <c r="T8" s="27" t="s">
        <v>363</v>
      </c>
      <c r="U8" s="28" t="s">
        <v>98</v>
      </c>
      <c r="V8" s="28" t="s">
        <v>539</v>
      </c>
      <c r="W8" s="28" t="s">
        <v>540</v>
      </c>
      <c r="X8" s="28" t="s">
        <v>541</v>
      </c>
      <c r="Y8" s="29" t="s">
        <v>105</v>
      </c>
      <c r="Z8" s="27" t="s">
        <v>106</v>
      </c>
      <c r="AA8" s="28" t="s">
        <v>368</v>
      </c>
      <c r="AB8" s="28" t="s">
        <v>542</v>
      </c>
      <c r="AC8" s="28" t="s">
        <v>107</v>
      </c>
      <c r="AD8" s="28" t="s">
        <v>392</v>
      </c>
      <c r="AE8" s="29" t="s">
        <v>109</v>
      </c>
      <c r="AF8" s="27" t="s">
        <v>45</v>
      </c>
      <c r="AG8" s="28" t="s">
        <v>543</v>
      </c>
      <c r="AH8" s="28" t="s">
        <v>374</v>
      </c>
      <c r="AI8" s="28" t="s">
        <v>371</v>
      </c>
      <c r="AJ8" s="28" t="s">
        <v>276</v>
      </c>
      <c r="AK8" s="29" t="s">
        <v>544</v>
      </c>
      <c r="AL8" s="27" t="s">
        <v>379</v>
      </c>
      <c r="AM8" s="28" t="s">
        <v>545</v>
      </c>
      <c r="AN8" s="28" t="s">
        <v>551</v>
      </c>
      <c r="AO8" s="28" t="s">
        <v>552</v>
      </c>
      <c r="AP8" s="28" t="s">
        <v>553</v>
      </c>
      <c r="AQ8" s="28" t="s">
        <v>389</v>
      </c>
      <c r="AR8" s="28" t="s">
        <v>554</v>
      </c>
      <c r="AS8" s="28" t="s">
        <v>546</v>
      </c>
      <c r="AT8" s="28" t="s">
        <v>547</v>
      </c>
      <c r="AU8" s="28" t="s">
        <v>390</v>
      </c>
      <c r="AV8" s="29" t="s">
        <v>46</v>
      </c>
      <c r="AW8" s="27" t="s">
        <v>9</v>
      </c>
      <c r="AX8" s="49" t="s">
        <v>549</v>
      </c>
      <c r="AY8" s="38" t="s">
        <v>548</v>
      </c>
      <c r="AZ8" s="38" t="s">
        <v>380</v>
      </c>
      <c r="BA8" s="38" t="s">
        <v>550</v>
      </c>
      <c r="BB8" s="38" t="s">
        <v>347</v>
      </c>
      <c r="BC8" s="38" t="s">
        <v>213</v>
      </c>
      <c r="BD8" s="38" t="s">
        <v>122</v>
      </c>
      <c r="BE8" s="38" t="s">
        <v>218</v>
      </c>
      <c r="BF8" s="38" t="s">
        <v>290</v>
      </c>
      <c r="BG8" s="38" t="s">
        <v>112</v>
      </c>
      <c r="BH8" s="38" t="s">
        <v>47</v>
      </c>
      <c r="BI8" s="48" t="s">
        <v>12</v>
      </c>
      <c r="BJ8" s="45" t="s">
        <v>13</v>
      </c>
      <c r="BK8" s="48" t="s">
        <v>4</v>
      </c>
      <c r="BL8" s="45" t="s">
        <v>6</v>
      </c>
      <c r="BM8" s="46" t="s">
        <v>14</v>
      </c>
      <c r="BN8" s="21" t="s">
        <v>56</v>
      </c>
      <c r="BO8" s="19" t="s">
        <v>62</v>
      </c>
      <c r="BP8" s="19" t="s">
        <v>63</v>
      </c>
      <c r="BQ8" s="25" t="s">
        <v>64</v>
      </c>
      <c r="BR8" s="25" t="s">
        <v>76</v>
      </c>
      <c r="BS8" s="26" t="s">
        <v>57</v>
      </c>
      <c r="BT8" s="18" t="s">
        <v>22</v>
      </c>
      <c r="BU8" s="7" t="s">
        <v>23</v>
      </c>
      <c r="BV8" s="7" t="s">
        <v>24</v>
      </c>
      <c r="BW8" s="7" t="s">
        <v>25</v>
      </c>
      <c r="BX8" s="7" t="s">
        <v>26</v>
      </c>
      <c r="BY8" s="7" t="s">
        <v>27</v>
      </c>
      <c r="BZ8" s="7" t="s">
        <v>28</v>
      </c>
      <c r="CA8" s="7" t="s">
        <v>29</v>
      </c>
      <c r="CB8" s="22" t="s">
        <v>35</v>
      </c>
      <c r="CC8" s="13" t="s">
        <v>59</v>
      </c>
      <c r="CD8" s="8" t="s">
        <v>22</v>
      </c>
      <c r="CE8" s="7" t="s">
        <v>23</v>
      </c>
      <c r="CF8" s="7" t="s">
        <v>24</v>
      </c>
      <c r="CG8" s="7" t="s">
        <v>34</v>
      </c>
      <c r="CH8" s="23" t="s">
        <v>60</v>
      </c>
      <c r="CI8" s="8" t="s">
        <v>22</v>
      </c>
      <c r="CJ8" s="7" t="s">
        <v>23</v>
      </c>
      <c r="CK8" s="7" t="s">
        <v>24</v>
      </c>
      <c r="CL8" s="7" t="s">
        <v>25</v>
      </c>
      <c r="CM8" s="7" t="s">
        <v>26</v>
      </c>
      <c r="CN8" s="7" t="s">
        <v>27</v>
      </c>
      <c r="CO8" s="7" t="s">
        <v>28</v>
      </c>
      <c r="CP8" s="7" t="s">
        <v>29</v>
      </c>
      <c r="CQ8" s="7" t="s">
        <v>34</v>
      </c>
      <c r="CR8" s="23" t="s">
        <v>60</v>
      </c>
      <c r="CS8" s="8" t="s">
        <v>22</v>
      </c>
      <c r="CT8" s="7" t="s">
        <v>23</v>
      </c>
      <c r="CU8" s="7" t="s">
        <v>24</v>
      </c>
      <c r="CV8" s="7" t="s">
        <v>25</v>
      </c>
      <c r="CW8" s="7" t="s">
        <v>26</v>
      </c>
      <c r="CX8" s="7" t="s">
        <v>27</v>
      </c>
      <c r="CY8" s="7" t="s">
        <v>28</v>
      </c>
      <c r="CZ8" s="7" t="s">
        <v>29</v>
      </c>
      <c r="DA8" s="7" t="s">
        <v>34</v>
      </c>
      <c r="DB8" s="24" t="s">
        <v>60</v>
      </c>
      <c r="DC8" s="8" t="s">
        <v>78</v>
      </c>
      <c r="DD8" s="22" t="s">
        <v>61</v>
      </c>
      <c r="DE8" s="8" t="s">
        <v>68</v>
      </c>
      <c r="DF8" s="7" t="s">
        <v>74</v>
      </c>
      <c r="DG8" s="7" t="s">
        <v>69</v>
      </c>
      <c r="DH8" s="7" t="s">
        <v>70</v>
      </c>
      <c r="DI8" s="7" t="s">
        <v>71</v>
      </c>
      <c r="DJ8" s="7" t="s">
        <v>72</v>
      </c>
      <c r="DK8" s="13" t="s">
        <v>73</v>
      </c>
    </row>
    <row r="9" spans="1:115" s="54" customFormat="1" ht="15" customHeight="1" x14ac:dyDescent="0.2">
      <c r="A9" s="1016"/>
      <c r="B9" s="1002"/>
      <c r="C9" s="1002"/>
      <c r="D9" s="1002"/>
      <c r="E9" s="1002"/>
      <c r="F9" s="1002"/>
      <c r="G9" s="1004"/>
      <c r="H9" s="27">
        <v>1175</v>
      </c>
      <c r="I9" s="28">
        <v>1210</v>
      </c>
      <c r="J9" s="28">
        <v>1177</v>
      </c>
      <c r="K9" s="28">
        <v>1178</v>
      </c>
      <c r="L9" s="28">
        <v>1008</v>
      </c>
      <c r="M9" s="27">
        <v>1063</v>
      </c>
      <c r="N9" s="28">
        <v>1003</v>
      </c>
      <c r="O9" s="28">
        <v>1006</v>
      </c>
      <c r="P9" s="28">
        <v>1097</v>
      </c>
      <c r="Q9" s="28">
        <v>1179</v>
      </c>
      <c r="R9" s="29">
        <v>1182</v>
      </c>
      <c r="S9" s="27">
        <v>1017</v>
      </c>
      <c r="T9" s="28">
        <v>1066</v>
      </c>
      <c r="U9" s="28">
        <v>1180</v>
      </c>
      <c r="V9" s="28">
        <v>1183</v>
      </c>
      <c r="W9" s="28">
        <v>1092</v>
      </c>
      <c r="X9" s="29">
        <v>1211</v>
      </c>
      <c r="Y9" s="27">
        <v>1062</v>
      </c>
      <c r="Z9" s="28">
        <v>1013</v>
      </c>
      <c r="AA9" s="28">
        <v>1070</v>
      </c>
      <c r="AB9" s="28">
        <v>1076</v>
      </c>
      <c r="AC9" s="28">
        <v>1186</v>
      </c>
      <c r="AD9" s="28">
        <v>1089</v>
      </c>
      <c r="AE9" s="27">
        <v>1188</v>
      </c>
      <c r="AF9" s="28">
        <v>1083</v>
      </c>
      <c r="AG9" s="28">
        <v>1077</v>
      </c>
      <c r="AH9" s="28">
        <v>1073</v>
      </c>
      <c r="AI9" s="28">
        <v>1072</v>
      </c>
      <c r="AJ9" s="29">
        <v>1212</v>
      </c>
      <c r="AK9" s="27">
        <v>1213</v>
      </c>
      <c r="AL9" s="28">
        <v>1084</v>
      </c>
      <c r="AM9" s="28">
        <v>1219</v>
      </c>
      <c r="AN9" s="28">
        <v>1154</v>
      </c>
      <c r="AO9" s="28">
        <v>1214</v>
      </c>
      <c r="AP9" s="29">
        <v>1221</v>
      </c>
      <c r="AQ9" s="27">
        <v>1215</v>
      </c>
      <c r="AR9" s="28">
        <v>1218</v>
      </c>
      <c r="AS9" s="28">
        <v>1200</v>
      </c>
      <c r="AT9" s="28">
        <v>1216</v>
      </c>
      <c r="AU9" s="28">
        <v>1217</v>
      </c>
      <c r="AV9" s="28">
        <v>1052</v>
      </c>
      <c r="AW9" s="27">
        <v>1090</v>
      </c>
      <c r="AX9" s="31">
        <v>1099</v>
      </c>
      <c r="AY9" s="17">
        <v>1220</v>
      </c>
      <c r="AZ9" s="17">
        <v>1085</v>
      </c>
      <c r="BA9" s="17">
        <v>1098</v>
      </c>
      <c r="BB9" s="17">
        <v>1147</v>
      </c>
      <c r="BC9" s="17">
        <v>1100</v>
      </c>
      <c r="BD9" s="17">
        <v>1199</v>
      </c>
      <c r="BE9" s="17">
        <v>1206</v>
      </c>
      <c r="BF9" s="17">
        <v>1190</v>
      </c>
      <c r="BG9" s="17">
        <v>1191</v>
      </c>
      <c r="BH9" s="17">
        <v>1104</v>
      </c>
      <c r="BI9" s="30">
        <v>1102</v>
      </c>
      <c r="BJ9" s="6">
        <v>1105</v>
      </c>
      <c r="BK9" s="30">
        <v>1103</v>
      </c>
      <c r="BL9" s="6">
        <v>1149</v>
      </c>
      <c r="BM9" s="20">
        <v>1107</v>
      </c>
      <c r="BN9" s="21"/>
      <c r="BO9" s="19"/>
      <c r="BP9" s="19"/>
      <c r="BQ9" s="25"/>
      <c r="BR9" s="25"/>
      <c r="BS9" s="26"/>
      <c r="BT9" s="18"/>
      <c r="BU9" s="7"/>
      <c r="BV9" s="7"/>
      <c r="BW9" s="7"/>
      <c r="BX9" s="7"/>
      <c r="BY9" s="7"/>
      <c r="BZ9" s="7"/>
      <c r="CA9" s="7"/>
      <c r="CB9" s="22"/>
      <c r="CC9" s="13"/>
      <c r="CD9" s="8"/>
      <c r="CE9" s="7"/>
      <c r="CF9" s="7"/>
      <c r="CG9" s="7"/>
      <c r="CH9" s="23"/>
      <c r="CI9" s="8"/>
      <c r="CJ9" s="7"/>
      <c r="CK9" s="7"/>
      <c r="CL9" s="7"/>
      <c r="CM9" s="7"/>
      <c r="CN9" s="7"/>
      <c r="CO9" s="7"/>
      <c r="CP9" s="7"/>
      <c r="CQ9" s="7"/>
      <c r="CR9" s="23"/>
      <c r="CS9" s="8"/>
      <c r="CT9" s="7"/>
      <c r="CU9" s="7"/>
      <c r="CV9" s="7"/>
      <c r="CW9" s="7"/>
      <c r="CX9" s="7"/>
      <c r="CY9" s="7"/>
      <c r="CZ9" s="7"/>
      <c r="DA9" s="7"/>
      <c r="DB9" s="24"/>
      <c r="DC9" s="8"/>
      <c r="DD9" s="22"/>
      <c r="DE9" s="8"/>
      <c r="DF9" s="7"/>
      <c r="DG9" s="7"/>
      <c r="DH9" s="7"/>
      <c r="DI9" s="7"/>
      <c r="DJ9" s="7"/>
      <c r="DK9" s="13"/>
    </row>
    <row r="10" spans="1:115" s="54" customFormat="1" ht="15" customHeight="1" x14ac:dyDescent="0.2">
      <c r="A10" s="189">
        <v>1</v>
      </c>
      <c r="B10" s="190">
        <v>60452</v>
      </c>
      <c r="C10" s="190" t="s">
        <v>555</v>
      </c>
      <c r="D10" s="191" t="s">
        <v>556</v>
      </c>
      <c r="E10" s="190" t="s">
        <v>592</v>
      </c>
      <c r="F10" s="190">
        <v>3</v>
      </c>
      <c r="G10" s="192"/>
      <c r="H10" s="193" t="s">
        <v>301</v>
      </c>
      <c r="I10" s="194"/>
      <c r="J10" s="249">
        <v>5</v>
      </c>
      <c r="K10" s="165">
        <v>7</v>
      </c>
      <c r="L10" s="165">
        <v>7</v>
      </c>
      <c r="M10" s="165">
        <v>8</v>
      </c>
      <c r="N10" s="193">
        <v>6</v>
      </c>
      <c r="O10" s="194">
        <v>7</v>
      </c>
      <c r="P10" s="194"/>
      <c r="Q10" s="194"/>
      <c r="R10" s="195"/>
      <c r="S10" s="195">
        <v>7</v>
      </c>
      <c r="T10" s="193" t="s">
        <v>301</v>
      </c>
      <c r="U10" s="249">
        <v>5</v>
      </c>
      <c r="V10" s="194"/>
      <c r="W10" s="194"/>
      <c r="X10" s="194"/>
      <c r="Y10" s="194">
        <v>8</v>
      </c>
      <c r="Z10" s="228" t="s">
        <v>301</v>
      </c>
      <c r="AA10" s="194"/>
      <c r="AB10" s="194">
        <v>7</v>
      </c>
      <c r="AC10" s="194"/>
      <c r="AD10" s="194"/>
      <c r="AE10" s="249">
        <v>5</v>
      </c>
      <c r="AF10" s="165">
        <v>7</v>
      </c>
      <c r="AG10" s="194"/>
      <c r="AH10" s="194">
        <v>9</v>
      </c>
      <c r="AI10" s="194"/>
      <c r="AJ10" s="194"/>
      <c r="AK10" s="194"/>
      <c r="AL10" s="193"/>
      <c r="AM10" s="194"/>
      <c r="AN10" s="194"/>
      <c r="AO10" s="194"/>
      <c r="AP10" s="194"/>
      <c r="AQ10" s="194"/>
      <c r="AR10" s="194"/>
      <c r="AS10" s="194">
        <v>5</v>
      </c>
      <c r="AT10" s="194"/>
      <c r="AU10" s="195"/>
      <c r="AV10" s="194"/>
      <c r="AW10" s="193"/>
      <c r="AX10" s="196"/>
      <c r="AY10" s="196"/>
      <c r="AZ10" s="196"/>
      <c r="BA10" s="196"/>
      <c r="BB10" s="196"/>
      <c r="BC10" s="196"/>
      <c r="BD10" s="196"/>
      <c r="BE10" s="196"/>
      <c r="BF10" s="196"/>
      <c r="BG10" s="196"/>
      <c r="BH10" s="196"/>
      <c r="BI10" s="165">
        <v>8</v>
      </c>
      <c r="BJ10" s="196">
        <v>7</v>
      </c>
      <c r="BK10" s="196">
        <v>5</v>
      </c>
      <c r="BL10" s="165">
        <v>8</v>
      </c>
      <c r="BM10" s="197"/>
      <c r="BN10" s="61">
        <f>COUNTIF(G10:BM10,"2018-1")</f>
        <v>0</v>
      </c>
      <c r="BO10" s="55">
        <f>COUNTIF(G10:BM10,"&gt;5")</f>
        <v>13</v>
      </c>
      <c r="BP10" s="55">
        <f>COUNTIF(G10:BM10,"&gt;5?")</f>
        <v>0</v>
      </c>
      <c r="BQ10" s="55">
        <f>COUNTIF(G10:BM10,"5")</f>
        <v>5</v>
      </c>
      <c r="BR10" s="55">
        <f>COUNTIF(G10:BM10,"5*")</f>
        <v>3</v>
      </c>
      <c r="BS10" s="55">
        <f>SUM(BO10:BR10)</f>
        <v>21</v>
      </c>
      <c r="BT10" s="196">
        <v>8</v>
      </c>
      <c r="BU10" s="169">
        <v>5</v>
      </c>
      <c r="BV10" s="169"/>
      <c r="BW10" s="169"/>
      <c r="BX10" s="169"/>
      <c r="BY10" s="169"/>
      <c r="BZ10" s="169"/>
      <c r="CA10" s="169"/>
      <c r="CB10" s="197"/>
      <c r="CC10" s="197"/>
      <c r="CD10" s="196"/>
      <c r="CE10" s="169"/>
      <c r="CF10" s="169"/>
      <c r="CG10" s="169"/>
      <c r="CH10" s="198"/>
      <c r="CI10" s="196"/>
      <c r="CJ10" s="169"/>
      <c r="CK10" s="169"/>
      <c r="CL10" s="99"/>
      <c r="CM10" s="99"/>
      <c r="CN10" s="99"/>
      <c r="CO10" s="99"/>
      <c r="CP10" s="99"/>
      <c r="CQ10" s="99"/>
      <c r="CR10" s="101"/>
      <c r="CS10" s="96"/>
      <c r="CT10" s="99"/>
      <c r="CU10" s="99"/>
      <c r="CV10" s="99"/>
      <c r="CW10" s="99"/>
      <c r="CX10" s="99"/>
      <c r="CY10" s="99"/>
      <c r="CZ10" s="99"/>
      <c r="DA10" s="99"/>
      <c r="DB10" s="102"/>
      <c r="DC10" s="96"/>
      <c r="DD10" s="98"/>
      <c r="DE10" s="96"/>
      <c r="DF10" s="99"/>
      <c r="DG10" s="99"/>
      <c r="DH10" s="99"/>
      <c r="DI10" s="99"/>
      <c r="DJ10" s="99"/>
      <c r="DK10" s="100"/>
    </row>
    <row r="11" spans="1:115" s="54" customFormat="1" ht="15" customHeight="1" x14ac:dyDescent="0.2">
      <c r="A11" s="172"/>
      <c r="B11" s="172"/>
      <c r="C11" s="172"/>
      <c r="D11" s="173"/>
      <c r="E11" s="173"/>
      <c r="F11" s="172"/>
      <c r="G11" s="172"/>
      <c r="H11" s="169"/>
      <c r="I11" s="169"/>
      <c r="J11" s="169"/>
      <c r="K11" s="169"/>
      <c r="L11" s="169"/>
      <c r="M11" s="169"/>
      <c r="N11" s="169"/>
      <c r="O11" s="169"/>
      <c r="P11" s="169"/>
      <c r="Q11" s="169"/>
      <c r="R11" s="170"/>
      <c r="S11" s="170"/>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c r="AQ11" s="169"/>
      <c r="AR11" s="169"/>
      <c r="AS11" s="169"/>
      <c r="AT11" s="169"/>
      <c r="AU11" s="170"/>
      <c r="AV11" s="169"/>
      <c r="AW11" s="169"/>
      <c r="AX11" s="169"/>
      <c r="AY11" s="169"/>
      <c r="AZ11" s="169"/>
      <c r="BA11" s="169"/>
      <c r="BB11" s="169"/>
      <c r="BC11" s="169"/>
      <c r="BD11" s="169"/>
      <c r="BE11" s="169"/>
      <c r="BF11" s="169"/>
      <c r="BG11" s="169"/>
      <c r="BH11" s="169"/>
      <c r="BI11" s="169"/>
      <c r="BJ11" s="169"/>
      <c r="BK11" s="169"/>
      <c r="BL11" s="169"/>
      <c r="BM11" s="169"/>
      <c r="BN11" s="55"/>
      <c r="BO11" s="55"/>
      <c r="BP11" s="55"/>
      <c r="BQ11" s="55"/>
      <c r="BR11" s="55"/>
      <c r="BS11" s="55"/>
      <c r="BT11" s="169"/>
      <c r="BU11" s="169"/>
      <c r="BV11" s="169"/>
      <c r="BW11" s="169"/>
      <c r="BX11" s="169"/>
      <c r="BY11" s="169"/>
      <c r="BZ11" s="169"/>
      <c r="CA11" s="169"/>
      <c r="CB11" s="169"/>
      <c r="CC11" s="169"/>
      <c r="CD11" s="169"/>
      <c r="CE11" s="169"/>
      <c r="CF11" s="169"/>
      <c r="CG11" s="169"/>
      <c r="CH11" s="169"/>
      <c r="CI11" s="169"/>
      <c r="CJ11" s="169"/>
      <c r="CK11" s="169"/>
      <c r="CL11" s="99"/>
      <c r="CM11" s="99"/>
      <c r="CN11" s="99"/>
      <c r="CO11" s="99"/>
      <c r="CP11" s="99"/>
      <c r="CQ11" s="99"/>
      <c r="CR11" s="101"/>
      <c r="CS11" s="96"/>
      <c r="CT11" s="99"/>
      <c r="CU11" s="99"/>
      <c r="CV11" s="99"/>
      <c r="CW11" s="99"/>
      <c r="CX11" s="99"/>
      <c r="CY11" s="99"/>
      <c r="CZ11" s="99"/>
      <c r="DA11" s="99"/>
      <c r="DB11" s="102"/>
      <c r="DC11" s="96"/>
      <c r="DD11" s="98"/>
      <c r="DE11" s="96"/>
      <c r="DF11" s="99"/>
      <c r="DG11" s="99"/>
      <c r="DH11" s="99"/>
      <c r="DI11" s="99"/>
      <c r="DJ11" s="99"/>
      <c r="DK11" s="100"/>
    </row>
    <row r="12" spans="1:115" s="54" customFormat="1" ht="15" customHeight="1" x14ac:dyDescent="0.2">
      <c r="A12" s="172"/>
      <c r="B12" s="172"/>
      <c r="C12" s="91"/>
      <c r="D12" s="174"/>
      <c r="E12" s="174"/>
      <c r="F12" s="172"/>
      <c r="G12" s="172"/>
      <c r="H12" s="168"/>
      <c r="I12" s="168"/>
      <c r="J12" s="168"/>
      <c r="K12" s="168"/>
      <c r="L12" s="168"/>
      <c r="M12" s="168"/>
      <c r="N12" s="168"/>
      <c r="O12" s="168"/>
      <c r="P12" s="168"/>
      <c r="Q12" s="168"/>
      <c r="R12" s="168"/>
      <c r="S12" s="175"/>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75"/>
      <c r="AV12" s="168"/>
      <c r="AW12" s="168"/>
      <c r="AX12" s="168"/>
      <c r="AY12" s="168"/>
      <c r="AZ12" s="168"/>
      <c r="BA12" s="168"/>
      <c r="BB12" s="168"/>
      <c r="BC12" s="168"/>
      <c r="BD12" s="168"/>
      <c r="BE12" s="168"/>
      <c r="BF12" s="168"/>
      <c r="BG12" s="168"/>
      <c r="BH12" s="168"/>
      <c r="BI12" s="168"/>
      <c r="BJ12" s="168"/>
      <c r="BK12" s="168"/>
      <c r="BL12" s="168"/>
      <c r="BM12" s="168"/>
      <c r="BN12" s="55"/>
      <c r="BO12" s="55"/>
      <c r="BP12" s="55"/>
      <c r="BQ12" s="55"/>
      <c r="BR12" s="55"/>
      <c r="BS12" s="55"/>
      <c r="BT12" s="169"/>
      <c r="BU12" s="169"/>
      <c r="BV12" s="169"/>
      <c r="BW12" s="169"/>
      <c r="BX12" s="169"/>
      <c r="BY12" s="169"/>
      <c r="BZ12" s="169"/>
      <c r="CA12" s="169"/>
      <c r="CB12" s="169"/>
      <c r="CC12" s="169"/>
      <c r="CD12" s="169"/>
      <c r="CE12" s="169"/>
      <c r="CF12" s="169"/>
      <c r="CG12" s="169"/>
      <c r="CH12" s="169"/>
      <c r="CI12" s="169"/>
      <c r="CJ12" s="169"/>
      <c r="CK12" s="169"/>
      <c r="CL12" s="99"/>
      <c r="CM12" s="99"/>
      <c r="CN12" s="99"/>
      <c r="CO12" s="99"/>
      <c r="CP12" s="99"/>
      <c r="CQ12" s="99"/>
      <c r="CR12" s="101"/>
      <c r="CS12" s="96"/>
      <c r="CT12" s="99"/>
      <c r="CU12" s="99"/>
      <c r="CV12" s="99"/>
      <c r="CW12" s="99"/>
      <c r="CX12" s="99"/>
      <c r="CY12" s="99"/>
      <c r="CZ12" s="99"/>
      <c r="DA12" s="99"/>
      <c r="DB12" s="102"/>
      <c r="DC12" s="96"/>
      <c r="DD12" s="98"/>
      <c r="DE12" s="96"/>
      <c r="DF12" s="99"/>
      <c r="DG12" s="99"/>
      <c r="DH12" s="99"/>
      <c r="DI12" s="99"/>
      <c r="DJ12" s="99"/>
      <c r="DK12" s="100"/>
    </row>
    <row r="13" spans="1:115" s="54" customFormat="1" ht="15" customHeight="1" x14ac:dyDescent="0.2">
      <c r="A13" s="172"/>
      <c r="B13" s="172"/>
      <c r="C13" s="91"/>
      <c r="D13" s="174"/>
      <c r="E13" s="174"/>
      <c r="F13" s="172"/>
      <c r="G13" s="172"/>
      <c r="H13" s="168"/>
      <c r="I13" s="168"/>
      <c r="J13" s="168"/>
      <c r="K13" s="55"/>
      <c r="L13" s="168"/>
      <c r="M13" s="168"/>
      <c r="N13" s="168"/>
      <c r="O13" s="168"/>
      <c r="P13" s="168"/>
      <c r="Q13" s="168"/>
      <c r="R13" s="175"/>
      <c r="S13" s="175"/>
      <c r="T13" s="168"/>
      <c r="U13" s="168"/>
      <c r="V13" s="168"/>
      <c r="W13" s="168"/>
      <c r="X13" s="168"/>
      <c r="Y13" s="168"/>
      <c r="Z13" s="55"/>
      <c r="AA13" s="168"/>
      <c r="AB13" s="168"/>
      <c r="AC13" s="168"/>
      <c r="AD13" s="168"/>
      <c r="AE13" s="168"/>
      <c r="AF13" s="168"/>
      <c r="AG13" s="168"/>
      <c r="AH13" s="168"/>
      <c r="AI13" s="168"/>
      <c r="AJ13" s="168"/>
      <c r="AK13" s="168"/>
      <c r="AL13" s="168"/>
      <c r="AM13" s="168"/>
      <c r="AN13" s="168"/>
      <c r="AO13" s="168"/>
      <c r="AP13" s="168"/>
      <c r="AQ13" s="168"/>
      <c r="AR13" s="168"/>
      <c r="AS13" s="168"/>
      <c r="AT13" s="55"/>
      <c r="AU13" s="175"/>
      <c r="AV13" s="168"/>
      <c r="AW13" s="168"/>
      <c r="AX13" s="168"/>
      <c r="AY13" s="168"/>
      <c r="AZ13" s="168"/>
      <c r="BA13" s="168"/>
      <c r="BB13" s="168"/>
      <c r="BC13" s="168"/>
      <c r="BD13" s="55"/>
      <c r="BE13" s="168"/>
      <c r="BF13" s="168"/>
      <c r="BG13" s="168"/>
      <c r="BH13" s="168"/>
      <c r="BI13" s="168"/>
      <c r="BJ13" s="168"/>
      <c r="BK13" s="168"/>
      <c r="BL13" s="168"/>
      <c r="BM13" s="168"/>
      <c r="BN13" s="55"/>
      <c r="BO13" s="55"/>
      <c r="BP13" s="55"/>
      <c r="BQ13" s="55"/>
      <c r="BR13" s="55"/>
      <c r="BS13" s="55"/>
      <c r="BT13" s="169"/>
      <c r="BU13" s="169"/>
      <c r="BV13" s="169"/>
      <c r="BW13" s="169"/>
      <c r="BX13" s="169"/>
      <c r="BY13" s="169"/>
      <c r="BZ13" s="169"/>
      <c r="CA13" s="169"/>
      <c r="CB13" s="169"/>
      <c r="CC13" s="169"/>
      <c r="CD13" s="169"/>
      <c r="CE13" s="169"/>
      <c r="CF13" s="169"/>
      <c r="CG13" s="169"/>
      <c r="CH13" s="169"/>
      <c r="CI13" s="169"/>
      <c r="CJ13" s="169"/>
      <c r="CK13" s="169"/>
      <c r="CL13" s="99"/>
      <c r="CM13" s="99"/>
      <c r="CN13" s="99"/>
      <c r="CO13" s="99"/>
      <c r="CP13" s="99"/>
      <c r="CQ13" s="99"/>
      <c r="CR13" s="101"/>
      <c r="CS13" s="96"/>
      <c r="CT13" s="99"/>
      <c r="CU13" s="99"/>
      <c r="CV13" s="99"/>
      <c r="CW13" s="99"/>
      <c r="CX13" s="99"/>
      <c r="CY13" s="99"/>
      <c r="CZ13" s="99"/>
      <c r="DA13" s="99"/>
      <c r="DB13" s="102"/>
      <c r="DC13" s="96"/>
      <c r="DD13" s="98"/>
      <c r="DE13" s="96"/>
      <c r="DF13" s="99"/>
      <c r="DG13" s="99"/>
      <c r="DH13" s="99"/>
      <c r="DI13" s="99"/>
      <c r="DJ13" s="99"/>
      <c r="DK13" s="100"/>
    </row>
    <row r="14" spans="1:115" s="54" customFormat="1" ht="15" customHeight="1" x14ac:dyDescent="0.25">
      <c r="A14" s="55"/>
      <c r="B14" s="55"/>
      <c r="C14" s="86"/>
      <c r="D14" s="85"/>
      <c r="E14" s="85"/>
      <c r="F14" s="57"/>
      <c r="G14" s="57"/>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171"/>
      <c r="BU14" s="171"/>
      <c r="BV14" s="171"/>
      <c r="BW14" s="171"/>
      <c r="BX14" s="171"/>
      <c r="BY14" s="171"/>
      <c r="BZ14" s="171"/>
      <c r="CA14" s="171"/>
      <c r="CB14" s="171"/>
      <c r="CC14" s="171"/>
      <c r="CD14" s="171"/>
      <c r="CE14" s="171"/>
      <c r="CF14" s="171"/>
      <c r="CG14" s="171"/>
      <c r="CH14" s="171"/>
      <c r="CI14" s="171"/>
      <c r="CJ14" s="171"/>
      <c r="CK14" s="171"/>
      <c r="CL14" s="7"/>
      <c r="CM14" s="7"/>
      <c r="CN14" s="7"/>
      <c r="CO14" s="7"/>
      <c r="CP14" s="7"/>
      <c r="CQ14" s="7"/>
      <c r="CR14" s="23"/>
      <c r="CS14" s="8"/>
      <c r="CT14" s="7"/>
      <c r="CU14" s="7"/>
      <c r="CV14" s="7"/>
      <c r="CW14" s="7"/>
      <c r="CX14" s="7"/>
      <c r="CY14" s="7"/>
      <c r="CZ14" s="7"/>
      <c r="DA14" s="7"/>
      <c r="DB14" s="24"/>
      <c r="DC14" s="8"/>
      <c r="DD14" s="22"/>
      <c r="DE14" s="8"/>
      <c r="DF14" s="7"/>
      <c r="DG14" s="7"/>
      <c r="DH14" s="7"/>
      <c r="DI14" s="7"/>
      <c r="DJ14" s="7"/>
      <c r="DK14" s="13"/>
    </row>
    <row r="15" spans="1:115" s="65" customFormat="1" ht="15" customHeight="1" x14ac:dyDescent="0.25">
      <c r="A15" s="55"/>
      <c r="B15" s="55"/>
      <c r="C15" s="86"/>
      <c r="D15" s="85"/>
      <c r="E15" s="85"/>
      <c r="F15" s="57"/>
      <c r="G15" s="57"/>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63"/>
      <c r="CS15" s="59"/>
      <c r="CT15" s="55"/>
      <c r="CU15" s="55"/>
      <c r="CV15" s="55"/>
      <c r="CW15" s="55"/>
      <c r="CX15" s="55"/>
      <c r="CY15" s="55"/>
      <c r="CZ15" s="55"/>
      <c r="DA15" s="55"/>
      <c r="DB15" s="64"/>
      <c r="DC15" s="59"/>
      <c r="DD15" s="62"/>
      <c r="DE15" s="59"/>
      <c r="DF15" s="55"/>
      <c r="DG15" s="55"/>
      <c r="DH15" s="55"/>
      <c r="DI15" s="55"/>
      <c r="DJ15" s="55"/>
      <c r="DK15" s="60"/>
    </row>
    <row r="16" spans="1:115" s="65" customFormat="1" ht="15" customHeight="1" x14ac:dyDescent="0.25">
      <c r="A16" s="55"/>
      <c r="B16" s="55"/>
      <c r="C16" s="86"/>
      <c r="D16" s="85"/>
      <c r="E16" s="85"/>
      <c r="F16" s="57"/>
      <c r="G16" s="57"/>
      <c r="H16" s="55"/>
      <c r="I16" s="199"/>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63"/>
      <c r="CS16" s="59"/>
      <c r="CT16" s="55"/>
      <c r="CU16" s="55"/>
      <c r="CV16" s="55"/>
      <c r="CW16" s="55"/>
      <c r="CX16" s="55"/>
      <c r="CY16" s="55"/>
      <c r="CZ16" s="55"/>
      <c r="DA16" s="55"/>
      <c r="DB16" s="64"/>
      <c r="DC16" s="59"/>
      <c r="DD16" s="62"/>
      <c r="DE16" s="59"/>
      <c r="DF16" s="55"/>
      <c r="DG16" s="55"/>
      <c r="DH16" s="55"/>
      <c r="DI16" s="55"/>
      <c r="DJ16" s="55"/>
      <c r="DK16" s="60"/>
    </row>
    <row r="17" spans="1:115" s="65" customFormat="1" ht="15" customHeight="1" x14ac:dyDescent="0.25">
      <c r="A17" s="172"/>
      <c r="B17" s="55"/>
      <c r="C17" s="86"/>
      <c r="D17" s="85"/>
      <c r="E17" s="85"/>
      <c r="F17" s="57"/>
      <c r="G17" s="57"/>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63"/>
      <c r="CS17" s="59"/>
      <c r="CT17" s="55"/>
      <c r="CU17" s="55"/>
      <c r="CV17" s="55"/>
      <c r="CW17" s="55"/>
      <c r="CX17" s="55"/>
      <c r="CY17" s="55"/>
      <c r="CZ17" s="55"/>
      <c r="DA17" s="55"/>
      <c r="DB17" s="64"/>
      <c r="DC17" s="59"/>
      <c r="DD17" s="62"/>
      <c r="DE17" s="59"/>
      <c r="DF17" s="55"/>
      <c r="DG17" s="55"/>
      <c r="DH17" s="55"/>
      <c r="DI17" s="55"/>
      <c r="DJ17" s="55"/>
      <c r="DK17" s="60"/>
    </row>
    <row r="18" spans="1:115" s="65" customFormat="1" ht="15" customHeight="1" x14ac:dyDescent="0.25">
      <c r="A18" s="55"/>
      <c r="B18" s="55"/>
      <c r="C18" s="86"/>
      <c r="D18" s="85"/>
      <c r="E18" s="85"/>
      <c r="F18" s="57"/>
      <c r="G18" s="57"/>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63"/>
      <c r="CS18" s="59"/>
      <c r="CT18" s="55"/>
      <c r="CU18" s="55"/>
      <c r="CV18" s="55"/>
      <c r="CW18" s="55"/>
      <c r="CX18" s="55"/>
      <c r="CY18" s="55"/>
      <c r="CZ18" s="55"/>
      <c r="DA18" s="55"/>
      <c r="DB18" s="64"/>
      <c r="DC18" s="59"/>
      <c r="DD18" s="62"/>
      <c r="DE18" s="59"/>
      <c r="DF18" s="55"/>
      <c r="DG18" s="55"/>
      <c r="DH18" s="55"/>
      <c r="DI18" s="55"/>
      <c r="DJ18" s="55"/>
      <c r="DK18" s="60"/>
    </row>
    <row r="19" spans="1:115" s="65" customFormat="1" ht="15" customHeight="1" x14ac:dyDescent="0.25">
      <c r="A19" s="55"/>
      <c r="B19" s="55"/>
      <c r="C19" s="86"/>
      <c r="D19" s="85"/>
      <c r="E19" s="85"/>
      <c r="F19" s="57"/>
      <c r="G19" s="57"/>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63"/>
      <c r="CS19" s="59"/>
      <c r="CT19" s="55"/>
      <c r="CU19" s="55"/>
      <c r="CV19" s="55"/>
      <c r="CW19" s="55"/>
      <c r="CX19" s="55"/>
      <c r="CY19" s="55"/>
      <c r="CZ19" s="55"/>
      <c r="DA19" s="55"/>
      <c r="DB19" s="64"/>
      <c r="DC19" s="59"/>
      <c r="DD19" s="62"/>
      <c r="DE19" s="59"/>
      <c r="DF19" s="55"/>
      <c r="DG19" s="55"/>
      <c r="DH19" s="55"/>
      <c r="DI19" s="55"/>
      <c r="DJ19" s="55"/>
      <c r="DK19" s="60"/>
    </row>
    <row r="20" spans="1:115" s="65" customFormat="1" ht="15" customHeight="1" x14ac:dyDescent="0.25">
      <c r="A20" s="55"/>
      <c r="B20" s="56"/>
      <c r="C20" s="86"/>
      <c r="D20" s="85"/>
      <c r="E20" s="85"/>
      <c r="F20" s="57"/>
      <c r="G20" s="57"/>
      <c r="H20" s="55"/>
      <c r="I20" s="55"/>
      <c r="J20" s="56"/>
      <c r="K20" s="56"/>
      <c r="L20" s="56"/>
      <c r="M20" s="94"/>
      <c r="N20" s="93"/>
      <c r="O20" s="56"/>
      <c r="P20" s="56"/>
      <c r="Q20" s="56"/>
      <c r="R20" s="56"/>
      <c r="S20" s="94"/>
      <c r="T20" s="93"/>
      <c r="U20" s="55"/>
      <c r="V20" s="56"/>
      <c r="W20" s="56"/>
      <c r="X20" s="55"/>
      <c r="Y20" s="56"/>
      <c r="Z20" s="93"/>
      <c r="AA20" s="56"/>
      <c r="AB20" s="55"/>
      <c r="AC20" s="55"/>
      <c r="AD20" s="95"/>
      <c r="AE20" s="94"/>
      <c r="AF20" s="55"/>
      <c r="AG20" s="56"/>
      <c r="AH20" s="56"/>
      <c r="AI20" s="56"/>
      <c r="AJ20" s="56"/>
      <c r="AK20" s="94"/>
      <c r="AL20" s="93"/>
      <c r="AM20" s="56"/>
      <c r="AN20" s="56"/>
      <c r="AO20" s="56"/>
      <c r="AP20" s="56"/>
      <c r="AQ20" s="56"/>
      <c r="AR20" s="56"/>
      <c r="AS20" s="56"/>
      <c r="AT20" s="56"/>
      <c r="AU20" s="56"/>
      <c r="AV20" s="95"/>
      <c r="AW20" s="93"/>
      <c r="AX20" s="59"/>
      <c r="AY20" s="61"/>
      <c r="AZ20" s="61"/>
      <c r="BA20" s="61"/>
      <c r="BB20" s="55"/>
      <c r="BC20" s="61"/>
      <c r="BD20" s="61"/>
      <c r="BE20" s="61"/>
      <c r="BF20" s="61"/>
      <c r="BG20" s="61"/>
      <c r="BH20" s="61"/>
      <c r="BI20" s="61"/>
      <c r="BJ20" s="61"/>
      <c r="BK20" s="61"/>
      <c r="BL20" s="55"/>
      <c r="BM20" s="62"/>
      <c r="BN20" s="59"/>
      <c r="BO20" s="59"/>
      <c r="BP20" s="59"/>
      <c r="BQ20" s="59"/>
      <c r="BR20" s="59"/>
      <c r="BS20" s="59"/>
      <c r="BT20" s="61"/>
      <c r="BU20" s="55"/>
      <c r="BV20" s="55"/>
      <c r="BW20" s="55"/>
      <c r="BX20" s="55"/>
      <c r="BY20" s="55"/>
      <c r="BZ20" s="55"/>
      <c r="CA20" s="55"/>
      <c r="CB20" s="62"/>
      <c r="CC20" s="60"/>
      <c r="CD20" s="59"/>
      <c r="CE20" s="55"/>
      <c r="CF20" s="55"/>
      <c r="CG20" s="55"/>
      <c r="CH20" s="63"/>
      <c r="CI20" s="59"/>
      <c r="CJ20" s="55"/>
      <c r="CK20" s="55"/>
      <c r="CL20" s="55"/>
      <c r="CM20" s="55"/>
      <c r="CN20" s="55"/>
      <c r="CO20" s="55"/>
      <c r="CP20" s="55"/>
      <c r="CQ20" s="55"/>
      <c r="CR20" s="63"/>
      <c r="CS20" s="59"/>
      <c r="CT20" s="55"/>
      <c r="CU20" s="55"/>
      <c r="CV20" s="55"/>
      <c r="CW20" s="55"/>
      <c r="CX20" s="55"/>
      <c r="CY20" s="55"/>
      <c r="CZ20" s="55"/>
      <c r="DA20" s="55"/>
      <c r="DB20" s="64"/>
      <c r="DC20" s="59"/>
      <c r="DD20" s="62"/>
      <c r="DE20" s="59"/>
      <c r="DF20" s="55"/>
      <c r="DG20" s="55"/>
      <c r="DH20" s="55"/>
      <c r="DI20" s="55"/>
      <c r="DJ20" s="55"/>
      <c r="DK20" s="60"/>
    </row>
    <row r="21" spans="1:115" s="65" customFormat="1" ht="15" customHeight="1" x14ac:dyDescent="0.25">
      <c r="A21" s="97"/>
      <c r="B21" s="56"/>
      <c r="C21" s="86"/>
      <c r="D21" s="85"/>
      <c r="E21" s="85"/>
      <c r="F21" s="57"/>
      <c r="G21" s="57"/>
      <c r="H21" s="55"/>
      <c r="I21" s="55"/>
      <c r="J21" s="55"/>
      <c r="K21" s="55"/>
      <c r="L21" s="55"/>
      <c r="M21" s="60"/>
      <c r="N21" s="59"/>
      <c r="O21" s="55"/>
      <c r="P21" s="55"/>
      <c r="Q21" s="55"/>
      <c r="R21" s="55"/>
      <c r="S21" s="60"/>
      <c r="T21" s="59"/>
      <c r="U21" s="55"/>
      <c r="V21" s="55"/>
      <c r="W21" s="55"/>
      <c r="X21" s="55"/>
      <c r="Y21" s="55"/>
      <c r="Z21" s="59"/>
      <c r="AA21" s="55"/>
      <c r="AB21" s="55"/>
      <c r="AC21" s="55"/>
      <c r="AD21" s="62"/>
      <c r="AE21" s="60"/>
      <c r="AF21" s="55"/>
      <c r="AG21" s="55"/>
      <c r="AH21" s="55"/>
      <c r="AI21" s="55"/>
      <c r="AJ21" s="55"/>
      <c r="AK21" s="60"/>
      <c r="AL21" s="59"/>
      <c r="AM21" s="55"/>
      <c r="AN21" s="55"/>
      <c r="AO21" s="55"/>
      <c r="AP21" s="55"/>
      <c r="AQ21" s="55"/>
      <c r="AR21" s="55"/>
      <c r="AS21" s="55"/>
      <c r="AT21" s="55"/>
      <c r="AU21" s="55"/>
      <c r="AV21" s="62"/>
      <c r="AW21" s="59"/>
      <c r="AX21" s="59"/>
      <c r="AY21" s="61"/>
      <c r="AZ21" s="61"/>
      <c r="BA21" s="61"/>
      <c r="BB21" s="55"/>
      <c r="BC21" s="61"/>
      <c r="BD21" s="61"/>
      <c r="BE21" s="61"/>
      <c r="BF21" s="61"/>
      <c r="BG21" s="61"/>
      <c r="BH21" s="61"/>
      <c r="BI21" s="61"/>
      <c r="BJ21" s="61"/>
      <c r="BK21" s="61"/>
      <c r="BL21" s="55"/>
      <c r="BM21" s="62"/>
      <c r="BN21" s="59"/>
      <c r="BO21" s="59"/>
      <c r="BP21" s="59"/>
      <c r="BQ21" s="59"/>
      <c r="BR21" s="59"/>
      <c r="BS21" s="59"/>
      <c r="BT21" s="61"/>
      <c r="BU21" s="55"/>
      <c r="BV21" s="55"/>
      <c r="BW21" s="55"/>
      <c r="BX21" s="55"/>
      <c r="BY21" s="55"/>
      <c r="BZ21" s="55"/>
      <c r="CA21" s="55"/>
      <c r="CB21" s="62"/>
      <c r="CC21" s="60"/>
      <c r="CD21" s="59"/>
      <c r="CE21" s="55"/>
      <c r="CF21" s="55"/>
      <c r="CG21" s="55"/>
      <c r="CH21" s="63"/>
      <c r="CI21" s="59"/>
      <c r="CJ21" s="55"/>
      <c r="CK21" s="55"/>
      <c r="CL21" s="55"/>
      <c r="CM21" s="55"/>
      <c r="CN21" s="55"/>
      <c r="CO21" s="55"/>
      <c r="CP21" s="55"/>
      <c r="CQ21" s="55"/>
      <c r="CR21" s="63"/>
      <c r="CS21" s="59"/>
      <c r="CT21" s="55"/>
      <c r="CU21" s="55"/>
      <c r="CV21" s="55"/>
      <c r="CW21" s="55"/>
      <c r="CX21" s="55"/>
      <c r="CY21" s="55"/>
      <c r="CZ21" s="55"/>
      <c r="DA21" s="55"/>
      <c r="DB21" s="64"/>
      <c r="DC21" s="59"/>
      <c r="DD21" s="62"/>
      <c r="DE21" s="59"/>
      <c r="DF21" s="55"/>
      <c r="DG21" s="55"/>
      <c r="DH21" s="55"/>
      <c r="DI21" s="55"/>
      <c r="DJ21" s="55"/>
      <c r="DK21" s="60"/>
    </row>
    <row r="22" spans="1:115" s="65" customFormat="1" ht="15" customHeight="1" x14ac:dyDescent="0.25">
      <c r="A22" s="55"/>
      <c r="B22" s="56"/>
      <c r="C22" s="86"/>
      <c r="D22" s="85"/>
      <c r="E22" s="85"/>
      <c r="F22" s="57"/>
      <c r="G22" s="58"/>
      <c r="H22" s="59"/>
      <c r="I22" s="55"/>
      <c r="J22" s="55"/>
      <c r="K22" s="55"/>
      <c r="L22" s="55"/>
      <c r="M22" s="60"/>
      <c r="N22" s="59"/>
      <c r="O22" s="55"/>
      <c r="P22" s="55"/>
      <c r="Q22" s="55"/>
      <c r="R22" s="55"/>
      <c r="S22" s="60"/>
      <c r="T22" s="59"/>
      <c r="U22" s="55"/>
      <c r="V22" s="55"/>
      <c r="W22" s="55"/>
      <c r="X22" s="55"/>
      <c r="Y22" s="55"/>
      <c r="Z22" s="59"/>
      <c r="AA22" s="55"/>
      <c r="AB22" s="55"/>
      <c r="AC22" s="55"/>
      <c r="AD22" s="55"/>
      <c r="AE22" s="60"/>
      <c r="AF22" s="59"/>
      <c r="AG22" s="55"/>
      <c r="AH22" s="55"/>
      <c r="AI22" s="55"/>
      <c r="AJ22" s="55"/>
      <c r="AK22" s="60"/>
      <c r="AL22" s="59"/>
      <c r="AM22" s="55"/>
      <c r="AN22" s="55"/>
      <c r="AO22" s="55"/>
      <c r="AP22" s="55"/>
      <c r="AQ22" s="55"/>
      <c r="AR22" s="55"/>
      <c r="AS22" s="55"/>
      <c r="AT22" s="55"/>
      <c r="AU22" s="55"/>
      <c r="AV22" s="62"/>
      <c r="AW22" s="59"/>
      <c r="AX22" s="59"/>
      <c r="AY22" s="61"/>
      <c r="AZ22" s="61"/>
      <c r="BA22" s="61"/>
      <c r="BB22" s="55"/>
      <c r="BC22" s="61"/>
      <c r="BD22" s="61"/>
      <c r="BE22" s="61"/>
      <c r="BF22" s="61"/>
      <c r="BG22" s="61"/>
      <c r="BH22" s="61"/>
      <c r="BI22" s="61"/>
      <c r="BJ22" s="61"/>
      <c r="BK22" s="61"/>
      <c r="BL22" s="55"/>
      <c r="BM22" s="62"/>
      <c r="BN22" s="59"/>
      <c r="BO22" s="59"/>
      <c r="BP22" s="59"/>
      <c r="BQ22" s="59"/>
      <c r="BR22" s="59"/>
      <c r="BS22" s="59"/>
      <c r="BT22" s="61"/>
      <c r="BU22" s="55"/>
      <c r="BV22" s="55"/>
      <c r="BW22" s="55"/>
      <c r="BX22" s="55"/>
      <c r="BY22" s="55"/>
      <c r="BZ22" s="55"/>
      <c r="CA22" s="55"/>
      <c r="CB22" s="62"/>
      <c r="CC22" s="60"/>
      <c r="CD22" s="59"/>
      <c r="CE22" s="55"/>
      <c r="CF22" s="55"/>
      <c r="CG22" s="55"/>
      <c r="CH22" s="63"/>
      <c r="CI22" s="59"/>
      <c r="CJ22" s="55"/>
      <c r="CK22" s="55"/>
      <c r="CL22" s="55"/>
      <c r="CM22" s="55"/>
      <c r="CN22" s="55"/>
      <c r="CO22" s="55"/>
      <c r="CP22" s="55"/>
      <c r="CQ22" s="55"/>
      <c r="CR22" s="63"/>
      <c r="CS22" s="59"/>
      <c r="CT22" s="55"/>
      <c r="CU22" s="55"/>
      <c r="CV22" s="55"/>
      <c r="CW22" s="55"/>
      <c r="CX22" s="55"/>
      <c r="CY22" s="55"/>
      <c r="CZ22" s="55"/>
      <c r="DA22" s="55"/>
      <c r="DB22" s="64"/>
      <c r="DC22" s="59"/>
      <c r="DD22" s="62"/>
      <c r="DE22" s="59"/>
      <c r="DF22" s="55"/>
      <c r="DG22" s="55"/>
      <c r="DH22" s="55"/>
      <c r="DI22" s="55"/>
      <c r="DJ22" s="55"/>
      <c r="DK22" s="60"/>
    </row>
    <row r="23" spans="1:115" s="65" customFormat="1" ht="15" customHeight="1" thickBot="1" x14ac:dyDescent="0.3">
      <c r="A23" s="55"/>
      <c r="B23" s="56"/>
      <c r="C23" s="86"/>
      <c r="D23" s="85"/>
      <c r="E23" s="85"/>
      <c r="F23" s="57"/>
      <c r="G23" s="58"/>
      <c r="H23" s="59"/>
      <c r="I23" s="55"/>
      <c r="J23" s="55"/>
      <c r="K23" s="55"/>
      <c r="L23" s="55"/>
      <c r="M23" s="60"/>
      <c r="N23" s="59"/>
      <c r="O23" s="55"/>
      <c r="P23" s="55"/>
      <c r="Q23" s="55"/>
      <c r="R23" s="55"/>
      <c r="S23" s="60"/>
      <c r="T23" s="59"/>
      <c r="U23" s="55"/>
      <c r="V23" s="55"/>
      <c r="W23" s="55"/>
      <c r="X23" s="55"/>
      <c r="Y23" s="55"/>
      <c r="Z23" s="59"/>
      <c r="AA23" s="55"/>
      <c r="AB23" s="55"/>
      <c r="AC23" s="55"/>
      <c r="AD23" s="62"/>
      <c r="AE23" s="60"/>
      <c r="AF23" s="59"/>
      <c r="AG23" s="55"/>
      <c r="AH23" s="55"/>
      <c r="AI23" s="55"/>
      <c r="AJ23" s="55"/>
      <c r="AK23" s="60"/>
      <c r="AL23" s="59"/>
      <c r="AM23" s="55"/>
      <c r="AN23" s="55"/>
      <c r="AO23" s="55"/>
      <c r="AP23" s="55"/>
      <c r="AQ23" s="55"/>
      <c r="AR23" s="55"/>
      <c r="AS23" s="55"/>
      <c r="AT23" s="55"/>
      <c r="AU23" s="55"/>
      <c r="AV23" s="62"/>
      <c r="AW23" s="59"/>
      <c r="AX23" s="59"/>
      <c r="AY23" s="61"/>
      <c r="AZ23" s="61"/>
      <c r="BA23" s="61"/>
      <c r="BB23" s="61"/>
      <c r="BC23" s="61"/>
      <c r="BD23" s="61"/>
      <c r="BE23" s="61"/>
      <c r="BF23" s="61"/>
      <c r="BG23" s="61"/>
      <c r="BH23" s="61"/>
      <c r="BI23" s="61"/>
      <c r="BJ23" s="61"/>
      <c r="BK23" s="61"/>
      <c r="BL23" s="55"/>
      <c r="BM23" s="62"/>
      <c r="BN23" s="59"/>
      <c r="BO23" s="59"/>
      <c r="BP23" s="59"/>
      <c r="BQ23" s="59"/>
      <c r="BR23" s="59"/>
      <c r="BS23" s="59"/>
      <c r="BT23" s="61"/>
      <c r="BU23" s="55"/>
      <c r="BV23" s="55"/>
      <c r="BW23" s="55"/>
      <c r="BX23" s="55"/>
      <c r="BY23" s="55"/>
      <c r="BZ23" s="55"/>
      <c r="CA23" s="55"/>
      <c r="CB23" s="62"/>
      <c r="CC23" s="60"/>
      <c r="CD23" s="59"/>
      <c r="CE23" s="55"/>
      <c r="CF23" s="55"/>
      <c r="CG23" s="55"/>
      <c r="CH23" s="63"/>
      <c r="CI23" s="59"/>
      <c r="CJ23" s="55"/>
      <c r="CK23" s="55"/>
      <c r="CL23" s="55"/>
      <c r="CM23" s="55"/>
      <c r="CN23" s="55"/>
      <c r="CO23" s="55"/>
      <c r="CP23" s="55"/>
      <c r="CQ23" s="55"/>
      <c r="CR23" s="63"/>
      <c r="CS23" s="59"/>
      <c r="CT23" s="55"/>
      <c r="CU23" s="55"/>
      <c r="CV23" s="55"/>
      <c r="CW23" s="55"/>
      <c r="CX23" s="55"/>
      <c r="CY23" s="55"/>
      <c r="CZ23" s="55"/>
      <c r="DA23" s="55"/>
      <c r="DB23" s="64"/>
      <c r="DC23" s="59"/>
      <c r="DD23" s="62"/>
      <c r="DE23" s="59"/>
      <c r="DF23" s="55"/>
      <c r="DG23" s="55"/>
      <c r="DH23" s="55"/>
      <c r="DI23" s="55"/>
      <c r="DJ23" s="55"/>
      <c r="DK23" s="60"/>
    </row>
    <row r="24" spans="1:115" ht="14.4" thickBot="1" x14ac:dyDescent="0.3">
      <c r="A24" s="66"/>
      <c r="B24" s="67"/>
      <c r="C24" s="68"/>
      <c r="D24" s="69" t="s">
        <v>41</v>
      </c>
      <c r="E24" s="69"/>
      <c r="F24" s="70">
        <f>COUNT(F15:F23)</f>
        <v>0</v>
      </c>
      <c r="G24" s="71">
        <f>COUNT(G11:G23)</f>
        <v>0</v>
      </c>
      <c r="H24" s="72">
        <f>COUNTA(H11:H23)</f>
        <v>0</v>
      </c>
      <c r="I24" s="72">
        <f t="shared" ref="I24:BM24" si="0">COUNTA(I11:I23)</f>
        <v>0</v>
      </c>
      <c r="J24" s="72">
        <f t="shared" si="0"/>
        <v>0</v>
      </c>
      <c r="K24" s="72">
        <f t="shared" si="0"/>
        <v>0</v>
      </c>
      <c r="L24" s="72">
        <f t="shared" si="0"/>
        <v>0</v>
      </c>
      <c r="M24" s="72">
        <f t="shared" si="0"/>
        <v>0</v>
      </c>
      <c r="N24" s="72">
        <f t="shared" si="0"/>
        <v>0</v>
      </c>
      <c r="O24" s="72">
        <f t="shared" si="0"/>
        <v>0</v>
      </c>
      <c r="P24" s="72">
        <f t="shared" si="0"/>
        <v>0</v>
      </c>
      <c r="Q24" s="72">
        <f t="shared" si="0"/>
        <v>0</v>
      </c>
      <c r="R24" s="72">
        <f t="shared" si="0"/>
        <v>0</v>
      </c>
      <c r="S24" s="72">
        <f t="shared" si="0"/>
        <v>0</v>
      </c>
      <c r="T24" s="72">
        <f t="shared" si="0"/>
        <v>0</v>
      </c>
      <c r="U24" s="72">
        <f t="shared" si="0"/>
        <v>0</v>
      </c>
      <c r="V24" s="72">
        <f t="shared" si="0"/>
        <v>0</v>
      </c>
      <c r="W24" s="72">
        <f t="shared" si="0"/>
        <v>0</v>
      </c>
      <c r="X24" s="72">
        <f t="shared" si="0"/>
        <v>0</v>
      </c>
      <c r="Y24" s="72">
        <f t="shared" si="0"/>
        <v>0</v>
      </c>
      <c r="Z24" s="72">
        <f t="shared" si="0"/>
        <v>0</v>
      </c>
      <c r="AA24" s="72">
        <f t="shared" si="0"/>
        <v>0</v>
      </c>
      <c r="AB24" s="72">
        <f t="shared" si="0"/>
        <v>0</v>
      </c>
      <c r="AC24" s="72">
        <f t="shared" si="0"/>
        <v>0</v>
      </c>
      <c r="AD24" s="72">
        <f t="shared" si="0"/>
        <v>0</v>
      </c>
      <c r="AE24" s="72">
        <f t="shared" si="0"/>
        <v>0</v>
      </c>
      <c r="AF24" s="72">
        <f t="shared" si="0"/>
        <v>0</v>
      </c>
      <c r="AG24" s="72">
        <f t="shared" si="0"/>
        <v>0</v>
      </c>
      <c r="AH24" s="72">
        <f t="shared" si="0"/>
        <v>0</v>
      </c>
      <c r="AI24" s="72">
        <f t="shared" si="0"/>
        <v>0</v>
      </c>
      <c r="AJ24" s="72">
        <f t="shared" si="0"/>
        <v>0</v>
      </c>
      <c r="AK24" s="72">
        <f t="shared" si="0"/>
        <v>0</v>
      </c>
      <c r="AL24" s="72">
        <f t="shared" si="0"/>
        <v>0</v>
      </c>
      <c r="AM24" s="72">
        <f t="shared" si="0"/>
        <v>0</v>
      </c>
      <c r="AN24" s="72"/>
      <c r="AO24" s="72"/>
      <c r="AP24" s="72"/>
      <c r="AQ24" s="72"/>
      <c r="AR24" s="72"/>
      <c r="AS24" s="72">
        <f t="shared" si="0"/>
        <v>0</v>
      </c>
      <c r="AT24" s="72">
        <f t="shared" si="0"/>
        <v>0</v>
      </c>
      <c r="AU24" s="72">
        <f t="shared" si="0"/>
        <v>0</v>
      </c>
      <c r="AV24" s="72">
        <f t="shared" si="0"/>
        <v>0</v>
      </c>
      <c r="AW24" s="72">
        <f t="shared" si="0"/>
        <v>0</v>
      </c>
      <c r="AX24" s="72">
        <f t="shared" si="0"/>
        <v>0</v>
      </c>
      <c r="AY24" s="72">
        <f t="shared" si="0"/>
        <v>0</v>
      </c>
      <c r="AZ24" s="72">
        <f t="shared" si="0"/>
        <v>0</v>
      </c>
      <c r="BA24" s="72">
        <f t="shared" si="0"/>
        <v>0</v>
      </c>
      <c r="BB24" s="72">
        <f t="shared" si="0"/>
        <v>0</v>
      </c>
      <c r="BC24" s="72">
        <f t="shared" si="0"/>
        <v>0</v>
      </c>
      <c r="BD24" s="72">
        <f t="shared" si="0"/>
        <v>0</v>
      </c>
      <c r="BE24" s="72">
        <f t="shared" si="0"/>
        <v>0</v>
      </c>
      <c r="BF24" s="72">
        <f t="shared" si="0"/>
        <v>0</v>
      </c>
      <c r="BG24" s="72">
        <f t="shared" si="0"/>
        <v>0</v>
      </c>
      <c r="BH24" s="72">
        <f t="shared" si="0"/>
        <v>0</v>
      </c>
      <c r="BI24" s="72">
        <f t="shared" si="0"/>
        <v>0</v>
      </c>
      <c r="BJ24" s="72"/>
      <c r="BK24" s="72"/>
      <c r="BL24" s="72">
        <f t="shared" si="0"/>
        <v>0</v>
      </c>
      <c r="BM24" s="72">
        <f t="shared" si="0"/>
        <v>0</v>
      </c>
      <c r="BN24" s="72">
        <f t="shared" ref="BN24:BS24" si="1">COUNTA(BN14:BN22)</f>
        <v>0</v>
      </c>
      <c r="BO24" s="72">
        <f t="shared" si="1"/>
        <v>0</v>
      </c>
      <c r="BP24" s="72">
        <f t="shared" si="1"/>
        <v>0</v>
      </c>
      <c r="BQ24" s="72">
        <f t="shared" si="1"/>
        <v>0</v>
      </c>
      <c r="BR24" s="72">
        <f t="shared" si="1"/>
        <v>0</v>
      </c>
      <c r="BS24" s="72">
        <f t="shared" si="1"/>
        <v>0</v>
      </c>
      <c r="BT24" s="74">
        <f t="shared" ref="BT24:DB24" si="2">COUNTA(BT15:BT23)</f>
        <v>0</v>
      </c>
      <c r="BU24" s="70">
        <f t="shared" si="2"/>
        <v>0</v>
      </c>
      <c r="BV24" s="70">
        <f t="shared" si="2"/>
        <v>0</v>
      </c>
      <c r="BW24" s="70">
        <f t="shared" si="2"/>
        <v>0</v>
      </c>
      <c r="BX24" s="70">
        <f t="shared" si="2"/>
        <v>0</v>
      </c>
      <c r="BY24" s="70">
        <f t="shared" si="2"/>
        <v>0</v>
      </c>
      <c r="BZ24" s="70">
        <f t="shared" si="2"/>
        <v>0</v>
      </c>
      <c r="CA24" s="70">
        <f t="shared" si="2"/>
        <v>0</v>
      </c>
      <c r="CB24" s="73">
        <f t="shared" si="2"/>
        <v>0</v>
      </c>
      <c r="CC24" s="71">
        <f t="shared" si="2"/>
        <v>0</v>
      </c>
      <c r="CD24" s="72">
        <f t="shared" si="2"/>
        <v>0</v>
      </c>
      <c r="CE24" s="70">
        <f t="shared" si="2"/>
        <v>0</v>
      </c>
      <c r="CF24" s="70">
        <f t="shared" si="2"/>
        <v>0</v>
      </c>
      <c r="CG24" s="70">
        <f t="shared" si="2"/>
        <v>0</v>
      </c>
      <c r="CH24" s="75">
        <f t="shared" si="2"/>
        <v>0</v>
      </c>
      <c r="CI24" s="72">
        <f t="shared" si="2"/>
        <v>0</v>
      </c>
      <c r="CJ24" s="70">
        <f t="shared" si="2"/>
        <v>0</v>
      </c>
      <c r="CK24" s="70">
        <f t="shared" si="2"/>
        <v>0</v>
      </c>
      <c r="CL24" s="70">
        <f t="shared" si="2"/>
        <v>0</v>
      </c>
      <c r="CM24" s="70">
        <f t="shared" si="2"/>
        <v>0</v>
      </c>
      <c r="CN24" s="70">
        <f t="shared" si="2"/>
        <v>0</v>
      </c>
      <c r="CO24" s="70">
        <f t="shared" si="2"/>
        <v>0</v>
      </c>
      <c r="CP24" s="70">
        <f t="shared" si="2"/>
        <v>0</v>
      </c>
      <c r="CQ24" s="70">
        <f t="shared" si="2"/>
        <v>0</v>
      </c>
      <c r="CR24" s="75">
        <f t="shared" si="2"/>
        <v>0</v>
      </c>
      <c r="CS24" s="72">
        <f t="shared" si="2"/>
        <v>0</v>
      </c>
      <c r="CT24" s="70">
        <f t="shared" si="2"/>
        <v>0</v>
      </c>
      <c r="CU24" s="70">
        <f t="shared" si="2"/>
        <v>0</v>
      </c>
      <c r="CV24" s="70">
        <f t="shared" si="2"/>
        <v>0</v>
      </c>
      <c r="CW24" s="70">
        <f t="shared" si="2"/>
        <v>0</v>
      </c>
      <c r="CX24" s="70">
        <f t="shared" si="2"/>
        <v>0</v>
      </c>
      <c r="CY24" s="70">
        <f t="shared" si="2"/>
        <v>0</v>
      </c>
      <c r="CZ24" s="70">
        <f t="shared" si="2"/>
        <v>0</v>
      </c>
      <c r="DA24" s="70">
        <f t="shared" si="2"/>
        <v>0</v>
      </c>
      <c r="DB24" s="76">
        <f t="shared" si="2"/>
        <v>0</v>
      </c>
      <c r="DC24" s="72">
        <f>COUNTIF(DC15:DC23,"A")</f>
        <v>0</v>
      </c>
      <c r="DD24" s="73">
        <f>COUNTIF(DD15:DD23,"A")</f>
        <v>0</v>
      </c>
      <c r="DE24" s="77">
        <f>COUNTIF(DE15:DE23,"A")</f>
        <v>0</v>
      </c>
      <c r="DF24" s="78">
        <f t="shared" ref="DF24:DK24" si="3">COUNTIF(DF15:DF23,"A")</f>
        <v>0</v>
      </c>
      <c r="DG24" s="78">
        <f t="shared" si="3"/>
        <v>0</v>
      </c>
      <c r="DH24" s="78">
        <f t="shared" si="3"/>
        <v>0</v>
      </c>
      <c r="DI24" s="78">
        <f t="shared" si="3"/>
        <v>0</v>
      </c>
      <c r="DJ24" s="78">
        <f t="shared" si="3"/>
        <v>0</v>
      </c>
      <c r="DK24" s="79">
        <f t="shared" si="3"/>
        <v>0</v>
      </c>
    </row>
    <row r="26" spans="1:115" ht="14.4" thickBot="1" x14ac:dyDescent="0.3"/>
    <row r="27" spans="1:115" ht="30" customHeight="1" x14ac:dyDescent="0.25">
      <c r="C27" s="985" t="s">
        <v>43</v>
      </c>
      <c r="D27" s="986"/>
      <c r="E27" s="987"/>
      <c r="F27" s="988"/>
    </row>
    <row r="28" spans="1:115" x14ac:dyDescent="0.25">
      <c r="C28" s="59" t="s">
        <v>36</v>
      </c>
      <c r="D28" s="989" t="s">
        <v>17</v>
      </c>
      <c r="E28" s="990"/>
      <c r="F28" s="991"/>
    </row>
    <row r="29" spans="1:115" x14ac:dyDescent="0.25">
      <c r="C29" s="59" t="s">
        <v>52</v>
      </c>
      <c r="D29" s="989" t="s">
        <v>53</v>
      </c>
      <c r="E29" s="990"/>
      <c r="F29" s="991"/>
    </row>
    <row r="30" spans="1:115" x14ac:dyDescent="0.25">
      <c r="C30" s="59" t="s">
        <v>54</v>
      </c>
      <c r="D30" s="989" t="s">
        <v>55</v>
      </c>
      <c r="E30" s="990"/>
      <c r="F30" s="991"/>
    </row>
    <row r="31" spans="1:115" x14ac:dyDescent="0.25">
      <c r="C31" s="59" t="s">
        <v>16</v>
      </c>
      <c r="D31" s="989" t="s">
        <v>18</v>
      </c>
      <c r="E31" s="990"/>
      <c r="F31" s="991"/>
    </row>
    <row r="32" spans="1:115" x14ac:dyDescent="0.25">
      <c r="C32" s="80" t="s">
        <v>42</v>
      </c>
      <c r="D32" s="81" t="s">
        <v>75</v>
      </c>
      <c r="E32" s="178"/>
      <c r="F32" s="82"/>
    </row>
    <row r="33" spans="3:18" x14ac:dyDescent="0.25">
      <c r="C33" s="80" t="s">
        <v>50</v>
      </c>
      <c r="D33" s="81" t="s">
        <v>66</v>
      </c>
      <c r="E33" s="178"/>
      <c r="F33" s="82"/>
    </row>
    <row r="34" spans="3:18" ht="14.4" thickBot="1" x14ac:dyDescent="0.3">
      <c r="C34" s="83" t="s">
        <v>44</v>
      </c>
      <c r="D34" s="992" t="s">
        <v>30</v>
      </c>
      <c r="E34" s="993"/>
      <c r="F34" s="994"/>
    </row>
    <row r="36" spans="3:18" ht="15" customHeight="1" x14ac:dyDescent="0.25">
      <c r="C36" s="65" t="s">
        <v>37</v>
      </c>
      <c r="D36" s="984" t="s">
        <v>38</v>
      </c>
      <c r="E36" s="984"/>
      <c r="F36" s="984"/>
      <c r="G36" s="984"/>
      <c r="H36" s="984"/>
      <c r="I36" s="984"/>
      <c r="J36" s="984"/>
      <c r="K36" s="984"/>
      <c r="L36" s="984"/>
      <c r="M36" s="984"/>
      <c r="N36" s="984"/>
      <c r="O36" s="984"/>
      <c r="P36" s="984"/>
      <c r="Q36" s="984"/>
      <c r="R36" s="87"/>
    </row>
    <row r="37" spans="3:18" ht="29.25" customHeight="1" x14ac:dyDescent="0.25">
      <c r="D37" s="984" t="s">
        <v>39</v>
      </c>
      <c r="E37" s="984"/>
      <c r="F37" s="984"/>
      <c r="G37" s="984"/>
      <c r="H37" s="984"/>
      <c r="I37" s="984"/>
      <c r="J37" s="984"/>
      <c r="K37" s="984"/>
      <c r="L37" s="984"/>
      <c r="M37" s="984"/>
      <c r="N37" s="984"/>
      <c r="O37" s="984"/>
      <c r="P37" s="984"/>
      <c r="Q37" s="984"/>
      <c r="R37" s="984"/>
    </row>
    <row r="38" spans="3:18" x14ac:dyDescent="0.25">
      <c r="D38" s="52" t="s">
        <v>40</v>
      </c>
    </row>
  </sheetData>
  <mergeCells count="26">
    <mergeCell ref="D36:Q36"/>
    <mergeCell ref="D37:R37"/>
    <mergeCell ref="C27:F27"/>
    <mergeCell ref="D28:F28"/>
    <mergeCell ref="D29:F29"/>
    <mergeCell ref="D30:F30"/>
    <mergeCell ref="D31:F31"/>
    <mergeCell ref="D34:F34"/>
    <mergeCell ref="CS7:DB7"/>
    <mergeCell ref="DC7:DD7"/>
    <mergeCell ref="DE7:DK7"/>
    <mergeCell ref="E8:E9"/>
    <mergeCell ref="F8:F9"/>
    <mergeCell ref="G8:G9"/>
    <mergeCell ref="AX7:BH7"/>
    <mergeCell ref="BI7:BM7"/>
    <mergeCell ref="BN7:BS7"/>
    <mergeCell ref="BT7:CC7"/>
    <mergeCell ref="CD7:CH7"/>
    <mergeCell ref="CI7:CR7"/>
    <mergeCell ref="H7:AW7"/>
    <mergeCell ref="A7:A9"/>
    <mergeCell ref="B7:B9"/>
    <mergeCell ref="C7:C9"/>
    <mergeCell ref="D7:D9"/>
    <mergeCell ref="E7:G7"/>
  </mergeCells>
  <conditionalFormatting sqref="H10:BM23">
    <cfRule type="cellIs" dxfId="1455" priority="1" operator="equal">
      <formula>"2015-1"</formula>
    </cfRule>
  </conditionalFormatting>
  <conditionalFormatting sqref="H14:BM23">
    <cfRule type="cellIs" dxfId="1454" priority="31" operator="equal">
      <formula>5</formula>
    </cfRule>
    <cfRule type="cellIs" dxfId="1453" priority="32" operator="equal">
      <formula>"2014-2"</formula>
    </cfRule>
    <cfRule type="cellIs" dxfId="1452" priority="33" operator="lessThan">
      <formula>6</formula>
    </cfRule>
  </conditionalFormatting>
  <conditionalFormatting sqref="K13">
    <cfRule type="cellIs" dxfId="1451" priority="27" operator="equal">
      <formula>5</formula>
    </cfRule>
    <cfRule type="cellIs" dxfId="1450" priority="28" operator="equal">
      <formula>"2014-2"</formula>
    </cfRule>
    <cfRule type="cellIs" dxfId="1449" priority="29" operator="lessThan">
      <formula>6</formula>
    </cfRule>
  </conditionalFormatting>
  <conditionalFormatting sqref="K10:M10">
    <cfRule type="cellIs" dxfId="1448" priority="10" operator="equal">
      <formula>5</formula>
    </cfRule>
  </conditionalFormatting>
  <conditionalFormatting sqref="Z10">
    <cfRule type="cellIs" dxfId="1447" priority="4" operator="equal">
      <formula>5</formula>
    </cfRule>
  </conditionalFormatting>
  <conditionalFormatting sqref="Z13">
    <cfRule type="cellIs" dxfId="1446" priority="24" operator="equal">
      <formula>5</formula>
    </cfRule>
    <cfRule type="cellIs" dxfId="1445" priority="25" operator="equal">
      <formula>"2014-2"</formula>
    </cfRule>
    <cfRule type="cellIs" dxfId="1444" priority="26" operator="lessThan">
      <formula>6</formula>
    </cfRule>
  </conditionalFormatting>
  <conditionalFormatting sqref="AF10">
    <cfRule type="cellIs" dxfId="1443" priority="6" operator="equal">
      <formula>5</formula>
    </cfRule>
  </conditionalFormatting>
  <conditionalFormatting sqref="AT13">
    <cfRule type="cellIs" dxfId="1442" priority="21" operator="equal">
      <formula>5</formula>
    </cfRule>
    <cfRule type="cellIs" dxfId="1441" priority="22" operator="equal">
      <formula>"2014-2"</formula>
    </cfRule>
    <cfRule type="cellIs" dxfId="1440" priority="23" operator="lessThan">
      <formula>6</formula>
    </cfRule>
  </conditionalFormatting>
  <conditionalFormatting sqref="BD13">
    <cfRule type="cellIs" dxfId="1439" priority="18" operator="equal">
      <formula>5</formula>
    </cfRule>
    <cfRule type="cellIs" dxfId="1438" priority="19" operator="equal">
      <formula>"2014-2"</formula>
    </cfRule>
    <cfRule type="cellIs" dxfId="1437" priority="20" operator="lessThan">
      <formula>6</formula>
    </cfRule>
  </conditionalFormatting>
  <conditionalFormatting sqref="BI10">
    <cfRule type="cellIs" dxfId="1436" priority="8" operator="equal">
      <formula>5</formula>
    </cfRule>
  </conditionalFormatting>
  <conditionalFormatting sqref="BL10">
    <cfRule type="cellIs" dxfId="1435" priority="2"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DL71"/>
  <sheetViews>
    <sheetView tabSelected="1" topLeftCell="A7" zoomScaleNormal="100" zoomScalePageLayoutView="90" workbookViewId="0">
      <pane xSplit="7" ySplit="6" topLeftCell="H20" activePane="bottomRight" state="frozen"/>
      <selection activeCell="A7" sqref="A7"/>
      <selection pane="topRight" activeCell="H7" sqref="H7"/>
      <selection pane="bottomLeft" activeCell="A13" sqref="A13"/>
      <selection pane="bottomRight" activeCell="D20" sqref="D20"/>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6" width="12.88671875" style="52" customWidth="1"/>
    <col min="17" max="18" width="9.88671875" style="52" customWidth="1"/>
    <col min="19" max="19" width="10.88671875" style="52" customWidth="1"/>
    <col min="20" max="36" width="9.88671875" style="52" customWidth="1"/>
    <col min="37" max="39" width="11" style="52" customWidth="1"/>
    <col min="40" max="41" width="9.88671875" style="52" customWidth="1"/>
    <col min="42" max="43" width="12.5546875" style="52" customWidth="1"/>
    <col min="44" max="44" width="9.88671875" style="52" customWidth="1"/>
    <col min="45" max="46" width="11.109375" style="52" customWidth="1"/>
    <col min="47" max="61" width="9.88671875" style="52" customWidth="1"/>
    <col min="62" max="62" width="13.44140625" style="52" customWidth="1"/>
    <col min="63" max="66" width="9.88671875" style="52" customWidth="1"/>
    <col min="67" max="67" width="11.5546875" style="52" customWidth="1"/>
    <col min="68" max="68" width="11.44140625" style="52" customWidth="1"/>
    <col min="69" max="70" width="11.109375" style="52" customWidth="1"/>
    <col min="71" max="71" width="13.33203125" style="52" customWidth="1"/>
    <col min="72" max="72" width="11.109375" style="52" customWidth="1"/>
    <col min="73" max="80" width="5.6640625" style="52" customWidth="1"/>
    <col min="81" max="81" width="9.5546875" style="52" customWidth="1"/>
    <col min="82" max="82" width="11.44140625" style="52"/>
    <col min="83" max="85" width="5.6640625" style="52" customWidth="1"/>
    <col min="86" max="86" width="10" style="52" customWidth="1"/>
    <col min="87" max="87" width="11.44140625" style="52"/>
    <col min="88" max="95" width="5.6640625" style="52" customWidth="1"/>
    <col min="96" max="96" width="10.6640625" style="52" customWidth="1"/>
    <col min="97" max="97" width="11.44140625" style="52"/>
    <col min="98" max="105" width="5.6640625" style="52" customWidth="1"/>
    <col min="106" max="106" width="10.5546875" style="52" customWidth="1"/>
    <col min="107" max="107" width="11.44140625" style="52"/>
    <col min="108" max="108" width="16.5546875" style="52" customWidth="1"/>
    <col min="109" max="109" width="15.88671875" style="52" customWidth="1"/>
    <col min="110" max="110" width="10.44140625" style="52" customWidth="1"/>
    <col min="111" max="114" width="11.44140625" style="52"/>
    <col min="115" max="115" width="13.5546875" style="52" customWidth="1"/>
    <col min="116" max="16384" width="11.44140625" style="52"/>
  </cols>
  <sheetData>
    <row r="1" spans="1:116"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V1" s="10"/>
      <c r="AW1" s="10"/>
      <c r="BD1" s="11"/>
      <c r="BE1" s="11"/>
      <c r="BF1" s="11"/>
      <c r="BG1" s="11"/>
      <c r="BJ1" s="12"/>
    </row>
    <row r="2" spans="1:116" ht="2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6" ht="17.399999999999999" x14ac:dyDescent="0.25">
      <c r="A3" s="2" t="s">
        <v>183</v>
      </c>
      <c r="B3" s="2"/>
      <c r="C3" s="2"/>
      <c r="D3" s="2"/>
      <c r="E3" s="2"/>
      <c r="F3" s="2"/>
      <c r="J3" s="2"/>
      <c r="K3" s="2"/>
      <c r="L3" s="2"/>
      <c r="M3" s="2"/>
      <c r="N3" s="2"/>
      <c r="O3" s="2"/>
      <c r="P3" s="2"/>
      <c r="Q3" s="2"/>
      <c r="R3" s="2"/>
      <c r="S3" s="2"/>
      <c r="T3" s="2"/>
      <c r="U3" s="2"/>
      <c r="V3" s="2"/>
      <c r="W3" s="2"/>
      <c r="X3" s="2"/>
      <c r="Y3" s="2"/>
      <c r="Z3" s="2"/>
      <c r="AA3" s="2"/>
      <c r="AB3" s="2"/>
      <c r="AC3" s="2"/>
      <c r="AD3" s="2"/>
    </row>
    <row r="4" spans="1:116"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6" ht="18" customHeight="1" x14ac:dyDescent="0.25"/>
    <row r="6" spans="1:116" ht="33" customHeight="1" thickBot="1" x14ac:dyDescent="0.3">
      <c r="A6" s="2" t="s">
        <v>93</v>
      </c>
      <c r="B6" s="2"/>
    </row>
    <row r="7" spans="1:116"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13"/>
      <c r="AQ7" s="1013"/>
      <c r="AR7" s="1013"/>
      <c r="AS7" s="1013"/>
      <c r="AT7" s="1013"/>
      <c r="AU7" s="1029"/>
      <c r="AV7" s="1029"/>
      <c r="AW7" s="528"/>
      <c r="AX7" s="1043" t="s">
        <v>282</v>
      </c>
      <c r="AY7" s="1028"/>
      <c r="AZ7" s="1028"/>
      <c r="BA7" s="1028"/>
      <c r="BB7" s="1028"/>
      <c r="BC7" s="1028"/>
      <c r="BD7" s="1028"/>
      <c r="BE7" s="1028"/>
      <c r="BF7" s="1028"/>
      <c r="BG7" s="1028"/>
      <c r="BH7" s="1044"/>
      <c r="BI7" s="1036" t="s">
        <v>11</v>
      </c>
      <c r="BJ7" s="1036"/>
      <c r="BK7" s="1036"/>
      <c r="BL7" s="1036"/>
      <c r="BM7" s="1036"/>
      <c r="BN7" s="1037"/>
      <c r="BO7" s="1008" t="s">
        <v>58</v>
      </c>
      <c r="BP7" s="1009"/>
      <c r="BQ7" s="1009"/>
      <c r="BR7" s="1009"/>
      <c r="BS7" s="1009"/>
      <c r="BT7" s="1010"/>
      <c r="BU7" s="996" t="s">
        <v>19</v>
      </c>
      <c r="BV7" s="996"/>
      <c r="BW7" s="996"/>
      <c r="BX7" s="996"/>
      <c r="BY7" s="996"/>
      <c r="BZ7" s="996"/>
      <c r="CA7" s="996"/>
      <c r="CB7" s="996"/>
      <c r="CC7" s="996"/>
      <c r="CD7" s="1011"/>
      <c r="CE7" s="997" t="s">
        <v>51</v>
      </c>
      <c r="CF7" s="998"/>
      <c r="CG7" s="998"/>
      <c r="CH7" s="998"/>
      <c r="CI7" s="999"/>
      <c r="CJ7" s="995" t="s">
        <v>20</v>
      </c>
      <c r="CK7" s="996"/>
      <c r="CL7" s="996"/>
      <c r="CM7" s="996"/>
      <c r="CN7" s="996"/>
      <c r="CO7" s="996"/>
      <c r="CP7" s="996"/>
      <c r="CQ7" s="996"/>
      <c r="CR7" s="996"/>
      <c r="CS7" s="1011"/>
      <c r="CT7" s="995" t="s">
        <v>21</v>
      </c>
      <c r="CU7" s="996"/>
      <c r="CV7" s="996"/>
      <c r="CW7" s="996"/>
      <c r="CX7" s="996"/>
      <c r="CY7" s="996"/>
      <c r="CZ7" s="996"/>
      <c r="DA7" s="996"/>
      <c r="DB7" s="996"/>
      <c r="DC7" s="996"/>
      <c r="DD7" s="997" t="s">
        <v>77</v>
      </c>
      <c r="DE7" s="998"/>
      <c r="DF7" s="997" t="s">
        <v>67</v>
      </c>
      <c r="DG7" s="998"/>
      <c r="DH7" s="998"/>
      <c r="DI7" s="998"/>
      <c r="DJ7" s="998"/>
      <c r="DK7" s="998"/>
      <c r="DL7" s="999"/>
    </row>
    <row r="8" spans="1:116" s="54" customFormat="1" ht="62.25" customHeight="1" x14ac:dyDescent="0.2">
      <c r="A8" s="1015"/>
      <c r="B8" s="1018"/>
      <c r="C8" s="1018"/>
      <c r="D8" s="1018"/>
      <c r="E8" s="1018" t="s">
        <v>402</v>
      </c>
      <c r="F8" s="1001" t="s">
        <v>33</v>
      </c>
      <c r="G8" s="1003" t="s">
        <v>15</v>
      </c>
      <c r="H8" s="27" t="s">
        <v>184</v>
      </c>
      <c r="I8" s="28" t="s">
        <v>129</v>
      </c>
      <c r="J8" s="28" t="s">
        <v>130</v>
      </c>
      <c r="K8" s="28" t="s">
        <v>5</v>
      </c>
      <c r="L8" s="29" t="s">
        <v>221</v>
      </c>
      <c r="M8" s="27" t="s">
        <v>1313</v>
      </c>
      <c r="N8" s="28" t="s">
        <v>277</v>
      </c>
      <c r="O8" s="28" t="s">
        <v>185</v>
      </c>
      <c r="P8" s="28" t="s">
        <v>186</v>
      </c>
      <c r="Q8" s="29" t="s">
        <v>187</v>
      </c>
      <c r="R8" s="27" t="s">
        <v>188</v>
      </c>
      <c r="S8" s="28" t="s">
        <v>189</v>
      </c>
      <c r="T8" s="28" t="s">
        <v>278</v>
      </c>
      <c r="U8" s="28" t="s">
        <v>1315</v>
      </c>
      <c r="V8" s="28" t="s">
        <v>279</v>
      </c>
      <c r="W8" s="29" t="s">
        <v>190</v>
      </c>
      <c r="X8" s="27" t="s">
        <v>191</v>
      </c>
      <c r="Y8" s="28" t="s">
        <v>280</v>
      </c>
      <c r="Z8" s="28" t="s">
        <v>192</v>
      </c>
      <c r="AA8" s="28" t="s">
        <v>1314</v>
      </c>
      <c r="AB8" s="28" t="s">
        <v>194</v>
      </c>
      <c r="AC8" s="28" t="s">
        <v>928</v>
      </c>
      <c r="AD8" s="29" t="s">
        <v>195</v>
      </c>
      <c r="AE8" s="27" t="s">
        <v>196</v>
      </c>
      <c r="AF8" s="28" t="s">
        <v>197</v>
      </c>
      <c r="AG8" s="28" t="s">
        <v>1316</v>
      </c>
      <c r="AH8" s="28" t="s">
        <v>198</v>
      </c>
      <c r="AI8" s="28" t="s">
        <v>199</v>
      </c>
      <c r="AJ8" s="27" t="s">
        <v>201</v>
      </c>
      <c r="AK8" s="28" t="s">
        <v>202</v>
      </c>
      <c r="AL8" s="28" t="s">
        <v>281</v>
      </c>
      <c r="AM8" s="28" t="s">
        <v>203</v>
      </c>
      <c r="AN8" s="29" t="s">
        <v>204</v>
      </c>
      <c r="AO8" s="408" t="s">
        <v>1317</v>
      </c>
      <c r="AP8" s="201" t="s">
        <v>205</v>
      </c>
      <c r="AQ8" s="201" t="s">
        <v>1318</v>
      </c>
      <c r="AR8" s="201" t="s">
        <v>206</v>
      </c>
      <c r="AS8" s="201" t="s">
        <v>207</v>
      </c>
      <c r="AT8" s="201" t="s">
        <v>1319</v>
      </c>
      <c r="AU8" s="521" t="s">
        <v>46</v>
      </c>
      <c r="AV8" s="28" t="s">
        <v>9</v>
      </c>
      <c r="AW8" s="408" t="s">
        <v>1320</v>
      </c>
      <c r="AX8" s="49" t="s">
        <v>283</v>
      </c>
      <c r="AY8" s="38" t="s">
        <v>200</v>
      </c>
      <c r="AZ8" s="38" t="s">
        <v>284</v>
      </c>
      <c r="BA8" s="38" t="s">
        <v>285</v>
      </c>
      <c r="BB8" s="38" t="s">
        <v>286</v>
      </c>
      <c r="BC8" s="38" t="s">
        <v>287</v>
      </c>
      <c r="BD8" s="38" t="s">
        <v>1321</v>
      </c>
      <c r="BE8" s="432" t="s">
        <v>8</v>
      </c>
      <c r="BF8" s="432" t="s">
        <v>1322</v>
      </c>
      <c r="BG8" s="432" t="s">
        <v>1323</v>
      </c>
      <c r="BH8" s="50" t="s">
        <v>47</v>
      </c>
      <c r="BI8" s="48" t="s">
        <v>12</v>
      </c>
      <c r="BJ8" s="45" t="s">
        <v>13</v>
      </c>
      <c r="BK8" s="45" t="s">
        <v>4</v>
      </c>
      <c r="BL8" s="45" t="s">
        <v>6</v>
      </c>
      <c r="BM8" s="46" t="s">
        <v>14</v>
      </c>
      <c r="BN8" s="46" t="s">
        <v>218</v>
      </c>
      <c r="BO8" s="21" t="s">
        <v>56</v>
      </c>
      <c r="BP8" s="19" t="s">
        <v>62</v>
      </c>
      <c r="BQ8" s="19" t="s">
        <v>63</v>
      </c>
      <c r="BR8" s="25" t="s">
        <v>64</v>
      </c>
      <c r="BS8" s="25" t="s">
        <v>76</v>
      </c>
      <c r="BT8" s="26" t="s">
        <v>57</v>
      </c>
      <c r="BU8" s="8" t="s">
        <v>22</v>
      </c>
      <c r="BV8" s="7" t="s">
        <v>23</v>
      </c>
      <c r="BW8" s="7" t="s">
        <v>24</v>
      </c>
      <c r="BX8" s="7" t="s">
        <v>25</v>
      </c>
      <c r="BY8" s="7" t="s">
        <v>26</v>
      </c>
      <c r="BZ8" s="7" t="s">
        <v>27</v>
      </c>
      <c r="CA8" s="7" t="s">
        <v>28</v>
      </c>
      <c r="CB8" s="7" t="s">
        <v>29</v>
      </c>
      <c r="CC8" s="22" t="s">
        <v>35</v>
      </c>
      <c r="CD8" s="13" t="s">
        <v>59</v>
      </c>
      <c r="CE8" s="8" t="s">
        <v>22</v>
      </c>
      <c r="CF8" s="7" t="s">
        <v>23</v>
      </c>
      <c r="CG8" s="7" t="s">
        <v>24</v>
      </c>
      <c r="CH8" s="7" t="s">
        <v>34</v>
      </c>
      <c r="CI8" s="23" t="s">
        <v>60</v>
      </c>
      <c r="CJ8" s="8" t="s">
        <v>22</v>
      </c>
      <c r="CK8" s="7" t="s">
        <v>23</v>
      </c>
      <c r="CL8" s="7" t="s">
        <v>24</v>
      </c>
      <c r="CM8" s="7" t="s">
        <v>25</v>
      </c>
      <c r="CN8" s="7" t="s">
        <v>26</v>
      </c>
      <c r="CO8" s="7" t="s">
        <v>27</v>
      </c>
      <c r="CP8" s="7" t="s">
        <v>28</v>
      </c>
      <c r="CQ8" s="7" t="s">
        <v>29</v>
      </c>
      <c r="CR8" s="7" t="s">
        <v>34</v>
      </c>
      <c r="CS8" s="23" t="s">
        <v>60</v>
      </c>
      <c r="CT8" s="8" t="s">
        <v>22</v>
      </c>
      <c r="CU8" s="7" t="s">
        <v>23</v>
      </c>
      <c r="CV8" s="7" t="s">
        <v>24</v>
      </c>
      <c r="CW8" s="7" t="s">
        <v>25</v>
      </c>
      <c r="CX8" s="7" t="s">
        <v>26</v>
      </c>
      <c r="CY8" s="7" t="s">
        <v>27</v>
      </c>
      <c r="CZ8" s="7" t="s">
        <v>28</v>
      </c>
      <c r="DA8" s="7" t="s">
        <v>29</v>
      </c>
      <c r="DB8" s="7" t="s">
        <v>34</v>
      </c>
      <c r="DC8" s="24" t="s">
        <v>60</v>
      </c>
      <c r="DD8" s="8" t="s">
        <v>78</v>
      </c>
      <c r="DE8" s="22" t="s">
        <v>61</v>
      </c>
      <c r="DF8" s="8" t="s">
        <v>68</v>
      </c>
      <c r="DG8" s="7" t="s">
        <v>74</v>
      </c>
      <c r="DH8" s="7" t="s">
        <v>69</v>
      </c>
      <c r="DI8" s="7" t="s">
        <v>70</v>
      </c>
      <c r="DJ8" s="7" t="s">
        <v>71</v>
      </c>
      <c r="DK8" s="7" t="s">
        <v>72</v>
      </c>
      <c r="DL8" s="13" t="s">
        <v>73</v>
      </c>
    </row>
    <row r="9" spans="1:116" s="54" customFormat="1" ht="15" customHeight="1" x14ac:dyDescent="0.2">
      <c r="A9" s="1016"/>
      <c r="B9" s="1002"/>
      <c r="C9" s="1002"/>
      <c r="D9" s="1002"/>
      <c r="E9" s="1002"/>
      <c r="F9" s="1002"/>
      <c r="G9" s="1004"/>
      <c r="H9" s="27">
        <v>1154</v>
      </c>
      <c r="I9" s="28">
        <v>1116</v>
      </c>
      <c r="J9" s="28">
        <v>1120</v>
      </c>
      <c r="K9" s="28">
        <v>1029</v>
      </c>
      <c r="L9" s="29">
        <v>1004</v>
      </c>
      <c r="M9" s="27">
        <v>1164</v>
      </c>
      <c r="N9" s="28">
        <v>1003</v>
      </c>
      <c r="O9" s="28">
        <v>1155</v>
      </c>
      <c r="P9" s="28">
        <v>1166</v>
      </c>
      <c r="Q9" s="29">
        <v>1156</v>
      </c>
      <c r="R9" s="27">
        <v>1157</v>
      </c>
      <c r="S9" s="28">
        <v>1168</v>
      </c>
      <c r="T9" s="28">
        <v>1158</v>
      </c>
      <c r="U9" s="28">
        <v>1153</v>
      </c>
      <c r="V9" s="28">
        <v>1170</v>
      </c>
      <c r="W9" s="28">
        <v>1159</v>
      </c>
      <c r="X9" s="27">
        <v>1171</v>
      </c>
      <c r="Y9" s="28">
        <v>1172</v>
      </c>
      <c r="Z9" s="28">
        <v>1160</v>
      </c>
      <c r="AA9" s="28">
        <v>1167</v>
      </c>
      <c r="AB9" s="28">
        <v>1161</v>
      </c>
      <c r="AC9" s="28">
        <v>1162</v>
      </c>
      <c r="AD9" s="29">
        <v>1163</v>
      </c>
      <c r="AE9" s="27">
        <v>1173</v>
      </c>
      <c r="AF9" s="28">
        <v>1174</v>
      </c>
      <c r="AG9" s="28">
        <v>1165</v>
      </c>
      <c r="AH9" s="28">
        <v>1169</v>
      </c>
      <c r="AI9" s="28">
        <v>1175</v>
      </c>
      <c r="AJ9" s="27">
        <v>1176</v>
      </c>
      <c r="AK9" s="28">
        <v>1177</v>
      </c>
      <c r="AL9" s="28">
        <v>1042</v>
      </c>
      <c r="AM9" s="28">
        <v>1178</v>
      </c>
      <c r="AN9" s="28">
        <v>1179</v>
      </c>
      <c r="AO9" s="408">
        <v>1180</v>
      </c>
      <c r="AP9" s="27">
        <v>1078</v>
      </c>
      <c r="AQ9" s="408">
        <v>1187</v>
      </c>
      <c r="AR9" s="28">
        <v>1181</v>
      </c>
      <c r="AS9" s="28">
        <v>1182</v>
      </c>
      <c r="AT9" s="408">
        <v>1183</v>
      </c>
      <c r="AU9" s="40">
        <v>1024</v>
      </c>
      <c r="AV9" s="47">
        <v>1025</v>
      </c>
      <c r="AW9" s="200">
        <v>1243</v>
      </c>
      <c r="AX9" s="31">
        <v>1188</v>
      </c>
      <c r="AY9" s="17">
        <v>1184</v>
      </c>
      <c r="AZ9" s="17">
        <v>1185</v>
      </c>
      <c r="BA9" s="17">
        <v>1189</v>
      </c>
      <c r="BB9" s="17">
        <v>1190</v>
      </c>
      <c r="BC9" s="17">
        <v>1191</v>
      </c>
      <c r="BD9" s="17">
        <v>1192</v>
      </c>
      <c r="BE9" s="433">
        <v>1030</v>
      </c>
      <c r="BF9" s="433">
        <v>1055</v>
      </c>
      <c r="BG9" s="433">
        <v>1244</v>
      </c>
      <c r="BH9" s="51">
        <v>1073</v>
      </c>
      <c r="BI9" s="30">
        <v>1031</v>
      </c>
      <c r="BJ9" s="6">
        <v>1032</v>
      </c>
      <c r="BK9" s="6">
        <v>1005</v>
      </c>
      <c r="BL9" s="6">
        <v>1007</v>
      </c>
      <c r="BM9" s="20">
        <v>1033</v>
      </c>
      <c r="BN9" s="20">
        <v>1193</v>
      </c>
      <c r="BO9" s="21"/>
      <c r="BP9" s="19"/>
      <c r="BQ9" s="19"/>
      <c r="BR9" s="25"/>
      <c r="BS9" s="25"/>
      <c r="BT9" s="26"/>
      <c r="BU9" s="8"/>
      <c r="BV9" s="7"/>
      <c r="BW9" s="7"/>
      <c r="BX9" s="7"/>
      <c r="BY9" s="7"/>
      <c r="BZ9" s="7"/>
      <c r="CA9" s="7"/>
      <c r="CB9" s="7"/>
      <c r="CC9" s="22"/>
      <c r="CD9" s="13"/>
      <c r="CE9" s="8"/>
      <c r="CF9" s="7"/>
      <c r="CG9" s="7"/>
      <c r="CH9" s="7"/>
      <c r="CI9" s="23"/>
      <c r="CJ9" s="8"/>
      <c r="CK9" s="7"/>
      <c r="CL9" s="7"/>
      <c r="CM9" s="7"/>
      <c r="CN9" s="7"/>
      <c r="CO9" s="7"/>
      <c r="CP9" s="7"/>
      <c r="CQ9" s="7"/>
      <c r="CR9" s="7"/>
      <c r="CS9" s="23"/>
      <c r="CT9" s="8"/>
      <c r="CU9" s="7"/>
      <c r="CV9" s="7"/>
      <c r="CW9" s="7"/>
      <c r="CX9" s="7"/>
      <c r="CY9" s="7"/>
      <c r="CZ9" s="7"/>
      <c r="DA9" s="7"/>
      <c r="DB9" s="7"/>
      <c r="DC9" s="24"/>
      <c r="DD9" s="8"/>
      <c r="DE9" s="22"/>
      <c r="DF9" s="8"/>
      <c r="DG9" s="7"/>
      <c r="DH9" s="7"/>
      <c r="DI9" s="7"/>
      <c r="DJ9" s="7"/>
      <c r="DK9" s="7"/>
      <c r="DL9" s="13"/>
    </row>
    <row r="10" spans="1:116" s="54" customFormat="1" ht="15" hidden="1" customHeight="1" x14ac:dyDescent="0.25">
      <c r="A10" s="180">
        <v>1</v>
      </c>
      <c r="B10" s="56"/>
      <c r="C10" s="56" t="s">
        <v>694</v>
      </c>
      <c r="D10" s="85" t="s">
        <v>695</v>
      </c>
      <c r="E10" s="56" t="s">
        <v>592</v>
      </c>
      <c r="F10" s="56">
        <v>1</v>
      </c>
      <c r="G10" s="95"/>
      <c r="H10" s="384">
        <v>9</v>
      </c>
      <c r="I10" s="385" t="s">
        <v>817</v>
      </c>
      <c r="J10" s="384" t="s">
        <v>36</v>
      </c>
      <c r="K10" s="385">
        <v>9</v>
      </c>
      <c r="L10" s="385">
        <v>6</v>
      </c>
      <c r="M10" s="384"/>
      <c r="N10" s="385">
        <v>7</v>
      </c>
      <c r="O10" s="385"/>
      <c r="P10" s="384"/>
      <c r="Q10" s="384" t="s">
        <v>783</v>
      </c>
      <c r="R10" s="384"/>
      <c r="S10" s="385" t="s">
        <v>817</v>
      </c>
      <c r="T10" s="385"/>
      <c r="U10" s="385"/>
      <c r="V10" s="385"/>
      <c r="W10" s="384">
        <v>6</v>
      </c>
      <c r="X10" s="384"/>
      <c r="Y10" s="384"/>
      <c r="Z10" s="385"/>
      <c r="AA10" s="385" t="s">
        <v>817</v>
      </c>
      <c r="AB10" s="385"/>
      <c r="AC10" s="385"/>
      <c r="AD10" s="385"/>
      <c r="AE10" s="384" t="s">
        <v>759</v>
      </c>
      <c r="AF10" s="385"/>
      <c r="AG10" s="385"/>
      <c r="AH10" s="385"/>
      <c r="AI10" s="385"/>
      <c r="AJ10" s="384"/>
      <c r="AK10" s="384"/>
      <c r="AL10" s="385" t="s">
        <v>817</v>
      </c>
      <c r="AM10" s="385"/>
      <c r="AN10" s="385"/>
      <c r="AO10" s="384"/>
      <c r="AP10" s="384"/>
      <c r="AQ10" s="384"/>
      <c r="AR10" s="385"/>
      <c r="AS10" s="384"/>
      <c r="AT10" s="384"/>
      <c r="AU10" s="386"/>
      <c r="AV10" s="387"/>
      <c r="AW10" s="388"/>
      <c r="AX10" s="386"/>
      <c r="AY10" s="386"/>
      <c r="AZ10" s="386"/>
      <c r="BA10" s="384"/>
      <c r="BB10" s="386"/>
      <c r="BC10" s="384"/>
      <c r="BD10" s="386"/>
      <c r="BE10" s="388"/>
      <c r="BF10" s="388"/>
      <c r="BG10" s="388"/>
      <c r="BH10" s="388" t="s">
        <v>817</v>
      </c>
      <c r="BI10" s="386" t="s">
        <v>817</v>
      </c>
      <c r="BJ10" s="389">
        <v>9</v>
      </c>
      <c r="BK10" s="389"/>
      <c r="BL10" s="387"/>
      <c r="BM10" s="387"/>
      <c r="BN10" s="387" t="s">
        <v>817</v>
      </c>
      <c r="BO10" s="61">
        <f>COUNTIF(H10:BN10,"2018-1")</f>
        <v>7</v>
      </c>
      <c r="BP10" s="55">
        <f t="shared" ref="BP10:BP53" si="0">COUNTIF(H10:BN10,"&gt;5")</f>
        <v>6</v>
      </c>
      <c r="BQ10" s="55">
        <f t="shared" ref="BQ10:BQ53" si="1">COUNTIF(H10:BN10,"&gt;5?")</f>
        <v>1</v>
      </c>
      <c r="BR10" s="55">
        <f t="shared" ref="BR10:BR53" si="2">COUNTIF(H10:BN10,"5")</f>
        <v>0</v>
      </c>
      <c r="BS10" s="55">
        <f t="shared" ref="BS10:BS53" si="3">COUNTIF(H10:BN10,"5*")</f>
        <v>0</v>
      </c>
      <c r="BT10" s="55">
        <f t="shared" ref="BT10:BT53" si="4">SUM(BP10:BS10)</f>
        <v>7</v>
      </c>
      <c r="BU10" s="675">
        <v>9</v>
      </c>
      <c r="BV10" s="365"/>
      <c r="BW10" s="365"/>
      <c r="BX10" s="365"/>
      <c r="BY10" s="365"/>
      <c r="BZ10" s="365"/>
      <c r="CA10" s="365"/>
      <c r="CB10" s="365"/>
      <c r="CC10" s="370"/>
      <c r="CD10" s="370"/>
      <c r="CE10" s="369"/>
      <c r="CF10" s="365"/>
      <c r="CG10" s="365"/>
      <c r="CH10" s="365"/>
      <c r="CI10" s="371"/>
      <c r="CJ10" s="369"/>
      <c r="CK10" s="365"/>
      <c r="CL10" s="365"/>
      <c r="CM10" s="365"/>
      <c r="CN10" s="365"/>
      <c r="CO10" s="365"/>
      <c r="CP10" s="365"/>
      <c r="CQ10" s="365"/>
      <c r="CR10" s="365"/>
      <c r="CS10" s="372"/>
      <c r="CT10" s="373"/>
      <c r="CU10" s="365"/>
      <c r="CV10" s="365"/>
      <c r="CW10" s="365"/>
      <c r="CX10" s="365"/>
      <c r="CY10" s="365"/>
      <c r="CZ10" s="365"/>
      <c r="DA10" s="365"/>
      <c r="DB10" s="365"/>
      <c r="DC10" s="374"/>
      <c r="DD10" s="373"/>
      <c r="DE10" s="370"/>
      <c r="DF10" s="373"/>
      <c r="DG10" s="365"/>
      <c r="DH10" s="365"/>
      <c r="DI10" s="365"/>
      <c r="DJ10" s="365"/>
      <c r="DK10" s="365"/>
      <c r="DL10" s="375"/>
    </row>
    <row r="11" spans="1:116" s="65" customFormat="1" ht="15" hidden="1" customHeight="1" x14ac:dyDescent="0.25">
      <c r="A11" s="172">
        <v>2</v>
      </c>
      <c r="B11" s="55"/>
      <c r="C11" s="86" t="s">
        <v>689</v>
      </c>
      <c r="D11" s="85" t="s">
        <v>690</v>
      </c>
      <c r="E11" s="91" t="s">
        <v>691</v>
      </c>
      <c r="F11" s="57">
        <v>1</v>
      </c>
      <c r="G11" s="57"/>
      <c r="H11" s="176"/>
      <c r="I11" s="55"/>
      <c r="J11" s="176">
        <v>5</v>
      </c>
      <c r="K11" s="55">
        <v>5</v>
      </c>
      <c r="L11" s="55"/>
      <c r="M11" s="55"/>
      <c r="N11" s="55">
        <v>5</v>
      </c>
      <c r="O11" s="55"/>
      <c r="P11" s="176"/>
      <c r="Q11" s="176">
        <v>5</v>
      </c>
      <c r="R11" s="55"/>
      <c r="S11" s="55"/>
      <c r="T11" s="55"/>
      <c r="U11" s="55"/>
      <c r="V11" s="55"/>
      <c r="W11" s="165">
        <v>5</v>
      </c>
      <c r="X11" s="55"/>
      <c r="Y11" s="235"/>
      <c r="Z11" s="55"/>
      <c r="AA11" s="55"/>
      <c r="AB11" s="55"/>
      <c r="AC11" s="55"/>
      <c r="AD11" s="55"/>
      <c r="AE11" s="55"/>
      <c r="AF11" s="55"/>
      <c r="AG11" s="55"/>
      <c r="AH11" s="55"/>
      <c r="AI11" s="55"/>
      <c r="AJ11" s="55"/>
      <c r="AK11" s="235"/>
      <c r="AL11" s="55"/>
      <c r="AM11" s="55"/>
      <c r="AN11" s="55"/>
      <c r="AO11" s="55"/>
      <c r="AP11" s="55"/>
      <c r="AQ11" s="235"/>
      <c r="AR11" s="55"/>
      <c r="AS11" s="235"/>
      <c r="AT11" s="235"/>
      <c r="AU11" s="55"/>
      <c r="AV11" s="55"/>
      <c r="AW11" s="55"/>
      <c r="AX11" s="55"/>
      <c r="AY11" s="55"/>
      <c r="AZ11" s="55"/>
      <c r="BA11" s="235"/>
      <c r="BB11" s="55"/>
      <c r="BC11" s="235"/>
      <c r="BD11" s="55"/>
      <c r="BE11" s="55"/>
      <c r="BF11" s="55"/>
      <c r="BG11" s="55"/>
      <c r="BH11" s="55"/>
      <c r="BI11" s="55"/>
      <c r="BJ11" s="55"/>
      <c r="BK11" s="55"/>
      <c r="BL11" s="62"/>
      <c r="BM11" s="62"/>
      <c r="BN11" s="168"/>
      <c r="BO11" s="61">
        <f>COUNTIF(H11:BN11,"2018-1")</f>
        <v>0</v>
      </c>
      <c r="BP11" s="55">
        <f t="shared" si="0"/>
        <v>0</v>
      </c>
      <c r="BQ11" s="55">
        <f t="shared" si="1"/>
        <v>0</v>
      </c>
      <c r="BR11" s="55">
        <f t="shared" si="2"/>
        <v>5</v>
      </c>
      <c r="BS11" s="55">
        <f t="shared" si="3"/>
        <v>0</v>
      </c>
      <c r="BT11" s="55">
        <f t="shared" si="4"/>
        <v>5</v>
      </c>
      <c r="BU11" s="59">
        <v>5</v>
      </c>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63"/>
      <c r="CT11" s="59"/>
      <c r="CU11" s="55"/>
      <c r="CV11" s="55"/>
      <c r="CW11" s="55"/>
      <c r="CX11" s="55"/>
      <c r="CY11" s="55"/>
      <c r="CZ11" s="55"/>
      <c r="DA11" s="55"/>
      <c r="DB11" s="55"/>
      <c r="DC11" s="64"/>
      <c r="DD11" s="59"/>
      <c r="DE11" s="62"/>
      <c r="DF11" s="59"/>
      <c r="DG11" s="55"/>
      <c r="DH11" s="55"/>
      <c r="DI11" s="55"/>
      <c r="DJ11" s="55"/>
      <c r="DK11" s="55"/>
      <c r="DL11" s="60"/>
    </row>
    <row r="12" spans="1:116" s="65" customFormat="1" ht="15" hidden="1" customHeight="1" x14ac:dyDescent="0.25">
      <c r="A12" s="189">
        <v>1</v>
      </c>
      <c r="B12" s="55"/>
      <c r="C12" s="86" t="s">
        <v>1308</v>
      </c>
      <c r="D12" s="85" t="s">
        <v>1307</v>
      </c>
      <c r="E12" s="91" t="s">
        <v>592</v>
      </c>
      <c r="F12" s="57">
        <v>2</v>
      </c>
      <c r="G12" s="57"/>
      <c r="H12" s="176"/>
      <c r="I12" s="55"/>
      <c r="J12" s="176"/>
      <c r="K12" s="235"/>
      <c r="L12" s="55"/>
      <c r="M12" s="55"/>
      <c r="N12" s="55"/>
      <c r="O12" s="55"/>
      <c r="P12" s="176"/>
      <c r="Q12" s="176"/>
      <c r="R12" s="55"/>
      <c r="S12" s="55"/>
      <c r="T12" s="55"/>
      <c r="U12" s="55"/>
      <c r="V12" s="55">
        <v>5</v>
      </c>
      <c r="W12" s="55">
        <v>5</v>
      </c>
      <c r="X12" s="55"/>
      <c r="Y12" s="235"/>
      <c r="Z12" s="55"/>
      <c r="AA12" s="55"/>
      <c r="AB12" s="55"/>
      <c r="AC12" s="55">
        <v>5</v>
      </c>
      <c r="AD12" s="55">
        <v>5</v>
      </c>
      <c r="AE12" s="55"/>
      <c r="AF12" s="55"/>
      <c r="AG12" s="235"/>
      <c r="AH12" s="55"/>
      <c r="AI12" s="55"/>
      <c r="AJ12" s="55">
        <v>5</v>
      </c>
      <c r="AK12" s="235"/>
      <c r="AL12" s="55"/>
      <c r="AM12" s="55"/>
      <c r="AN12" s="55"/>
      <c r="AO12" s="55"/>
      <c r="AP12" s="55"/>
      <c r="AQ12" s="235">
        <v>5</v>
      </c>
      <c r="AR12" s="62"/>
      <c r="AS12" s="55"/>
      <c r="AT12" s="55"/>
      <c r="AU12" s="55"/>
      <c r="AV12" s="55"/>
      <c r="AW12" s="55"/>
      <c r="AX12" s="55"/>
      <c r="AY12" s="55"/>
      <c r="AZ12" s="55"/>
      <c r="BA12" s="235"/>
      <c r="BB12" s="55"/>
      <c r="BC12" s="235"/>
      <c r="BD12" s="55"/>
      <c r="BE12" s="235"/>
      <c r="BF12" s="176"/>
      <c r="BG12" s="55"/>
      <c r="BH12" s="55"/>
      <c r="BI12" s="55"/>
      <c r="BJ12" s="55"/>
      <c r="BK12" s="55">
        <v>5</v>
      </c>
      <c r="BL12" s="62"/>
      <c r="BM12" s="235"/>
      <c r="BN12" s="176"/>
      <c r="BO12" s="55">
        <f>COUNTIF(H12:BN12,"2020-1")</f>
        <v>0</v>
      </c>
      <c r="BP12" s="237">
        <f t="shared" si="0"/>
        <v>0</v>
      </c>
      <c r="BQ12" s="80">
        <f t="shared" si="1"/>
        <v>0</v>
      </c>
      <c r="BR12" s="80">
        <f t="shared" si="2"/>
        <v>7</v>
      </c>
      <c r="BS12" s="80">
        <f t="shared" si="3"/>
        <v>0</v>
      </c>
      <c r="BT12" s="80">
        <f t="shared" si="4"/>
        <v>7</v>
      </c>
      <c r="BU12" s="59"/>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63"/>
      <c r="CT12" s="59"/>
      <c r="CU12" s="55"/>
      <c r="CV12" s="55"/>
      <c r="CW12" s="55"/>
      <c r="CX12" s="55"/>
      <c r="CY12" s="55"/>
      <c r="CZ12" s="55"/>
      <c r="DA12" s="55"/>
      <c r="DB12" s="55"/>
      <c r="DD12" s="59"/>
      <c r="DE12" s="62"/>
      <c r="DF12" s="59"/>
      <c r="DG12" s="55"/>
      <c r="DH12" s="55"/>
      <c r="DI12" s="55"/>
      <c r="DJ12" s="55"/>
      <c r="DK12" s="55"/>
      <c r="DL12" s="60"/>
    </row>
    <row r="13" spans="1:116" s="65" customFormat="1" ht="15" hidden="1" customHeight="1" x14ac:dyDescent="0.25">
      <c r="A13" s="189"/>
      <c r="B13" s="55"/>
      <c r="C13" s="91" t="s">
        <v>1972</v>
      </c>
      <c r="D13" s="85" t="s">
        <v>1971</v>
      </c>
      <c r="E13" s="91" t="s">
        <v>592</v>
      </c>
      <c r="F13" s="57">
        <v>2</v>
      </c>
      <c r="G13" s="57"/>
      <c r="H13" s="176"/>
      <c r="I13" s="235"/>
      <c r="J13" s="176"/>
      <c r="L13" s="235"/>
      <c r="M13" s="235"/>
      <c r="N13" s="235">
        <v>5</v>
      </c>
      <c r="O13" s="235">
        <v>5</v>
      </c>
      <c r="P13" s="176"/>
      <c r="Q13" s="235">
        <v>5</v>
      </c>
      <c r="R13" s="235"/>
      <c r="S13" s="235">
        <v>5</v>
      </c>
      <c r="T13" s="235">
        <v>5</v>
      </c>
      <c r="U13" s="55"/>
      <c r="V13" s="235"/>
      <c r="W13" s="235">
        <v>5</v>
      </c>
      <c r="X13" s="55"/>
      <c r="Y13" s="235"/>
      <c r="Z13" s="55"/>
      <c r="AA13" s="55"/>
      <c r="AB13" s="55"/>
      <c r="AC13" s="235">
        <v>5</v>
      </c>
      <c r="AD13" s="55"/>
      <c r="AE13" s="55"/>
      <c r="AF13" s="55"/>
      <c r="AG13" s="235"/>
      <c r="AH13" s="55"/>
      <c r="AI13" s="55"/>
      <c r="AJ13" s="55"/>
      <c r="AK13" s="235"/>
      <c r="AL13" s="55"/>
      <c r="AM13" s="55"/>
      <c r="AN13" s="55"/>
      <c r="AO13" s="55"/>
      <c r="AP13" s="55"/>
      <c r="AQ13" s="235"/>
      <c r="AR13" s="62"/>
      <c r="AS13" s="55"/>
      <c r="AT13" s="55"/>
      <c r="AU13" s="55"/>
      <c r="AV13" s="55"/>
      <c r="AW13" s="55"/>
      <c r="AX13" s="55"/>
      <c r="AY13" s="55"/>
      <c r="AZ13" s="55"/>
      <c r="BA13" s="235"/>
      <c r="BB13" s="55"/>
      <c r="BC13" s="235"/>
      <c r="BD13" s="55"/>
      <c r="BE13" s="235"/>
      <c r="BF13" s="176"/>
      <c r="BG13" s="55"/>
      <c r="BH13" s="55"/>
      <c r="BI13" s="55"/>
      <c r="BJ13" s="55"/>
      <c r="BK13" s="55"/>
      <c r="BL13" s="62"/>
      <c r="BM13" s="235"/>
      <c r="BN13" s="176"/>
      <c r="BO13" s="55">
        <f>COUNTIF(H13:BN13,"2022-2")</f>
        <v>0</v>
      </c>
      <c r="BP13" s="55">
        <f t="shared" ref="BP13" si="5">COUNTIF(H13:BN13,"&gt;5")</f>
        <v>0</v>
      </c>
      <c r="BQ13" s="55">
        <f t="shared" ref="BQ13" si="6">COUNTIF(H13:BN13,"&gt;5?")</f>
        <v>0</v>
      </c>
      <c r="BR13" s="55">
        <f t="shared" ref="BR13" si="7">COUNTIF(H13:BN13,"5")</f>
        <v>7</v>
      </c>
      <c r="BS13" s="55">
        <f t="shared" ref="BS13" si="8">COUNTIF(H13:BN13,"5*")</f>
        <v>0</v>
      </c>
      <c r="BT13" s="55">
        <f t="shared" ref="BT13" si="9">SUM(BP13:BS13)</f>
        <v>7</v>
      </c>
      <c r="BU13" s="59"/>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63"/>
      <c r="CT13" s="59"/>
      <c r="CU13" s="55"/>
      <c r="CV13" s="55"/>
      <c r="CW13" s="55"/>
      <c r="CX13" s="55"/>
      <c r="CY13" s="55"/>
      <c r="CZ13" s="55"/>
      <c r="DA13" s="55"/>
      <c r="DB13" s="55"/>
      <c r="DD13" s="59"/>
      <c r="DE13" s="62"/>
      <c r="DF13" s="59"/>
      <c r="DG13" s="55"/>
      <c r="DH13" s="55"/>
      <c r="DI13" s="55"/>
      <c r="DJ13" s="55"/>
      <c r="DK13" s="55"/>
      <c r="DL13" s="60"/>
    </row>
    <row r="14" spans="1:116" s="65" customFormat="1" ht="15" hidden="1" customHeight="1" x14ac:dyDescent="0.25">
      <c r="A14" s="189"/>
      <c r="B14" s="55"/>
      <c r="C14" s="91" t="s">
        <v>2272</v>
      </c>
      <c r="D14" s="85" t="s">
        <v>2273</v>
      </c>
      <c r="E14" s="91" t="s">
        <v>592</v>
      </c>
      <c r="F14" s="57">
        <v>1</v>
      </c>
      <c r="G14" s="57"/>
      <c r="H14" s="176"/>
      <c r="I14" s="235"/>
      <c r="J14" s="176"/>
      <c r="K14" s="65" t="s">
        <v>2330</v>
      </c>
      <c r="L14" s="235"/>
      <c r="M14" s="235"/>
      <c r="O14" s="235"/>
      <c r="P14" s="176"/>
      <c r="Q14" s="235"/>
      <c r="R14" s="235"/>
      <c r="S14" s="235"/>
      <c r="T14" s="235"/>
      <c r="U14" s="55"/>
      <c r="V14" s="235"/>
      <c r="W14" s="65" t="s">
        <v>2330</v>
      </c>
      <c r="X14" s="55"/>
      <c r="Z14" s="55"/>
      <c r="AA14" s="55"/>
      <c r="AB14" s="55"/>
      <c r="AC14" s="235"/>
      <c r="AD14" s="55" t="s">
        <v>2330</v>
      </c>
      <c r="AE14" s="55"/>
      <c r="AF14" s="55"/>
      <c r="AG14" s="235"/>
      <c r="AH14" s="55"/>
      <c r="AI14" s="55" t="s">
        <v>2330</v>
      </c>
      <c r="AJ14" s="55" t="s">
        <v>2330</v>
      </c>
      <c r="AK14" s="235"/>
      <c r="AL14" s="235"/>
      <c r="AM14" s="55"/>
      <c r="AN14" s="55" t="s">
        <v>2330</v>
      </c>
      <c r="AO14" s="55"/>
      <c r="AP14" s="55"/>
      <c r="AQ14" s="235"/>
      <c r="AR14" s="62"/>
      <c r="AS14" s="55"/>
      <c r="AT14" s="55"/>
      <c r="AU14" s="55"/>
      <c r="AV14" s="55"/>
      <c r="AW14" s="55"/>
      <c r="AX14" s="55"/>
      <c r="AY14" s="55"/>
      <c r="AZ14" s="65" t="s">
        <v>2330</v>
      </c>
      <c r="BA14" s="235"/>
      <c r="BB14" s="55"/>
      <c r="BC14" s="235"/>
      <c r="BD14" s="55"/>
      <c r="BE14" s="65" t="s">
        <v>2330</v>
      </c>
      <c r="BF14" s="176"/>
      <c r="BG14" s="55"/>
      <c r="BH14" s="55"/>
      <c r="BI14" s="55"/>
      <c r="BJ14" s="55"/>
      <c r="BK14" s="55"/>
      <c r="BL14" s="235"/>
      <c r="BM14" s="235"/>
      <c r="BN14" s="176"/>
      <c r="BO14" s="55">
        <f>COUNTIF(H14:BN14,"2023-2")</f>
        <v>8</v>
      </c>
      <c r="BP14" s="55">
        <f t="shared" ref="BP14:BP35" si="10">COUNTIF(H14:BN14,"&gt;5")</f>
        <v>0</v>
      </c>
      <c r="BQ14" s="55">
        <f t="shared" ref="BQ14:BQ35" si="11">COUNTIF(H14:BN14,"&gt;5?")</f>
        <v>0</v>
      </c>
      <c r="BR14" s="55">
        <f t="shared" ref="BR14:BR35" si="12">COUNTIF(H14:BN14,"5")</f>
        <v>0</v>
      </c>
      <c r="BS14" s="55">
        <f t="shared" ref="BS14:BS35" si="13">COUNTIF(H14:BN14,"5*")</f>
        <v>0</v>
      </c>
      <c r="BT14" s="55">
        <f t="shared" ref="BT14:BT35" si="14">SUM(BP14:BS14)</f>
        <v>0</v>
      </c>
      <c r="BU14" s="59"/>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63"/>
      <c r="CT14" s="59"/>
      <c r="CU14" s="55"/>
      <c r="CV14" s="55"/>
      <c r="CW14" s="55"/>
      <c r="CX14" s="55"/>
      <c r="CY14" s="55"/>
      <c r="CZ14" s="55"/>
      <c r="DA14" s="55"/>
      <c r="DB14" s="55"/>
      <c r="DD14" s="59"/>
      <c r="DE14" s="62"/>
      <c r="DF14" s="59"/>
      <c r="DG14" s="55"/>
      <c r="DH14" s="55"/>
      <c r="DI14" s="55"/>
      <c r="DJ14" s="55"/>
      <c r="DK14" s="55"/>
      <c r="DL14" s="60"/>
    </row>
    <row r="15" spans="1:116" s="65" customFormat="1" ht="15" customHeight="1" x14ac:dyDescent="0.25">
      <c r="A15" s="189"/>
      <c r="B15" s="55"/>
      <c r="C15" s="91" t="s">
        <v>2435</v>
      </c>
      <c r="D15" s="85" t="s">
        <v>2436</v>
      </c>
      <c r="E15" s="91" t="s">
        <v>592</v>
      </c>
      <c r="F15" s="57">
        <v>1</v>
      </c>
      <c r="G15" s="57"/>
      <c r="H15" s="176"/>
      <c r="I15" s="235"/>
      <c r="J15" s="176"/>
      <c r="M15" s="235"/>
      <c r="N15" s="235">
        <v>7</v>
      </c>
      <c r="O15" s="235"/>
      <c r="P15" s="176"/>
      <c r="Q15" s="235"/>
      <c r="R15" s="235"/>
      <c r="S15" s="235"/>
      <c r="T15" s="235"/>
      <c r="U15" s="55"/>
      <c r="V15" s="235"/>
      <c r="X15" s="55"/>
      <c r="Y15" s="235">
        <v>5</v>
      </c>
      <c r="Z15" s="55"/>
      <c r="AA15" s="55"/>
      <c r="AB15" s="55"/>
      <c r="AC15" s="235"/>
      <c r="AD15" s="55"/>
      <c r="AE15" s="235">
        <v>6</v>
      </c>
      <c r="AF15" s="235">
        <v>6</v>
      </c>
      <c r="AG15" s="235"/>
      <c r="AH15" s="55"/>
      <c r="AI15" s="55"/>
      <c r="AJ15" s="55"/>
      <c r="AK15" s="235"/>
      <c r="AL15" s="235"/>
      <c r="AM15" s="55"/>
      <c r="AN15" s="55"/>
      <c r="AO15" s="235">
        <v>7</v>
      </c>
      <c r="AP15" s="55"/>
      <c r="AQ15" s="235"/>
      <c r="AR15" s="62"/>
      <c r="AS15" s="55"/>
      <c r="AT15" s="55"/>
      <c r="AU15" s="55"/>
      <c r="AV15" s="235">
        <v>7</v>
      </c>
      <c r="AW15" s="55"/>
      <c r="AX15" s="55"/>
      <c r="AY15" s="55"/>
      <c r="BA15" s="235"/>
      <c r="BB15" s="55"/>
      <c r="BC15" s="235"/>
      <c r="BD15" s="55"/>
      <c r="BF15" s="176"/>
      <c r="BG15" s="55"/>
      <c r="BH15" s="55"/>
      <c r="BI15" s="235">
        <v>5</v>
      </c>
      <c r="BJ15" s="55"/>
      <c r="BK15" s="55"/>
      <c r="BL15" s="235"/>
      <c r="BM15" s="235"/>
      <c r="BN15" s="176"/>
      <c r="BO15" s="55">
        <f t="shared" ref="BO15:BO35" si="15">COUNTIF(H15:BN15,"2024-1")</f>
        <v>0</v>
      </c>
      <c r="BP15" s="55">
        <f t="shared" si="10"/>
        <v>5</v>
      </c>
      <c r="BQ15" s="55">
        <f t="shared" si="11"/>
        <v>0</v>
      </c>
      <c r="BR15" s="55">
        <f t="shared" si="12"/>
        <v>2</v>
      </c>
      <c r="BS15" s="55">
        <f t="shared" si="13"/>
        <v>0</v>
      </c>
      <c r="BT15" s="55">
        <f t="shared" si="14"/>
        <v>7</v>
      </c>
      <c r="BU15" s="59"/>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63"/>
      <c r="CT15" s="59"/>
      <c r="CU15" s="55"/>
      <c r="CV15" s="55"/>
      <c r="CW15" s="55"/>
      <c r="CX15" s="55"/>
      <c r="CY15" s="55"/>
      <c r="CZ15" s="55"/>
      <c r="DA15" s="55"/>
      <c r="DB15" s="55"/>
      <c r="DD15" s="59"/>
      <c r="DE15" s="62"/>
      <c r="DF15" s="59"/>
      <c r="DG15" s="55"/>
      <c r="DH15" s="55"/>
      <c r="DI15" s="55"/>
      <c r="DJ15" s="55"/>
      <c r="DK15" s="55"/>
      <c r="DL15" s="60"/>
    </row>
    <row r="16" spans="1:116" s="65" customFormat="1" ht="15" customHeight="1" x14ac:dyDescent="0.25">
      <c r="A16" s="189"/>
      <c r="B16" s="55"/>
      <c r="C16" s="91" t="s">
        <v>2558</v>
      </c>
      <c r="D16" s="85" t="s">
        <v>2559</v>
      </c>
      <c r="E16" s="91" t="s">
        <v>592</v>
      </c>
      <c r="F16" s="57">
        <v>1</v>
      </c>
      <c r="G16" s="57"/>
      <c r="H16" s="176"/>
      <c r="I16" s="235"/>
      <c r="J16" s="176"/>
      <c r="M16" s="235"/>
      <c r="N16" s="235">
        <v>5</v>
      </c>
      <c r="O16" s="235"/>
      <c r="P16" s="176"/>
      <c r="Q16" s="235"/>
      <c r="R16" s="235"/>
      <c r="S16" s="235"/>
      <c r="T16" s="235"/>
      <c r="U16" s="55"/>
      <c r="V16" s="235"/>
      <c r="X16" s="55"/>
      <c r="Y16" s="235">
        <v>5</v>
      </c>
      <c r="Z16" s="55"/>
      <c r="AA16" s="55"/>
      <c r="AB16" s="55"/>
      <c r="AC16" s="235"/>
      <c r="AD16" s="55"/>
      <c r="AE16" s="235">
        <v>5</v>
      </c>
      <c r="AF16" s="235">
        <v>5</v>
      </c>
      <c r="AG16" s="235"/>
      <c r="AH16" s="55"/>
      <c r="AI16" s="55"/>
      <c r="AJ16" s="55"/>
      <c r="AK16" s="235"/>
      <c r="AL16" s="235"/>
      <c r="AM16" s="55"/>
      <c r="AN16" s="55"/>
      <c r="AO16" s="235">
        <v>6</v>
      </c>
      <c r="AP16" s="55"/>
      <c r="AQ16" s="235"/>
      <c r="AR16" s="62"/>
      <c r="AS16" s="55"/>
      <c r="AT16" s="55"/>
      <c r="AU16" s="55"/>
      <c r="AV16" s="235">
        <v>6</v>
      </c>
      <c r="AW16" s="55"/>
      <c r="AX16" s="55"/>
      <c r="AY16" s="55"/>
      <c r="BA16" s="235"/>
      <c r="BB16" s="55"/>
      <c r="BC16" s="235"/>
      <c r="BD16" s="55"/>
      <c r="BF16" s="176"/>
      <c r="BG16" s="55"/>
      <c r="BH16" s="55"/>
      <c r="BI16" s="235">
        <v>5</v>
      </c>
      <c r="BJ16" s="55"/>
      <c r="BK16" s="55"/>
      <c r="BL16" s="235"/>
      <c r="BM16" s="235"/>
      <c r="BN16" s="176"/>
      <c r="BO16" s="55">
        <f t="shared" ref="BO16" si="16">COUNTIF(H16:BN16,"2024-1")</f>
        <v>0</v>
      </c>
      <c r="BP16" s="55">
        <f t="shared" ref="BP16" si="17">COUNTIF(H16:BN16,"&gt;5")</f>
        <v>2</v>
      </c>
      <c r="BQ16" s="55">
        <f t="shared" ref="BQ16" si="18">COUNTIF(H16:BN16,"&gt;5?")</f>
        <v>0</v>
      </c>
      <c r="BR16" s="55">
        <f t="shared" ref="BR16" si="19">COUNTIF(H16:BN16,"5")</f>
        <v>5</v>
      </c>
      <c r="BS16" s="55">
        <f t="shared" ref="BS16" si="20">COUNTIF(H16:BN16,"5*")</f>
        <v>0</v>
      </c>
      <c r="BT16" s="55">
        <f t="shared" ref="BT16" si="21">SUM(BP16:BS16)</f>
        <v>7</v>
      </c>
      <c r="BU16" s="59"/>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63"/>
      <c r="CT16" s="59"/>
      <c r="CU16" s="55"/>
      <c r="CV16" s="55"/>
      <c r="CW16" s="55"/>
      <c r="CX16" s="55"/>
      <c r="CY16" s="55"/>
      <c r="CZ16" s="55"/>
      <c r="DA16" s="55"/>
      <c r="DB16" s="55"/>
      <c r="DD16" s="59"/>
      <c r="DE16" s="62"/>
      <c r="DF16" s="59"/>
      <c r="DG16" s="55"/>
      <c r="DH16" s="55"/>
      <c r="DI16" s="55"/>
      <c r="DJ16" s="55"/>
      <c r="DK16" s="55"/>
      <c r="DL16" s="60"/>
    </row>
    <row r="17" spans="1:116" s="54" customFormat="1" ht="15" x14ac:dyDescent="0.25">
      <c r="A17" s="189"/>
      <c r="B17" s="55"/>
      <c r="C17" s="91" t="s">
        <v>2632</v>
      </c>
      <c r="D17" s="85" t="s">
        <v>2633</v>
      </c>
      <c r="E17" s="91" t="s">
        <v>592</v>
      </c>
      <c r="F17" s="57">
        <v>1</v>
      </c>
      <c r="G17" s="57"/>
      <c r="H17" s="608"/>
      <c r="I17" s="628"/>
      <c r="J17" s="628"/>
      <c r="K17" s="634"/>
      <c r="L17" s="634"/>
      <c r="M17" s="628"/>
      <c r="N17" s="628">
        <v>8</v>
      </c>
      <c r="O17" s="628"/>
      <c r="P17" s="608"/>
      <c r="Q17" s="608"/>
      <c r="R17" s="628"/>
      <c r="S17" s="628"/>
      <c r="T17" s="628"/>
      <c r="U17" s="625"/>
      <c r="V17" s="625"/>
      <c r="W17" s="608"/>
      <c r="X17" s="628"/>
      <c r="Y17" s="625">
        <v>5</v>
      </c>
      <c r="Z17" s="235"/>
      <c r="AA17" s="625"/>
      <c r="AB17" s="625"/>
      <c r="AC17" s="235"/>
      <c r="AD17" s="625"/>
      <c r="AE17" s="625">
        <v>6</v>
      </c>
      <c r="AF17" s="625">
        <v>6</v>
      </c>
      <c r="AG17" s="628"/>
      <c r="AH17" s="625"/>
      <c r="AI17" s="625"/>
      <c r="AJ17" s="625"/>
      <c r="AK17" s="628"/>
      <c r="AL17" s="235"/>
      <c r="AM17" s="625"/>
      <c r="AN17" s="235"/>
      <c r="AO17" s="625">
        <v>7</v>
      </c>
      <c r="AP17" s="625"/>
      <c r="AQ17" s="628"/>
      <c r="AR17" s="632"/>
      <c r="AS17" s="625"/>
      <c r="AT17" s="235"/>
      <c r="AU17" s="628"/>
      <c r="AV17" s="628">
        <v>7</v>
      </c>
      <c r="AW17" s="625"/>
      <c r="AX17" s="625"/>
      <c r="AY17" s="625"/>
      <c r="AZ17" s="625"/>
      <c r="BA17" s="628"/>
      <c r="BB17" s="625"/>
      <c r="BC17" s="628"/>
      <c r="BD17" s="625"/>
      <c r="BE17" s="628"/>
      <c r="BF17" s="608"/>
      <c r="BG17" s="625"/>
      <c r="BH17" s="625"/>
      <c r="BI17" s="625">
        <v>5</v>
      </c>
      <c r="BJ17" s="625"/>
      <c r="BK17" s="628"/>
      <c r="BL17" s="632"/>
      <c r="BM17" s="628"/>
      <c r="BN17" s="608"/>
      <c r="BO17" s="55">
        <f>COUNTIF(H17:BN17,"2024-1")</f>
        <v>0</v>
      </c>
      <c r="BP17" s="55">
        <f>COUNTIF(H17:BN17,"&gt;5")</f>
        <v>5</v>
      </c>
      <c r="BQ17" s="55">
        <f>COUNTIF(H17:BN17,"&gt;5?")</f>
        <v>0</v>
      </c>
      <c r="BR17" s="55">
        <f>COUNTIF(H17:BN17,"5")</f>
        <v>2</v>
      </c>
      <c r="BS17" s="55">
        <f>COUNTIF(H17:BN17,"5*")</f>
        <v>0</v>
      </c>
      <c r="BT17" s="55">
        <f>SUM(BP17:BS17)</f>
        <v>7</v>
      </c>
      <c r="BU17" s="59"/>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63"/>
      <c r="CT17" s="59"/>
      <c r="CU17" s="55"/>
      <c r="CV17" s="55"/>
      <c r="CW17" s="55"/>
      <c r="CX17" s="55"/>
      <c r="CY17" s="55"/>
      <c r="CZ17" s="55"/>
      <c r="DA17" s="55"/>
      <c r="DB17" s="55"/>
      <c r="DC17" s="65"/>
      <c r="DD17" s="59"/>
      <c r="DE17" s="62"/>
      <c r="DF17" s="59"/>
      <c r="DG17" s="55"/>
      <c r="DH17" s="55"/>
      <c r="DI17" s="55"/>
      <c r="DJ17" s="55"/>
      <c r="DK17" s="55"/>
      <c r="DL17" s="60"/>
    </row>
    <row r="18" spans="1:116" s="65" customFormat="1" ht="15" customHeight="1" x14ac:dyDescent="0.25">
      <c r="A18" s="189"/>
      <c r="B18" s="55"/>
      <c r="C18" s="91" t="s">
        <v>2367</v>
      </c>
      <c r="D18" s="85" t="s">
        <v>2368</v>
      </c>
      <c r="E18" s="91" t="s">
        <v>592</v>
      </c>
      <c r="F18" s="57">
        <v>2</v>
      </c>
      <c r="G18" s="57"/>
      <c r="H18" s="176"/>
      <c r="I18" s="235"/>
      <c r="J18" s="176"/>
      <c r="L18" s="235">
        <v>5</v>
      </c>
      <c r="M18" s="235"/>
      <c r="N18" s="55">
        <v>7</v>
      </c>
      <c r="O18" s="235"/>
      <c r="P18" s="176"/>
      <c r="Q18" s="235"/>
      <c r="R18" s="235"/>
      <c r="S18" s="235"/>
      <c r="T18" s="235"/>
      <c r="U18" s="55"/>
      <c r="V18" s="235"/>
      <c r="X18" s="55"/>
      <c r="Y18" s="235">
        <v>5</v>
      </c>
      <c r="Z18" s="55"/>
      <c r="AA18" s="55"/>
      <c r="AB18" s="55"/>
      <c r="AC18" s="235"/>
      <c r="AD18" s="55">
        <v>6</v>
      </c>
      <c r="AE18" s="235">
        <v>5</v>
      </c>
      <c r="AF18" s="235">
        <v>5</v>
      </c>
      <c r="AG18" s="235"/>
      <c r="AH18" s="55"/>
      <c r="AI18" s="55">
        <v>7</v>
      </c>
      <c r="AJ18" s="55">
        <v>8</v>
      </c>
      <c r="AK18" s="235"/>
      <c r="AL18" s="235"/>
      <c r="AM18" s="55"/>
      <c r="AN18" s="55">
        <v>7</v>
      </c>
      <c r="AO18" s="235">
        <v>5</v>
      </c>
      <c r="AP18" s="55"/>
      <c r="AQ18" s="235"/>
      <c r="AR18" s="62"/>
      <c r="AS18" s="55"/>
      <c r="AT18" s="55"/>
      <c r="AU18" s="55"/>
      <c r="AV18" s="235">
        <v>5</v>
      </c>
      <c r="AW18" s="55"/>
      <c r="AX18" s="55"/>
      <c r="AY18" s="55"/>
      <c r="AZ18" s="55">
        <v>8</v>
      </c>
      <c r="BA18" s="235"/>
      <c r="BB18" s="55"/>
      <c r="BC18" s="235"/>
      <c r="BD18" s="55"/>
      <c r="BF18" s="176"/>
      <c r="BG18" s="55"/>
      <c r="BH18" s="55"/>
      <c r="BI18" s="55">
        <v>5</v>
      </c>
      <c r="BJ18" s="55"/>
      <c r="BK18" s="55"/>
      <c r="BL18" s="235"/>
      <c r="BM18" s="235"/>
      <c r="BN18" s="176"/>
      <c r="BO18" s="55">
        <f t="shared" si="15"/>
        <v>0</v>
      </c>
      <c r="BP18" s="55">
        <f t="shared" si="10"/>
        <v>6</v>
      </c>
      <c r="BQ18" s="55">
        <f t="shared" si="11"/>
        <v>0</v>
      </c>
      <c r="BR18" s="55">
        <f t="shared" si="12"/>
        <v>7</v>
      </c>
      <c r="BS18" s="55">
        <f t="shared" si="13"/>
        <v>0</v>
      </c>
      <c r="BT18" s="55">
        <f t="shared" si="14"/>
        <v>13</v>
      </c>
      <c r="BU18" s="59"/>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63"/>
      <c r="CT18" s="59"/>
      <c r="CU18" s="55"/>
      <c r="CV18" s="55"/>
      <c r="CW18" s="55"/>
      <c r="CX18" s="55"/>
      <c r="CY18" s="55"/>
      <c r="CZ18" s="55"/>
      <c r="DA18" s="55"/>
      <c r="DB18" s="55"/>
      <c r="DD18" s="59"/>
      <c r="DE18" s="62"/>
      <c r="DF18" s="59"/>
      <c r="DG18" s="55"/>
      <c r="DH18" s="55"/>
      <c r="DI18" s="55"/>
      <c r="DJ18" s="55"/>
      <c r="DK18" s="55"/>
      <c r="DL18" s="60"/>
    </row>
    <row r="19" spans="1:116" s="65" customFormat="1" ht="15" customHeight="1" x14ac:dyDescent="0.25">
      <c r="A19" s="189"/>
      <c r="B19" s="55"/>
      <c r="C19" s="91" t="s">
        <v>2055</v>
      </c>
      <c r="D19" s="85" t="s">
        <v>2056</v>
      </c>
      <c r="E19" s="91" t="s">
        <v>592</v>
      </c>
      <c r="F19" s="57">
        <v>3</v>
      </c>
      <c r="G19" s="57"/>
      <c r="H19" s="176"/>
      <c r="I19" s="235"/>
      <c r="J19" s="176">
        <v>9</v>
      </c>
      <c r="L19" s="235"/>
      <c r="M19" s="235"/>
      <c r="N19" s="235">
        <v>10</v>
      </c>
      <c r="O19" s="235"/>
      <c r="P19" s="176"/>
      <c r="Q19" s="176">
        <v>9</v>
      </c>
      <c r="R19" s="235"/>
      <c r="S19" s="235"/>
      <c r="T19" s="235"/>
      <c r="U19" s="55">
        <v>8</v>
      </c>
      <c r="V19" s="55">
        <v>9</v>
      </c>
      <c r="X19" s="55">
        <v>8</v>
      </c>
      <c r="Y19" s="235">
        <v>5</v>
      </c>
      <c r="Z19" s="55"/>
      <c r="AA19" s="55">
        <v>9</v>
      </c>
      <c r="AB19" s="55">
        <v>9</v>
      </c>
      <c r="AC19" s="235"/>
      <c r="AD19" s="55">
        <v>9</v>
      </c>
      <c r="AE19" s="235">
        <v>7</v>
      </c>
      <c r="AF19" s="235">
        <v>6</v>
      </c>
      <c r="AG19" s="235"/>
      <c r="AH19" s="235">
        <v>6</v>
      </c>
      <c r="AI19" s="55">
        <v>7</v>
      </c>
      <c r="AJ19" s="55">
        <v>9</v>
      </c>
      <c r="AK19" s="235"/>
      <c r="AL19" s="176">
        <v>9</v>
      </c>
      <c r="AM19" s="55"/>
      <c r="AN19" s="55">
        <v>8</v>
      </c>
      <c r="AO19" s="235">
        <v>7</v>
      </c>
      <c r="AP19" s="55"/>
      <c r="AQ19" s="235"/>
      <c r="AR19" s="62"/>
      <c r="AS19" s="55"/>
      <c r="AT19" s="55"/>
      <c r="AU19" s="55"/>
      <c r="AV19" s="55"/>
      <c r="AW19" s="55"/>
      <c r="AX19" s="55"/>
      <c r="AY19" s="55"/>
      <c r="AZ19" s="65">
        <v>9</v>
      </c>
      <c r="BA19" s="235"/>
      <c r="BB19" s="55"/>
      <c r="BC19" s="235"/>
      <c r="BD19" s="55"/>
      <c r="BE19" s="65">
        <v>9</v>
      </c>
      <c r="BF19" s="176"/>
      <c r="BG19" s="55"/>
      <c r="BH19" s="55"/>
      <c r="BI19" s="55"/>
      <c r="BJ19" s="55"/>
      <c r="BK19" s="55"/>
      <c r="BL19" s="235"/>
      <c r="BM19" s="235"/>
      <c r="BN19" s="176"/>
      <c r="BO19" s="55">
        <f t="shared" si="15"/>
        <v>0</v>
      </c>
      <c r="BP19" s="55">
        <f t="shared" si="10"/>
        <v>19</v>
      </c>
      <c r="BQ19" s="55">
        <f t="shared" si="11"/>
        <v>0</v>
      </c>
      <c r="BR19" s="55">
        <f t="shared" si="12"/>
        <v>1</v>
      </c>
      <c r="BS19" s="55">
        <f t="shared" si="13"/>
        <v>0</v>
      </c>
      <c r="BT19" s="55">
        <f t="shared" si="14"/>
        <v>20</v>
      </c>
      <c r="BU19" s="59"/>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63"/>
      <c r="CT19" s="59"/>
      <c r="CU19" s="55"/>
      <c r="CV19" s="55"/>
      <c r="CW19" s="55"/>
      <c r="CX19" s="55"/>
      <c r="CY19" s="55"/>
      <c r="CZ19" s="55"/>
      <c r="DA19" s="55"/>
      <c r="DB19" s="55"/>
      <c r="DD19" s="59"/>
      <c r="DE19" s="62"/>
      <c r="DF19" s="59"/>
      <c r="DG19" s="55"/>
      <c r="DH19" s="55"/>
      <c r="DI19" s="55"/>
      <c r="DJ19" s="55"/>
      <c r="DK19" s="55"/>
      <c r="DL19" s="60"/>
    </row>
    <row r="20" spans="1:116" s="65" customFormat="1" ht="15" customHeight="1" x14ac:dyDescent="0.25">
      <c r="A20" s="189"/>
      <c r="B20" s="55"/>
      <c r="C20" s="91" t="s">
        <v>2058</v>
      </c>
      <c r="D20" s="85" t="s">
        <v>2057</v>
      </c>
      <c r="E20" s="91" t="s">
        <v>592</v>
      </c>
      <c r="F20" s="57">
        <v>3</v>
      </c>
      <c r="G20" s="57"/>
      <c r="H20" s="176"/>
      <c r="I20" s="235"/>
      <c r="J20" s="176">
        <v>6</v>
      </c>
      <c r="L20" s="235"/>
      <c r="M20" s="235"/>
      <c r="N20" s="235">
        <v>9</v>
      </c>
      <c r="O20" s="235"/>
      <c r="P20" s="176"/>
      <c r="Q20" s="176">
        <v>7</v>
      </c>
      <c r="R20" s="235"/>
      <c r="S20" s="235"/>
      <c r="T20" s="235"/>
      <c r="U20" s="55">
        <v>8</v>
      </c>
      <c r="V20" s="55">
        <v>9</v>
      </c>
      <c r="X20" s="55">
        <v>8</v>
      </c>
      <c r="Y20" s="235">
        <v>5</v>
      </c>
      <c r="Z20" s="55"/>
      <c r="AA20" s="55">
        <v>9</v>
      </c>
      <c r="AB20" s="55">
        <v>9</v>
      </c>
      <c r="AC20" s="235"/>
      <c r="AD20" s="55">
        <v>8</v>
      </c>
      <c r="AE20" s="235">
        <v>7</v>
      </c>
      <c r="AF20" s="235">
        <v>6</v>
      </c>
      <c r="AG20" s="235"/>
      <c r="AH20" s="235">
        <v>7</v>
      </c>
      <c r="AI20" s="55">
        <v>8</v>
      </c>
      <c r="AJ20" s="55">
        <v>10</v>
      </c>
      <c r="AK20" s="235"/>
      <c r="AL20" s="176">
        <v>9</v>
      </c>
      <c r="AM20" s="55"/>
      <c r="AN20" s="55">
        <v>9</v>
      </c>
      <c r="AO20" s="235">
        <v>7</v>
      </c>
      <c r="AP20" s="55"/>
      <c r="AQ20" s="235"/>
      <c r="AR20" s="62"/>
      <c r="AS20" s="55"/>
      <c r="AT20" s="55"/>
      <c r="AU20" s="55"/>
      <c r="AV20" s="55"/>
      <c r="AW20" s="55"/>
      <c r="AX20" s="55"/>
      <c r="AY20" s="55"/>
      <c r="AZ20" s="65">
        <v>9</v>
      </c>
      <c r="BA20" s="235"/>
      <c r="BB20" s="55"/>
      <c r="BC20" s="235"/>
      <c r="BD20" s="55"/>
      <c r="BE20" s="65">
        <v>9</v>
      </c>
      <c r="BF20" s="176"/>
      <c r="BG20" s="55"/>
      <c r="BH20" s="55"/>
      <c r="BI20" s="55"/>
      <c r="BJ20" s="55"/>
      <c r="BK20" s="55"/>
      <c r="BL20" s="235"/>
      <c r="BM20" s="235"/>
      <c r="BN20" s="176"/>
      <c r="BO20" s="55">
        <f t="shared" si="15"/>
        <v>0</v>
      </c>
      <c r="BP20" s="55">
        <f t="shared" si="10"/>
        <v>19</v>
      </c>
      <c r="BQ20" s="55">
        <f t="shared" si="11"/>
        <v>0</v>
      </c>
      <c r="BR20" s="55">
        <f t="shared" si="12"/>
        <v>1</v>
      </c>
      <c r="BS20" s="55">
        <f t="shared" si="13"/>
        <v>0</v>
      </c>
      <c r="BT20" s="55">
        <f t="shared" si="14"/>
        <v>20</v>
      </c>
      <c r="BU20" s="59"/>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63"/>
      <c r="CT20" s="59"/>
      <c r="CU20" s="55"/>
      <c r="CV20" s="55"/>
      <c r="CW20" s="55"/>
      <c r="CX20" s="55"/>
      <c r="CY20" s="55"/>
      <c r="CZ20" s="55"/>
      <c r="DA20" s="55"/>
      <c r="DB20" s="55"/>
      <c r="DD20" s="59"/>
      <c r="DE20" s="62"/>
      <c r="DF20" s="59"/>
      <c r="DG20" s="55"/>
      <c r="DH20" s="55"/>
      <c r="DI20" s="55"/>
      <c r="DJ20" s="55"/>
      <c r="DK20" s="55"/>
      <c r="DL20" s="60"/>
    </row>
    <row r="21" spans="1:116" s="65" customFormat="1" ht="15" hidden="1" customHeight="1" x14ac:dyDescent="0.25">
      <c r="A21" s="189"/>
      <c r="B21" s="55"/>
      <c r="C21" s="91" t="s">
        <v>2239</v>
      </c>
      <c r="D21" s="85" t="s">
        <v>2238</v>
      </c>
      <c r="E21" s="91" t="s">
        <v>592</v>
      </c>
      <c r="F21" s="57">
        <v>1</v>
      </c>
      <c r="G21" s="57"/>
      <c r="H21" s="176"/>
      <c r="I21" s="235"/>
      <c r="J21" s="176">
        <v>7</v>
      </c>
      <c r="L21" s="235"/>
      <c r="M21" s="235"/>
      <c r="O21" s="235"/>
      <c r="P21" s="176"/>
      <c r="Q21" s="176">
        <v>8</v>
      </c>
      <c r="R21" s="235"/>
      <c r="S21" s="235"/>
      <c r="T21" s="235"/>
      <c r="U21" s="176">
        <v>8</v>
      </c>
      <c r="V21" s="176">
        <v>9</v>
      </c>
      <c r="W21" s="235"/>
      <c r="X21" s="176">
        <v>8</v>
      </c>
      <c r="Y21" s="235" t="s">
        <v>2547</v>
      </c>
      <c r="Z21" s="55"/>
      <c r="AA21" s="176">
        <v>8</v>
      </c>
      <c r="AB21" s="55" t="s">
        <v>2330</v>
      </c>
      <c r="AC21" s="235"/>
      <c r="AD21" s="55" t="s">
        <v>2330</v>
      </c>
      <c r="AE21" s="235" t="s">
        <v>2547</v>
      </c>
      <c r="AF21" s="235" t="s">
        <v>2547</v>
      </c>
      <c r="AG21" s="235"/>
      <c r="AH21" s="55"/>
      <c r="AI21" s="55" t="s">
        <v>2330</v>
      </c>
      <c r="AJ21" s="55" t="s">
        <v>2330</v>
      </c>
      <c r="AK21" s="235"/>
      <c r="AL21" s="176">
        <v>9</v>
      </c>
      <c r="AM21" s="55"/>
      <c r="AN21" s="55" t="s">
        <v>2330</v>
      </c>
      <c r="AO21" s="235" t="s">
        <v>2547</v>
      </c>
      <c r="AP21" s="55"/>
      <c r="AQ21" s="235"/>
      <c r="AR21" s="62"/>
      <c r="AS21" s="55"/>
      <c r="AT21" s="55"/>
      <c r="AU21" s="55"/>
      <c r="AV21" s="55"/>
      <c r="AW21" s="55"/>
      <c r="AX21" s="55"/>
      <c r="AY21" s="55"/>
      <c r="AZ21" s="625"/>
      <c r="BA21" s="235"/>
      <c r="BB21" s="55"/>
      <c r="BC21" s="235"/>
      <c r="BD21" s="55"/>
      <c r="BE21" s="235"/>
      <c r="BF21" s="176"/>
      <c r="BG21" s="55"/>
      <c r="BH21" s="55"/>
      <c r="BI21" s="55"/>
      <c r="BJ21" s="55"/>
      <c r="BK21" s="55"/>
      <c r="BL21" s="235"/>
      <c r="BM21" s="235"/>
      <c r="BN21" s="176"/>
      <c r="BO21" s="55">
        <f t="shared" si="15"/>
        <v>4</v>
      </c>
      <c r="BP21" s="55">
        <f t="shared" si="10"/>
        <v>7</v>
      </c>
      <c r="BQ21" s="55">
        <f t="shared" si="11"/>
        <v>0</v>
      </c>
      <c r="BR21" s="55">
        <f t="shared" si="12"/>
        <v>0</v>
      </c>
      <c r="BS21" s="55">
        <f t="shared" si="13"/>
        <v>0</v>
      </c>
      <c r="BT21" s="55">
        <f t="shared" si="14"/>
        <v>7</v>
      </c>
      <c r="BU21" s="59"/>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63"/>
      <c r="CT21" s="59"/>
      <c r="CU21" s="55"/>
      <c r="CV21" s="55"/>
      <c r="CW21" s="55"/>
      <c r="CX21" s="55"/>
      <c r="CY21" s="55"/>
      <c r="CZ21" s="55"/>
      <c r="DA21" s="55"/>
      <c r="DB21" s="55"/>
      <c r="DD21" s="59"/>
      <c r="DE21" s="62"/>
      <c r="DF21" s="59"/>
      <c r="DG21" s="55"/>
      <c r="DH21" s="55"/>
      <c r="DI21" s="55"/>
      <c r="DJ21" s="55"/>
      <c r="DK21" s="55"/>
      <c r="DL21" s="60"/>
    </row>
    <row r="22" spans="1:116" s="65" customFormat="1" ht="15" customHeight="1" x14ac:dyDescent="0.25">
      <c r="A22" s="189"/>
      <c r="B22" s="55"/>
      <c r="C22" s="91" t="s">
        <v>1845</v>
      </c>
      <c r="D22" s="85" t="s">
        <v>1906</v>
      </c>
      <c r="E22" s="91" t="s">
        <v>592</v>
      </c>
      <c r="F22" s="57">
        <v>5</v>
      </c>
      <c r="G22" s="57"/>
      <c r="H22" s="608"/>
      <c r="I22" s="628">
        <v>9</v>
      </c>
      <c r="J22" s="176">
        <v>7</v>
      </c>
      <c r="L22" s="628"/>
      <c r="M22" s="608">
        <v>9</v>
      </c>
      <c r="N22" s="235">
        <v>9</v>
      </c>
      <c r="O22" s="235">
        <v>9</v>
      </c>
      <c r="P22" s="608">
        <v>9</v>
      </c>
      <c r="Q22" s="235">
        <v>8</v>
      </c>
      <c r="R22" s="235"/>
      <c r="S22" s="235">
        <v>9</v>
      </c>
      <c r="T22" s="235">
        <v>10</v>
      </c>
      <c r="U22" s="55">
        <v>8</v>
      </c>
      <c r="V22" s="55">
        <v>9</v>
      </c>
      <c r="W22" s="235">
        <v>10</v>
      </c>
      <c r="X22" s="55">
        <v>8</v>
      </c>
      <c r="Y22" s="235">
        <v>5</v>
      </c>
      <c r="Z22" s="625"/>
      <c r="AA22" s="55">
        <v>9</v>
      </c>
      <c r="AB22" s="55">
        <v>9</v>
      </c>
      <c r="AC22" s="235">
        <v>9</v>
      </c>
      <c r="AD22" s="55">
        <v>8</v>
      </c>
      <c r="AE22" s="235">
        <v>7</v>
      </c>
      <c r="AF22" s="235">
        <v>6</v>
      </c>
      <c r="AG22" s="628"/>
      <c r="AH22" s="235">
        <v>7</v>
      </c>
      <c r="AI22" s="55">
        <v>9</v>
      </c>
      <c r="AJ22" s="55">
        <v>10</v>
      </c>
      <c r="AK22" s="628"/>
      <c r="AL22" s="625">
        <v>9</v>
      </c>
      <c r="AM22" s="235">
        <v>8</v>
      </c>
      <c r="AN22" s="55">
        <v>8</v>
      </c>
      <c r="AO22" s="235">
        <v>7</v>
      </c>
      <c r="AP22" s="625"/>
      <c r="AQ22" s="628"/>
      <c r="AR22" s="632"/>
      <c r="AT22" s="625"/>
      <c r="AU22" s="625"/>
      <c r="AV22" s="625"/>
      <c r="AW22" s="625">
        <v>10</v>
      </c>
      <c r="AX22" s="625"/>
      <c r="AY22" s="625"/>
      <c r="AZ22" s="65">
        <v>9</v>
      </c>
      <c r="BA22" s="628"/>
      <c r="BB22" s="625"/>
      <c r="BC22" s="628"/>
      <c r="BD22" s="625">
        <v>10</v>
      </c>
      <c r="BE22" s="625">
        <v>8</v>
      </c>
      <c r="BF22" s="608"/>
      <c r="BG22" s="625"/>
      <c r="BH22" s="625"/>
      <c r="BI22" s="625"/>
      <c r="BJ22" s="625"/>
      <c r="BK22" s="625"/>
      <c r="BL22" s="235"/>
      <c r="BM22" s="235"/>
      <c r="BN22" s="608">
        <v>9</v>
      </c>
      <c r="BO22" s="55">
        <f t="shared" si="15"/>
        <v>0</v>
      </c>
      <c r="BP22" s="55">
        <f t="shared" si="10"/>
        <v>31</v>
      </c>
      <c r="BQ22" s="55">
        <f t="shared" si="11"/>
        <v>0</v>
      </c>
      <c r="BR22" s="55">
        <f t="shared" si="12"/>
        <v>1</v>
      </c>
      <c r="BS22" s="55">
        <f t="shared" si="13"/>
        <v>0</v>
      </c>
      <c r="BT22" s="55">
        <f t="shared" si="14"/>
        <v>32</v>
      </c>
      <c r="BU22" s="59"/>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63"/>
      <c r="CT22" s="59"/>
      <c r="CU22" s="55"/>
      <c r="CV22" s="55"/>
      <c r="CW22" s="55"/>
      <c r="CX22" s="55"/>
      <c r="CY22" s="55"/>
      <c r="CZ22" s="55"/>
      <c r="DA22" s="55"/>
      <c r="DB22" s="55"/>
      <c r="DD22" s="59"/>
      <c r="DE22" s="62"/>
      <c r="DF22" s="59"/>
      <c r="DG22" s="55"/>
      <c r="DH22" s="55"/>
      <c r="DI22" s="55"/>
      <c r="DJ22" s="55"/>
      <c r="DK22" s="55"/>
      <c r="DL22" s="60"/>
    </row>
    <row r="23" spans="1:116" s="65" customFormat="1" ht="15" customHeight="1" x14ac:dyDescent="0.25">
      <c r="A23" s="189"/>
      <c r="B23" s="55"/>
      <c r="C23" s="91" t="s">
        <v>1916</v>
      </c>
      <c r="D23" s="85" t="s">
        <v>1917</v>
      </c>
      <c r="E23" s="91" t="s">
        <v>592</v>
      </c>
      <c r="F23" s="57">
        <v>5</v>
      </c>
      <c r="G23" s="57"/>
      <c r="H23" s="608"/>
      <c r="I23" s="628">
        <v>9</v>
      </c>
      <c r="J23" s="176">
        <v>9</v>
      </c>
      <c r="L23" s="628"/>
      <c r="M23" s="628">
        <v>9</v>
      </c>
      <c r="N23" s="235">
        <v>10</v>
      </c>
      <c r="O23" s="235">
        <v>9</v>
      </c>
      <c r="P23" s="628">
        <v>10</v>
      </c>
      <c r="Q23" s="235">
        <v>9</v>
      </c>
      <c r="R23" s="235"/>
      <c r="S23" s="235">
        <v>9</v>
      </c>
      <c r="T23" s="235">
        <v>10</v>
      </c>
      <c r="U23" s="55">
        <v>9</v>
      </c>
      <c r="V23" s="55">
        <v>10</v>
      </c>
      <c r="W23" s="235">
        <v>10</v>
      </c>
      <c r="X23" s="55">
        <v>8</v>
      </c>
      <c r="Y23" s="235">
        <v>7</v>
      </c>
      <c r="Z23" s="625"/>
      <c r="AA23" s="55">
        <v>10</v>
      </c>
      <c r="AB23" s="55">
        <v>10</v>
      </c>
      <c r="AC23" s="235">
        <v>10</v>
      </c>
      <c r="AD23" s="55">
        <v>9</v>
      </c>
      <c r="AE23" s="235">
        <v>7</v>
      </c>
      <c r="AF23" s="235">
        <v>6</v>
      </c>
      <c r="AG23" s="628"/>
      <c r="AH23" s="235">
        <v>8</v>
      </c>
      <c r="AI23" s="55">
        <v>9</v>
      </c>
      <c r="AJ23" s="55">
        <v>10</v>
      </c>
      <c r="AK23" s="628"/>
      <c r="AL23" s="625">
        <v>9</v>
      </c>
      <c r="AM23" s="235">
        <v>8</v>
      </c>
      <c r="AN23" s="55">
        <v>8</v>
      </c>
      <c r="AO23" s="235">
        <v>8</v>
      </c>
      <c r="AP23" s="625"/>
      <c r="AQ23" s="628"/>
      <c r="AR23" s="632"/>
      <c r="AT23" s="625"/>
      <c r="AU23" s="625"/>
      <c r="AV23" s="625"/>
      <c r="AW23" s="625">
        <v>10</v>
      </c>
      <c r="AX23" s="625"/>
      <c r="AY23" s="625"/>
      <c r="AZ23" s="65">
        <v>9</v>
      </c>
      <c r="BA23" s="628"/>
      <c r="BB23" s="625"/>
      <c r="BC23" s="628"/>
      <c r="BD23" s="628">
        <v>10</v>
      </c>
      <c r="BE23" s="628">
        <v>8</v>
      </c>
      <c r="BF23" s="608"/>
      <c r="BG23" s="625"/>
      <c r="BH23" s="625"/>
      <c r="BI23" s="625"/>
      <c r="BJ23" s="625"/>
      <c r="BK23" s="625"/>
      <c r="BL23" s="235"/>
      <c r="BM23" s="235"/>
      <c r="BN23" s="628">
        <v>9</v>
      </c>
      <c r="BO23" s="55">
        <f t="shared" si="15"/>
        <v>0</v>
      </c>
      <c r="BP23" s="55">
        <f t="shared" si="10"/>
        <v>32</v>
      </c>
      <c r="BQ23" s="55">
        <f t="shared" si="11"/>
        <v>0</v>
      </c>
      <c r="BR23" s="55">
        <f t="shared" si="12"/>
        <v>0</v>
      </c>
      <c r="BS23" s="55">
        <f t="shared" si="13"/>
        <v>0</v>
      </c>
      <c r="BT23" s="55">
        <f t="shared" si="14"/>
        <v>32</v>
      </c>
      <c r="BU23" s="59"/>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63"/>
      <c r="CT23" s="59"/>
      <c r="CU23" s="55"/>
      <c r="CV23" s="55"/>
      <c r="CW23" s="55"/>
      <c r="CX23" s="55"/>
      <c r="CY23" s="55"/>
      <c r="CZ23" s="55"/>
      <c r="DA23" s="55"/>
      <c r="DB23" s="55"/>
      <c r="DD23" s="59"/>
      <c r="DE23" s="62"/>
      <c r="DF23" s="59"/>
      <c r="DG23" s="55"/>
      <c r="DH23" s="55"/>
      <c r="DI23" s="55"/>
      <c r="DJ23" s="55"/>
      <c r="DK23" s="55"/>
      <c r="DL23" s="60"/>
    </row>
    <row r="24" spans="1:116" s="65" customFormat="1" ht="15" customHeight="1" x14ac:dyDescent="0.25">
      <c r="A24" s="189"/>
      <c r="B24" s="55"/>
      <c r="C24" s="91" t="s">
        <v>2142</v>
      </c>
      <c r="D24" s="643" t="s">
        <v>1844</v>
      </c>
      <c r="E24" s="91" t="s">
        <v>592</v>
      </c>
      <c r="F24" s="57">
        <v>5</v>
      </c>
      <c r="G24" s="57"/>
      <c r="H24" s="608"/>
      <c r="I24" s="628">
        <v>9</v>
      </c>
      <c r="J24" s="176">
        <v>5</v>
      </c>
      <c r="L24" s="628"/>
      <c r="M24" s="608">
        <v>10</v>
      </c>
      <c r="N24" s="235">
        <v>9</v>
      </c>
      <c r="O24" s="235">
        <v>7</v>
      </c>
      <c r="P24" s="608">
        <v>9</v>
      </c>
      <c r="Q24" s="235">
        <v>7</v>
      </c>
      <c r="R24" s="235"/>
      <c r="S24" s="235">
        <v>5</v>
      </c>
      <c r="T24" s="235">
        <v>6</v>
      </c>
      <c r="U24" s="55">
        <v>7</v>
      </c>
      <c r="V24" s="55">
        <v>9</v>
      </c>
      <c r="W24" s="235">
        <v>9</v>
      </c>
      <c r="X24" s="55">
        <v>6</v>
      </c>
      <c r="Y24" s="235">
        <v>5</v>
      </c>
      <c r="Z24" s="625"/>
      <c r="AA24" s="55">
        <v>8</v>
      </c>
      <c r="AB24" s="55">
        <v>9</v>
      </c>
      <c r="AC24" s="235">
        <v>9</v>
      </c>
      <c r="AD24" s="55">
        <v>8</v>
      </c>
      <c r="AE24" s="235">
        <v>5</v>
      </c>
      <c r="AF24" s="235">
        <v>5</v>
      </c>
      <c r="AG24" s="628"/>
      <c r="AH24" s="235">
        <v>5</v>
      </c>
      <c r="AI24" s="55">
        <v>8</v>
      </c>
      <c r="AJ24" s="55">
        <v>8</v>
      </c>
      <c r="AK24" s="628"/>
      <c r="AL24" s="625">
        <v>8</v>
      </c>
      <c r="AM24" s="235">
        <v>5</v>
      </c>
      <c r="AN24" s="55">
        <v>7</v>
      </c>
      <c r="AO24" s="235">
        <v>5</v>
      </c>
      <c r="AP24" s="625"/>
      <c r="AQ24" s="628"/>
      <c r="AR24" s="632"/>
      <c r="AT24" s="625"/>
      <c r="AU24" s="625"/>
      <c r="AV24" s="625"/>
      <c r="AW24" s="625">
        <v>10</v>
      </c>
      <c r="AX24" s="625"/>
      <c r="AY24" s="625"/>
      <c r="AZ24" s="65">
        <v>8</v>
      </c>
      <c r="BA24" s="628"/>
      <c r="BB24" s="625"/>
      <c r="BC24" s="628"/>
      <c r="BD24" s="625">
        <v>9</v>
      </c>
      <c r="BE24" s="625">
        <v>9</v>
      </c>
      <c r="BF24" s="608"/>
      <c r="BG24" s="625"/>
      <c r="BH24" s="625"/>
      <c r="BI24" s="625"/>
      <c r="BJ24" s="625"/>
      <c r="BK24" s="625"/>
      <c r="BL24" s="235"/>
      <c r="BM24" s="235"/>
      <c r="BN24" s="608">
        <v>9</v>
      </c>
      <c r="BO24" s="55">
        <f t="shared" si="15"/>
        <v>0</v>
      </c>
      <c r="BP24" s="55">
        <f t="shared" si="10"/>
        <v>24</v>
      </c>
      <c r="BQ24" s="55">
        <f t="shared" si="11"/>
        <v>0</v>
      </c>
      <c r="BR24" s="55">
        <f t="shared" si="12"/>
        <v>8</v>
      </c>
      <c r="BS24" s="55">
        <f t="shared" si="13"/>
        <v>0</v>
      </c>
      <c r="BT24" s="55">
        <f t="shared" si="14"/>
        <v>32</v>
      </c>
      <c r="BU24" s="59"/>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63"/>
      <c r="CT24" s="59"/>
      <c r="CU24" s="55"/>
      <c r="CV24" s="55"/>
      <c r="CW24" s="55"/>
      <c r="CX24" s="55"/>
      <c r="CY24" s="55"/>
      <c r="CZ24" s="55"/>
      <c r="DA24" s="55"/>
      <c r="DB24" s="55"/>
      <c r="DD24" s="59"/>
      <c r="DE24" s="62"/>
      <c r="DF24" s="59"/>
      <c r="DG24" s="55"/>
      <c r="DH24" s="55"/>
      <c r="DI24" s="55"/>
      <c r="DJ24" s="55"/>
      <c r="DK24" s="55"/>
      <c r="DL24" s="60"/>
    </row>
    <row r="25" spans="1:116" s="65" customFormat="1" ht="15" customHeight="1" x14ac:dyDescent="0.25">
      <c r="A25" s="189"/>
      <c r="B25" s="55"/>
      <c r="C25" s="91" t="s">
        <v>1568</v>
      </c>
      <c r="D25" s="85" t="s">
        <v>1569</v>
      </c>
      <c r="E25" s="91" t="s">
        <v>592</v>
      </c>
      <c r="F25" s="57">
        <v>7</v>
      </c>
      <c r="G25" s="57"/>
      <c r="H25" s="608">
        <v>8</v>
      </c>
      <c r="I25" s="628">
        <v>6</v>
      </c>
      <c r="J25" s="608">
        <v>7</v>
      </c>
      <c r="K25" s="628">
        <v>10</v>
      </c>
      <c r="L25" s="628">
        <v>8</v>
      </c>
      <c r="M25" s="608">
        <v>8</v>
      </c>
      <c r="N25" s="608">
        <v>8</v>
      </c>
      <c r="O25" s="235">
        <v>9</v>
      </c>
      <c r="P25" s="608">
        <v>9</v>
      </c>
      <c r="Q25" s="608">
        <v>6</v>
      </c>
      <c r="R25" s="608">
        <v>8</v>
      </c>
      <c r="S25" s="608">
        <v>8</v>
      </c>
      <c r="T25" s="235">
        <v>9</v>
      </c>
      <c r="U25" s="55">
        <v>8</v>
      </c>
      <c r="V25" s="55">
        <v>8</v>
      </c>
      <c r="W25" s="235">
        <v>9</v>
      </c>
      <c r="X25" s="55">
        <v>8</v>
      </c>
      <c r="Y25" s="235">
        <v>5</v>
      </c>
      <c r="Z25" s="235">
        <v>8</v>
      </c>
      <c r="AA25" s="55">
        <v>9</v>
      </c>
      <c r="AB25" s="55">
        <v>9</v>
      </c>
      <c r="AC25" s="235">
        <v>10</v>
      </c>
      <c r="AD25" s="55">
        <v>8</v>
      </c>
      <c r="AE25" s="235">
        <v>8</v>
      </c>
      <c r="AF25" s="235">
        <v>7</v>
      </c>
      <c r="AG25" s="628"/>
      <c r="AH25" s="235">
        <v>7</v>
      </c>
      <c r="AI25" s="55">
        <v>8</v>
      </c>
      <c r="AJ25" s="55">
        <v>9</v>
      </c>
      <c r="AK25" s="628"/>
      <c r="AL25" s="625">
        <v>9</v>
      </c>
      <c r="AM25" s="235">
        <v>7</v>
      </c>
      <c r="AN25" s="55">
        <v>8</v>
      </c>
      <c r="AO25" s="235">
        <v>7</v>
      </c>
      <c r="AP25" s="625">
        <v>10</v>
      </c>
      <c r="AQ25" s="628"/>
      <c r="AR25" s="632"/>
      <c r="AT25" s="625"/>
      <c r="AU25" s="235">
        <v>7</v>
      </c>
      <c r="AV25" s="625">
        <v>6</v>
      </c>
      <c r="AW25" s="627">
        <v>8</v>
      </c>
      <c r="AX25" s="625"/>
      <c r="AY25" s="625"/>
      <c r="AZ25" s="65">
        <v>9</v>
      </c>
      <c r="BA25" s="628"/>
      <c r="BB25" s="625"/>
      <c r="BC25" s="628"/>
      <c r="BD25" s="625">
        <v>10</v>
      </c>
      <c r="BE25" s="625">
        <v>9</v>
      </c>
      <c r="BF25" s="625">
        <v>8</v>
      </c>
      <c r="BG25" s="625"/>
      <c r="BH25" s="625">
        <v>7</v>
      </c>
      <c r="BI25" s="625"/>
      <c r="BJ25" s="625">
        <v>9</v>
      </c>
      <c r="BK25" s="625">
        <v>8</v>
      </c>
      <c r="BL25" s="632"/>
      <c r="BM25" s="235"/>
      <c r="BN25" s="608">
        <v>8</v>
      </c>
      <c r="BO25" s="55">
        <f t="shared" si="15"/>
        <v>0</v>
      </c>
      <c r="BP25" s="55">
        <f t="shared" si="10"/>
        <v>43</v>
      </c>
      <c r="BQ25" s="55">
        <f t="shared" si="11"/>
        <v>0</v>
      </c>
      <c r="BR25" s="55">
        <f t="shared" si="12"/>
        <v>1</v>
      </c>
      <c r="BS25" s="55">
        <f t="shared" si="13"/>
        <v>0</v>
      </c>
      <c r="BT25" s="55">
        <f t="shared" si="14"/>
        <v>44</v>
      </c>
      <c r="BU25" s="59"/>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63"/>
      <c r="CT25" s="59"/>
      <c r="CU25" s="55"/>
      <c r="CV25" s="55"/>
      <c r="CW25" s="55"/>
      <c r="CX25" s="55"/>
      <c r="CY25" s="55"/>
      <c r="CZ25" s="55"/>
      <c r="DA25" s="55"/>
      <c r="DB25" s="55"/>
      <c r="DD25" s="59"/>
      <c r="DE25" s="62"/>
      <c r="DF25" s="59"/>
      <c r="DG25" s="55"/>
      <c r="DH25" s="55"/>
      <c r="DI25" s="55"/>
      <c r="DJ25" s="55"/>
      <c r="DK25" s="55"/>
      <c r="DL25" s="60"/>
    </row>
    <row r="26" spans="1:116" s="65" customFormat="1" ht="15.6" hidden="1" x14ac:dyDescent="0.25">
      <c r="A26" s="189"/>
      <c r="B26" s="55"/>
      <c r="C26" s="91" t="s">
        <v>1703</v>
      </c>
      <c r="D26" s="85" t="s">
        <v>1704</v>
      </c>
      <c r="E26" s="91" t="s">
        <v>592</v>
      </c>
      <c r="F26" s="57">
        <v>4</v>
      </c>
      <c r="G26" s="57"/>
      <c r="H26" s="608">
        <v>5</v>
      </c>
      <c r="I26" s="628" t="s">
        <v>301</v>
      </c>
      <c r="J26" s="608">
        <v>5</v>
      </c>
      <c r="K26" s="628">
        <v>5</v>
      </c>
      <c r="L26" s="628" t="s">
        <v>1723</v>
      </c>
      <c r="M26" s="608">
        <v>5</v>
      </c>
      <c r="N26" s="608">
        <v>5</v>
      </c>
      <c r="O26" s="625"/>
      <c r="P26" s="608">
        <v>5</v>
      </c>
      <c r="Q26" s="628">
        <v>5</v>
      </c>
      <c r="R26" s="608">
        <v>5</v>
      </c>
      <c r="S26" s="608">
        <v>5</v>
      </c>
      <c r="T26" s="625"/>
      <c r="U26" s="625"/>
      <c r="V26" s="608"/>
      <c r="W26" s="628"/>
      <c r="X26" s="625"/>
      <c r="Y26" s="625"/>
      <c r="Z26" s="625"/>
      <c r="AA26" s="625"/>
      <c r="AB26" s="625"/>
      <c r="AC26" s="625"/>
      <c r="AD26" s="625"/>
      <c r="AE26" s="625"/>
      <c r="AF26" s="625"/>
      <c r="AG26" s="628"/>
      <c r="AH26" s="625"/>
      <c r="AI26" s="625"/>
      <c r="AJ26" s="625"/>
      <c r="AK26" s="628"/>
      <c r="AL26" s="625"/>
      <c r="AM26" s="625"/>
      <c r="AN26" s="625"/>
      <c r="AO26" s="625"/>
      <c r="AP26" s="625"/>
      <c r="AQ26" s="628"/>
      <c r="AR26" s="632"/>
      <c r="AS26" s="625"/>
      <c r="AT26" s="625"/>
      <c r="AU26" s="625"/>
      <c r="AV26" s="625"/>
      <c r="AW26" s="627" t="s">
        <v>301</v>
      </c>
      <c r="AX26" s="625"/>
      <c r="AY26" s="625"/>
      <c r="AZ26" s="625"/>
      <c r="BA26" s="628"/>
      <c r="BB26" s="625"/>
      <c r="BC26" s="628"/>
      <c r="BD26" s="625">
        <v>5</v>
      </c>
      <c r="BE26" s="625">
        <v>5</v>
      </c>
      <c r="BF26" s="608"/>
      <c r="BG26" s="625"/>
      <c r="BH26" s="628" t="s">
        <v>1723</v>
      </c>
      <c r="BI26" s="625"/>
      <c r="BJ26" s="628" t="s">
        <v>1723</v>
      </c>
      <c r="BK26" s="628">
        <v>7</v>
      </c>
      <c r="BL26" s="632"/>
      <c r="BM26" s="628"/>
      <c r="BN26" s="608">
        <v>5</v>
      </c>
      <c r="BO26" s="55">
        <f t="shared" si="15"/>
        <v>0</v>
      </c>
      <c r="BP26" s="55">
        <f t="shared" si="10"/>
        <v>1</v>
      </c>
      <c r="BQ26" s="55">
        <f t="shared" si="11"/>
        <v>0</v>
      </c>
      <c r="BR26" s="55">
        <f t="shared" si="12"/>
        <v>12</v>
      </c>
      <c r="BS26" s="55">
        <f t="shared" si="13"/>
        <v>5</v>
      </c>
      <c r="BT26" s="55">
        <f t="shared" si="14"/>
        <v>18</v>
      </c>
      <c r="BU26" s="59"/>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63"/>
      <c r="CT26" s="59"/>
      <c r="CU26" s="55"/>
      <c r="CV26" s="55"/>
      <c r="CW26" s="55"/>
      <c r="CX26" s="55"/>
      <c r="CY26" s="55"/>
      <c r="CZ26" s="55"/>
      <c r="DA26" s="55"/>
      <c r="DB26" s="55"/>
      <c r="DD26" s="59"/>
      <c r="DE26" s="62"/>
      <c r="DF26" s="59"/>
      <c r="DG26" s="55"/>
      <c r="DH26" s="55"/>
      <c r="DI26" s="55"/>
      <c r="DJ26" s="55"/>
      <c r="DK26" s="55"/>
      <c r="DL26" s="60"/>
    </row>
    <row r="27" spans="1:116" s="65" customFormat="1" ht="15" hidden="1" x14ac:dyDescent="0.25">
      <c r="A27" s="189">
        <v>2</v>
      </c>
      <c r="B27" s="55"/>
      <c r="C27" s="91" t="s">
        <v>826</v>
      </c>
      <c r="D27" s="85" t="s">
        <v>827</v>
      </c>
      <c r="E27" s="91" t="s">
        <v>592</v>
      </c>
      <c r="F27" s="57">
        <v>8</v>
      </c>
      <c r="G27" s="57"/>
      <c r="H27" s="608">
        <v>10</v>
      </c>
      <c r="I27" s="625">
        <v>9</v>
      </c>
      <c r="J27" s="608">
        <v>9</v>
      </c>
      <c r="K27" s="628">
        <v>9</v>
      </c>
      <c r="L27" s="625">
        <v>9</v>
      </c>
      <c r="M27" s="625">
        <v>9</v>
      </c>
      <c r="N27" s="625">
        <v>9</v>
      </c>
      <c r="O27" s="625">
        <v>7</v>
      </c>
      <c r="P27" s="608">
        <v>8</v>
      </c>
      <c r="Q27" s="608">
        <v>9</v>
      </c>
      <c r="R27" s="608" t="s">
        <v>292</v>
      </c>
      <c r="S27" s="625">
        <v>9</v>
      </c>
      <c r="T27" s="625">
        <v>9</v>
      </c>
      <c r="U27" s="625">
        <v>9</v>
      </c>
      <c r="V27" s="625">
        <v>7</v>
      </c>
      <c r="W27" s="608">
        <v>9</v>
      </c>
      <c r="X27" s="625">
        <v>7</v>
      </c>
      <c r="Y27" s="625"/>
      <c r="Z27" s="625">
        <v>9</v>
      </c>
      <c r="AA27" s="625">
        <v>9</v>
      </c>
      <c r="AB27" s="625">
        <v>8</v>
      </c>
      <c r="AC27" s="625">
        <v>7</v>
      </c>
      <c r="AD27" s="625">
        <v>8</v>
      </c>
      <c r="AE27" s="625" t="s">
        <v>292</v>
      </c>
      <c r="AF27" s="625">
        <v>9</v>
      </c>
      <c r="AG27" s="625">
        <v>9</v>
      </c>
      <c r="AH27" s="625" t="s">
        <v>623</v>
      </c>
      <c r="AI27" s="625">
        <v>8</v>
      </c>
      <c r="AJ27" s="625">
        <v>8</v>
      </c>
      <c r="AK27" s="627">
        <v>8</v>
      </c>
      <c r="AL27" s="625">
        <v>10</v>
      </c>
      <c r="AM27" s="608">
        <v>9</v>
      </c>
      <c r="AN27" s="608">
        <v>9</v>
      </c>
      <c r="AO27" s="625">
        <v>8</v>
      </c>
      <c r="AP27" s="625">
        <v>9</v>
      </c>
      <c r="AQ27" s="628">
        <v>8</v>
      </c>
      <c r="AR27" s="627">
        <v>8</v>
      </c>
      <c r="AS27" s="608">
        <v>8</v>
      </c>
      <c r="AT27" s="627">
        <v>9</v>
      </c>
      <c r="AU27" s="625">
        <v>7</v>
      </c>
      <c r="AV27" s="625">
        <v>8</v>
      </c>
      <c r="AW27" s="627" t="s">
        <v>292</v>
      </c>
      <c r="AX27" s="625"/>
      <c r="AY27" s="625"/>
      <c r="AZ27" s="625">
        <v>8</v>
      </c>
      <c r="BA27" s="628">
        <v>9</v>
      </c>
      <c r="BB27" s="625"/>
      <c r="BC27" s="628"/>
      <c r="BD27" s="625"/>
      <c r="BE27" s="628">
        <v>8</v>
      </c>
      <c r="BF27" s="608">
        <v>10</v>
      </c>
      <c r="BG27" s="625">
        <v>9</v>
      </c>
      <c r="BH27" s="625"/>
      <c r="BI27" s="625">
        <v>8</v>
      </c>
      <c r="BJ27" s="625">
        <v>9</v>
      </c>
      <c r="BK27" s="625"/>
      <c r="BL27" s="632"/>
      <c r="BM27" s="628">
        <v>7</v>
      </c>
      <c r="BN27" s="608"/>
      <c r="BO27" s="55">
        <f t="shared" si="15"/>
        <v>0</v>
      </c>
      <c r="BP27" s="55">
        <f t="shared" si="10"/>
        <v>45</v>
      </c>
      <c r="BQ27" s="55">
        <f t="shared" si="11"/>
        <v>3</v>
      </c>
      <c r="BR27" s="55">
        <f t="shared" si="12"/>
        <v>0</v>
      </c>
      <c r="BS27" s="55">
        <f t="shared" si="13"/>
        <v>0</v>
      </c>
      <c r="BT27" s="55">
        <f t="shared" si="14"/>
        <v>48</v>
      </c>
      <c r="BU27" s="59"/>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63"/>
      <c r="CT27" s="59"/>
      <c r="CU27" s="55"/>
      <c r="CV27" s="55"/>
      <c r="CW27" s="55"/>
      <c r="CX27" s="55"/>
      <c r="CY27" s="55"/>
      <c r="CZ27" s="55"/>
      <c r="DA27" s="55"/>
      <c r="DB27" s="55"/>
      <c r="DD27" s="59"/>
      <c r="DE27" s="62"/>
      <c r="DF27" s="59"/>
      <c r="DG27" s="55"/>
      <c r="DH27" s="55"/>
      <c r="DI27" s="55"/>
      <c r="DJ27" s="55"/>
      <c r="DK27" s="55"/>
      <c r="DL27" s="60"/>
    </row>
    <row r="28" spans="1:116" s="65" customFormat="1" ht="15.6" hidden="1" x14ac:dyDescent="0.25">
      <c r="A28" s="189">
        <v>3</v>
      </c>
      <c r="B28" s="55"/>
      <c r="C28" s="91" t="s">
        <v>879</v>
      </c>
      <c r="D28" s="85" t="s">
        <v>880</v>
      </c>
      <c r="E28" s="91" t="s">
        <v>591</v>
      </c>
      <c r="F28" s="57">
        <v>1</v>
      </c>
      <c r="G28" s="57"/>
      <c r="H28" s="608"/>
      <c r="I28" s="625"/>
      <c r="J28" s="608"/>
      <c r="K28" s="628"/>
      <c r="L28" s="625"/>
      <c r="M28" s="625"/>
      <c r="N28" s="625"/>
      <c r="O28" s="625"/>
      <c r="P28" s="608">
        <v>5</v>
      </c>
      <c r="Q28" s="608"/>
      <c r="R28" s="625" t="s">
        <v>1391</v>
      </c>
      <c r="S28" s="625"/>
      <c r="T28" s="625"/>
      <c r="U28" s="625"/>
      <c r="V28" s="625"/>
      <c r="W28" s="608"/>
      <c r="X28" s="625"/>
      <c r="Y28" s="625"/>
      <c r="Z28" s="625"/>
      <c r="AA28" s="625"/>
      <c r="AB28" s="625"/>
      <c r="AC28" s="625"/>
      <c r="AD28" s="625"/>
      <c r="AE28" s="625"/>
      <c r="AF28" s="625"/>
      <c r="AG28" s="628"/>
      <c r="AH28" s="625"/>
      <c r="AI28" s="625"/>
      <c r="AJ28" s="625"/>
      <c r="AK28" s="628"/>
      <c r="AL28" s="625"/>
      <c r="AM28" s="625"/>
      <c r="AN28" s="625"/>
      <c r="AO28" s="625">
        <v>5</v>
      </c>
      <c r="AP28" s="625"/>
      <c r="AQ28" s="628"/>
      <c r="AR28" s="632"/>
      <c r="AS28" s="625"/>
      <c r="AT28" s="625"/>
      <c r="AU28" s="625">
        <v>5</v>
      </c>
      <c r="AV28" s="625"/>
      <c r="AW28" s="625"/>
      <c r="AX28" s="625"/>
      <c r="AY28" s="625"/>
      <c r="AZ28" s="625"/>
      <c r="BA28" s="628"/>
      <c r="BB28" s="625"/>
      <c r="BC28" s="628"/>
      <c r="BD28" s="625"/>
      <c r="BE28" s="628"/>
      <c r="BF28" s="608">
        <v>5</v>
      </c>
      <c r="BG28" s="625"/>
      <c r="BH28" s="625"/>
      <c r="BI28" s="625"/>
      <c r="BJ28" s="625"/>
      <c r="BK28" s="625">
        <v>5</v>
      </c>
      <c r="BL28" s="632"/>
      <c r="BM28" s="628"/>
      <c r="BN28" s="608"/>
      <c r="BO28" s="55">
        <f t="shared" si="15"/>
        <v>0</v>
      </c>
      <c r="BP28" s="55">
        <f t="shared" si="10"/>
        <v>0</v>
      </c>
      <c r="BQ28" s="55">
        <f t="shared" si="11"/>
        <v>0</v>
      </c>
      <c r="BR28" s="55">
        <f t="shared" si="12"/>
        <v>5</v>
      </c>
      <c r="BS28" s="55">
        <f t="shared" si="13"/>
        <v>0</v>
      </c>
      <c r="BT28" s="55">
        <f t="shared" si="14"/>
        <v>5</v>
      </c>
      <c r="BU28" s="59"/>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63"/>
      <c r="CT28" s="59"/>
      <c r="CU28" s="55"/>
      <c r="CV28" s="55"/>
      <c r="CW28" s="55"/>
      <c r="CX28" s="55"/>
      <c r="CY28" s="55"/>
      <c r="CZ28" s="55"/>
      <c r="DA28" s="55"/>
      <c r="DB28" s="55"/>
      <c r="DD28" s="59"/>
      <c r="DE28" s="62"/>
      <c r="DF28" s="59"/>
      <c r="DG28" s="55"/>
      <c r="DH28" s="55"/>
      <c r="DI28" s="55"/>
      <c r="DJ28" s="55"/>
      <c r="DK28" s="55"/>
      <c r="DL28" s="60"/>
    </row>
    <row r="29" spans="1:116" s="54" customFormat="1" ht="15" hidden="1" x14ac:dyDescent="0.25">
      <c r="A29" s="189">
        <v>4</v>
      </c>
      <c r="B29" s="55"/>
      <c r="C29" s="91" t="s">
        <v>625</v>
      </c>
      <c r="D29" s="85" t="s">
        <v>626</v>
      </c>
      <c r="E29" s="91" t="s">
        <v>591</v>
      </c>
      <c r="F29" s="57">
        <v>1</v>
      </c>
      <c r="G29" s="57"/>
      <c r="H29" s="595">
        <v>10</v>
      </c>
      <c r="I29" s="625">
        <v>8</v>
      </c>
      <c r="J29" s="625">
        <v>8</v>
      </c>
      <c r="K29" s="627">
        <v>10</v>
      </c>
      <c r="L29" s="625" t="s">
        <v>292</v>
      </c>
      <c r="M29" s="625">
        <v>8</v>
      </c>
      <c r="N29" s="625">
        <v>9</v>
      </c>
      <c r="O29" s="625">
        <v>10</v>
      </c>
      <c r="P29" s="604">
        <v>8</v>
      </c>
      <c r="Q29" s="595">
        <v>8</v>
      </c>
      <c r="R29" s="625" t="s">
        <v>1391</v>
      </c>
      <c r="S29" s="625">
        <v>8</v>
      </c>
      <c r="T29" s="625">
        <v>6</v>
      </c>
      <c r="U29" s="625">
        <v>10</v>
      </c>
      <c r="V29" s="625">
        <v>9</v>
      </c>
      <c r="W29" s="595">
        <v>7</v>
      </c>
      <c r="X29" s="625">
        <v>7</v>
      </c>
      <c r="Y29" s="625"/>
      <c r="Z29" s="625" t="s">
        <v>295</v>
      </c>
      <c r="AA29" s="625">
        <v>6</v>
      </c>
      <c r="AB29" s="625">
        <v>7</v>
      </c>
      <c r="AC29" s="625"/>
      <c r="AD29" s="625">
        <v>8</v>
      </c>
      <c r="AE29" s="625">
        <v>10</v>
      </c>
      <c r="AF29" s="625">
        <v>7</v>
      </c>
      <c r="AG29" s="627">
        <v>10</v>
      </c>
      <c r="AH29" s="625">
        <v>7</v>
      </c>
      <c r="AI29" s="625">
        <v>9</v>
      </c>
      <c r="AJ29" s="625">
        <v>7</v>
      </c>
      <c r="AK29" s="625">
        <v>7</v>
      </c>
      <c r="AL29" s="625">
        <v>8</v>
      </c>
      <c r="AM29" s="625">
        <v>9</v>
      </c>
      <c r="AN29" s="625">
        <v>10</v>
      </c>
      <c r="AO29" s="625">
        <v>8</v>
      </c>
      <c r="AP29" s="625">
        <v>7</v>
      </c>
      <c r="AQ29" s="625"/>
      <c r="AR29" s="632">
        <v>9</v>
      </c>
      <c r="AS29" s="625" t="s">
        <v>293</v>
      </c>
      <c r="AT29" s="625"/>
      <c r="AU29" s="625">
        <v>9</v>
      </c>
      <c r="AV29" s="625">
        <v>8</v>
      </c>
      <c r="AW29" s="625"/>
      <c r="AX29" s="625"/>
      <c r="AY29" s="625"/>
      <c r="AZ29" s="625">
        <v>8</v>
      </c>
      <c r="BA29" s="627">
        <v>7</v>
      </c>
      <c r="BB29" s="625"/>
      <c r="BC29" s="625"/>
      <c r="BD29" s="625"/>
      <c r="BE29" s="625">
        <v>7</v>
      </c>
      <c r="BF29" s="604">
        <v>9</v>
      </c>
      <c r="BG29" s="625">
        <v>10</v>
      </c>
      <c r="BH29" s="625">
        <v>9</v>
      </c>
      <c r="BI29" s="625">
        <v>9</v>
      </c>
      <c r="BJ29" s="625">
        <v>9</v>
      </c>
      <c r="BK29" s="625">
        <v>10</v>
      </c>
      <c r="BL29" s="625"/>
      <c r="BM29" s="628"/>
      <c r="BN29" s="604"/>
      <c r="BO29" s="55">
        <f t="shared" si="15"/>
        <v>0</v>
      </c>
      <c r="BP29" s="55">
        <f t="shared" si="10"/>
        <v>42</v>
      </c>
      <c r="BQ29" s="55">
        <f t="shared" si="11"/>
        <v>3</v>
      </c>
      <c r="BR29" s="55">
        <f t="shared" si="12"/>
        <v>0</v>
      </c>
      <c r="BS29" s="55">
        <f t="shared" si="13"/>
        <v>0</v>
      </c>
      <c r="BT29" s="55">
        <f t="shared" si="14"/>
        <v>45</v>
      </c>
      <c r="BU29" s="59"/>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63"/>
      <c r="CT29" s="59"/>
      <c r="CU29" s="55"/>
      <c r="CV29" s="55"/>
      <c r="CW29" s="55"/>
      <c r="CX29" s="55"/>
      <c r="CY29" s="55"/>
      <c r="CZ29" s="55"/>
      <c r="DA29" s="55"/>
      <c r="DB29" s="55"/>
      <c r="DC29" s="65"/>
      <c r="DD29" s="59"/>
      <c r="DE29" s="62"/>
      <c r="DF29" s="59"/>
      <c r="DG29" s="55"/>
      <c r="DH29" s="55"/>
      <c r="DI29" s="55"/>
      <c r="DJ29" s="55"/>
      <c r="DK29" s="55"/>
      <c r="DL29" s="60"/>
    </row>
    <row r="30" spans="1:116" s="54" customFormat="1" ht="15" hidden="1" x14ac:dyDescent="0.25">
      <c r="A30" s="189">
        <v>5</v>
      </c>
      <c r="B30" s="55"/>
      <c r="C30" s="91" t="s">
        <v>1310</v>
      </c>
      <c r="D30" s="85" t="s">
        <v>1309</v>
      </c>
      <c r="E30" s="91" t="s">
        <v>591</v>
      </c>
      <c r="F30" s="57"/>
      <c r="G30" s="57">
        <v>2</v>
      </c>
      <c r="H30" s="595"/>
      <c r="I30" s="625" t="s">
        <v>1261</v>
      </c>
      <c r="J30" s="625" t="s">
        <v>1261</v>
      </c>
      <c r="K30" s="628"/>
      <c r="L30" s="625" t="s">
        <v>1261</v>
      </c>
      <c r="M30" s="625" t="s">
        <v>1261</v>
      </c>
      <c r="N30" s="625" t="s">
        <v>1261</v>
      </c>
      <c r="O30" s="628" t="s">
        <v>1261</v>
      </c>
      <c r="P30" s="608" t="s">
        <v>1261</v>
      </c>
      <c r="Q30" s="608" t="s">
        <v>1261</v>
      </c>
      <c r="R30" s="625"/>
      <c r="S30" s="625">
        <v>6</v>
      </c>
      <c r="T30" s="625"/>
      <c r="U30" s="625"/>
      <c r="V30" s="625"/>
      <c r="W30" s="608"/>
      <c r="X30" s="625"/>
      <c r="Y30" s="625"/>
      <c r="Z30" s="628" t="s">
        <v>1261</v>
      </c>
      <c r="AA30" s="625">
        <v>7</v>
      </c>
      <c r="AB30" s="625"/>
      <c r="AC30" s="625">
        <v>7</v>
      </c>
      <c r="AD30" s="625"/>
      <c r="AE30" s="625"/>
      <c r="AF30" s="625"/>
      <c r="AG30" s="628"/>
      <c r="AH30" s="625"/>
      <c r="AI30" s="625"/>
      <c r="AJ30" s="625"/>
      <c r="AK30" s="625"/>
      <c r="AL30" s="625"/>
      <c r="AM30" s="625"/>
      <c r="AN30" s="625"/>
      <c r="AO30" s="625">
        <v>5</v>
      </c>
      <c r="AP30" s="625"/>
      <c r="AQ30" s="625" t="s">
        <v>1261</v>
      </c>
      <c r="AR30" s="632"/>
      <c r="AS30" s="625"/>
      <c r="AT30" s="625"/>
      <c r="AU30" s="625"/>
      <c r="AV30" s="625"/>
      <c r="AW30" s="625" t="s">
        <v>1261</v>
      </c>
      <c r="AX30" s="625"/>
      <c r="AY30" s="625"/>
      <c r="AZ30" s="625"/>
      <c r="BA30" s="628"/>
      <c r="BB30" s="625"/>
      <c r="BC30" s="625"/>
      <c r="BD30" s="625"/>
      <c r="BE30" s="625" t="s">
        <v>1261</v>
      </c>
      <c r="BF30" s="608">
        <v>5</v>
      </c>
      <c r="BG30" s="625"/>
      <c r="BH30" s="625"/>
      <c r="BI30" s="625" t="s">
        <v>1261</v>
      </c>
      <c r="BJ30" s="625"/>
      <c r="BK30" s="625"/>
      <c r="BL30" s="625"/>
      <c r="BM30" s="628">
        <v>7</v>
      </c>
      <c r="BN30" s="604"/>
      <c r="BO30" s="55">
        <f t="shared" si="15"/>
        <v>0</v>
      </c>
      <c r="BP30" s="55">
        <f t="shared" si="10"/>
        <v>4</v>
      </c>
      <c r="BQ30" s="55">
        <f t="shared" si="11"/>
        <v>13</v>
      </c>
      <c r="BR30" s="55">
        <f t="shared" si="12"/>
        <v>2</v>
      </c>
      <c r="BS30" s="55">
        <f t="shared" si="13"/>
        <v>0</v>
      </c>
      <c r="BT30" s="55">
        <f t="shared" si="14"/>
        <v>19</v>
      </c>
      <c r="BU30" s="59"/>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63"/>
      <c r="CT30" s="59"/>
      <c r="CU30" s="55"/>
      <c r="CV30" s="55"/>
      <c r="CW30" s="55"/>
      <c r="CX30" s="55"/>
      <c r="CY30" s="55"/>
      <c r="CZ30" s="55"/>
      <c r="DA30" s="55"/>
      <c r="DB30" s="55"/>
      <c r="DC30" s="65"/>
      <c r="DD30" s="59"/>
      <c r="DE30" s="62"/>
      <c r="DF30" s="59"/>
      <c r="DG30" s="55"/>
      <c r="DH30" s="55"/>
      <c r="DI30" s="55"/>
      <c r="DJ30" s="55"/>
      <c r="DK30" s="55"/>
      <c r="DL30" s="60"/>
    </row>
    <row r="31" spans="1:116" s="54" customFormat="1" ht="7.5" hidden="1" customHeight="1" x14ac:dyDescent="0.25">
      <c r="A31" s="189"/>
      <c r="B31" s="55"/>
      <c r="C31" s="91" t="s">
        <v>1570</v>
      </c>
      <c r="D31" s="85" t="s">
        <v>1571</v>
      </c>
      <c r="E31" s="91" t="s">
        <v>591</v>
      </c>
      <c r="F31" s="57">
        <v>1</v>
      </c>
      <c r="G31" s="57"/>
      <c r="H31" s="595"/>
      <c r="I31" s="625"/>
      <c r="J31" s="625"/>
      <c r="K31" s="628"/>
      <c r="L31" s="625"/>
      <c r="M31" s="625">
        <v>5</v>
      </c>
      <c r="N31" s="625"/>
      <c r="O31" s="628"/>
      <c r="P31" s="608"/>
      <c r="Q31" s="608"/>
      <c r="R31" s="625"/>
      <c r="S31" s="625"/>
      <c r="T31" s="625"/>
      <c r="U31" s="625"/>
      <c r="V31" s="625"/>
      <c r="W31" s="608"/>
      <c r="X31" s="625"/>
      <c r="Y31" s="625"/>
      <c r="Z31" s="625">
        <v>5</v>
      </c>
      <c r="AA31" s="625"/>
      <c r="AB31" s="625"/>
      <c r="AC31" s="625"/>
      <c r="AD31" s="625"/>
      <c r="AE31" s="625"/>
      <c r="AF31" s="625"/>
      <c r="AG31" s="628"/>
      <c r="AH31" s="625"/>
      <c r="AI31" s="625"/>
      <c r="AJ31" s="625"/>
      <c r="AK31" s="625"/>
      <c r="AL31" s="625"/>
      <c r="AM31" s="625"/>
      <c r="AN31" s="625"/>
      <c r="AO31" s="625"/>
      <c r="AP31" s="625"/>
      <c r="AQ31" s="625"/>
      <c r="AR31" s="632"/>
      <c r="AS31" s="625"/>
      <c r="AT31" s="625"/>
      <c r="AU31" s="625"/>
      <c r="AV31" s="625">
        <v>5</v>
      </c>
      <c r="AW31" s="625"/>
      <c r="AX31" s="625"/>
      <c r="AY31" s="625"/>
      <c r="AZ31" s="625"/>
      <c r="BA31" s="625">
        <v>5</v>
      </c>
      <c r="BB31" s="625"/>
      <c r="BC31" s="625"/>
      <c r="BD31" s="625">
        <v>5</v>
      </c>
      <c r="BE31" s="625"/>
      <c r="BF31" s="608"/>
      <c r="BG31" s="625"/>
      <c r="BH31" s="625"/>
      <c r="BI31" s="625"/>
      <c r="BJ31" s="625"/>
      <c r="BK31" s="628">
        <v>5</v>
      </c>
      <c r="BL31" s="625"/>
      <c r="BM31" s="628">
        <v>5</v>
      </c>
      <c r="BN31" s="604"/>
      <c r="BO31" s="55">
        <f t="shared" si="15"/>
        <v>0</v>
      </c>
      <c r="BP31" s="55">
        <f t="shared" si="10"/>
        <v>0</v>
      </c>
      <c r="BQ31" s="55">
        <f t="shared" si="11"/>
        <v>0</v>
      </c>
      <c r="BR31" s="55">
        <f t="shared" si="12"/>
        <v>7</v>
      </c>
      <c r="BS31" s="55">
        <f t="shared" si="13"/>
        <v>0</v>
      </c>
      <c r="BT31" s="55">
        <f t="shared" si="14"/>
        <v>7</v>
      </c>
      <c r="BU31" s="59"/>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63"/>
      <c r="CT31" s="59"/>
      <c r="CU31" s="55"/>
      <c r="CV31" s="55"/>
      <c r="CW31" s="55"/>
      <c r="CX31" s="55"/>
      <c r="CY31" s="55"/>
      <c r="CZ31" s="55"/>
      <c r="DA31" s="55"/>
      <c r="DB31" s="55"/>
      <c r="DC31" s="65"/>
      <c r="DD31" s="59"/>
      <c r="DE31" s="62"/>
      <c r="DF31" s="59"/>
      <c r="DG31" s="55"/>
      <c r="DH31" s="55"/>
      <c r="DI31" s="55"/>
      <c r="DJ31" s="55"/>
      <c r="DK31" s="55"/>
      <c r="DL31" s="60"/>
    </row>
    <row r="32" spans="1:116" s="727" customFormat="1" ht="15" x14ac:dyDescent="0.25">
      <c r="A32" s="713"/>
      <c r="B32" s="706"/>
      <c r="C32" s="714" t="s">
        <v>2441</v>
      </c>
      <c r="D32" s="715" t="s">
        <v>2442</v>
      </c>
      <c r="E32" s="714" t="s">
        <v>591</v>
      </c>
      <c r="F32" s="716">
        <v>1</v>
      </c>
      <c r="G32" s="716"/>
      <c r="H32" s="717"/>
      <c r="I32" s="718"/>
      <c r="J32" s="718"/>
      <c r="K32" s="719"/>
      <c r="L32" s="719">
        <v>7</v>
      </c>
      <c r="M32" s="718"/>
      <c r="N32" s="718"/>
      <c r="O32" s="718"/>
      <c r="P32" s="717"/>
      <c r="Q32" s="719"/>
      <c r="R32" s="718"/>
      <c r="S32" s="718"/>
      <c r="T32" s="718"/>
      <c r="U32" s="720"/>
      <c r="V32" s="720"/>
      <c r="W32" s="717"/>
      <c r="X32" s="721">
        <v>8</v>
      </c>
      <c r="Y32" s="720"/>
      <c r="Z32" s="721">
        <v>7</v>
      </c>
      <c r="AA32" s="720"/>
      <c r="AB32" s="720"/>
      <c r="AC32" s="721">
        <v>8</v>
      </c>
      <c r="AD32" s="720"/>
      <c r="AE32" s="720"/>
      <c r="AF32" s="720"/>
      <c r="AG32" s="718"/>
      <c r="AH32" s="720"/>
      <c r="AI32" s="720"/>
      <c r="AJ32" s="720"/>
      <c r="AK32" s="718"/>
      <c r="AL32" s="721">
        <v>9</v>
      </c>
      <c r="AM32" s="720"/>
      <c r="AN32" s="721">
        <v>9</v>
      </c>
      <c r="AO32" s="720"/>
      <c r="AP32" s="720"/>
      <c r="AQ32" s="718"/>
      <c r="AR32" s="722"/>
      <c r="AS32" s="720"/>
      <c r="AT32" s="721">
        <v>9</v>
      </c>
      <c r="AU32" s="718"/>
      <c r="AV32" s="718"/>
      <c r="AW32" s="720"/>
      <c r="AX32" s="720"/>
      <c r="AY32" s="720"/>
      <c r="AZ32" s="720"/>
      <c r="BA32" s="718"/>
      <c r="BB32" s="720"/>
      <c r="BC32" s="718"/>
      <c r="BD32" s="720"/>
      <c r="BE32" s="718"/>
      <c r="BF32" s="717"/>
      <c r="BG32" s="720"/>
      <c r="BH32" s="720"/>
      <c r="BI32" s="720"/>
      <c r="BJ32" s="720"/>
      <c r="BK32" s="718"/>
      <c r="BL32" s="722"/>
      <c r="BM32" s="718"/>
      <c r="BN32" s="717"/>
      <c r="BO32" s="706">
        <f t="shared" si="15"/>
        <v>0</v>
      </c>
      <c r="BP32" s="706">
        <f t="shared" si="10"/>
        <v>7</v>
      </c>
      <c r="BQ32" s="706">
        <f t="shared" si="11"/>
        <v>0</v>
      </c>
      <c r="BR32" s="706">
        <f t="shared" si="12"/>
        <v>0</v>
      </c>
      <c r="BS32" s="706">
        <f t="shared" si="13"/>
        <v>0</v>
      </c>
      <c r="BT32" s="706">
        <f t="shared" si="14"/>
        <v>7</v>
      </c>
      <c r="BU32" s="723"/>
      <c r="BV32" s="706"/>
      <c r="BW32" s="706"/>
      <c r="BX32" s="706"/>
      <c r="BY32" s="706"/>
      <c r="BZ32" s="706"/>
      <c r="CA32" s="706"/>
      <c r="CB32" s="706"/>
      <c r="CC32" s="706"/>
      <c r="CD32" s="706"/>
      <c r="CE32" s="706"/>
      <c r="CF32" s="706"/>
      <c r="CG32" s="706"/>
      <c r="CH32" s="706"/>
      <c r="CI32" s="706"/>
      <c r="CJ32" s="706"/>
      <c r="CK32" s="706"/>
      <c r="CL32" s="706"/>
      <c r="CM32" s="706"/>
      <c r="CN32" s="706"/>
      <c r="CO32" s="706"/>
      <c r="CP32" s="706"/>
      <c r="CQ32" s="706"/>
      <c r="CR32" s="706"/>
      <c r="CS32" s="724"/>
      <c r="CT32" s="723"/>
      <c r="CU32" s="706"/>
      <c r="CV32" s="706"/>
      <c r="CW32" s="706"/>
      <c r="CX32" s="706"/>
      <c r="CY32" s="706"/>
      <c r="CZ32" s="706"/>
      <c r="DA32" s="706"/>
      <c r="DB32" s="706"/>
      <c r="DC32" s="700"/>
      <c r="DD32" s="723"/>
      <c r="DE32" s="725"/>
      <c r="DF32" s="723"/>
      <c r="DG32" s="706"/>
      <c r="DH32" s="706"/>
      <c r="DI32" s="706"/>
      <c r="DJ32" s="706"/>
      <c r="DK32" s="706"/>
      <c r="DL32" s="726"/>
    </row>
    <row r="33" spans="1:116" s="65" customFormat="1" ht="15" customHeight="1" x14ac:dyDescent="0.25">
      <c r="A33" s="189"/>
      <c r="B33" s="55"/>
      <c r="C33" s="91" t="s">
        <v>2437</v>
      </c>
      <c r="D33" s="85" t="s">
        <v>2438</v>
      </c>
      <c r="E33" s="91" t="s">
        <v>591</v>
      </c>
      <c r="F33" s="57">
        <v>1</v>
      </c>
      <c r="G33" s="57"/>
      <c r="H33" s="176"/>
      <c r="I33" s="235"/>
      <c r="J33" s="176"/>
      <c r="L33" s="634">
        <v>8</v>
      </c>
      <c r="M33" s="235"/>
      <c r="N33" s="235"/>
      <c r="O33" s="235"/>
      <c r="P33" s="176"/>
      <c r="Q33" s="235"/>
      <c r="R33" s="235"/>
      <c r="S33" s="235"/>
      <c r="T33" s="235"/>
      <c r="U33" s="55"/>
      <c r="V33" s="235"/>
      <c r="X33" s="235">
        <v>9</v>
      </c>
      <c r="Y33" s="235"/>
      <c r="Z33" s="235">
        <v>8</v>
      </c>
      <c r="AA33" s="55"/>
      <c r="AB33" s="55"/>
      <c r="AC33" s="235">
        <v>9</v>
      </c>
      <c r="AD33" s="55"/>
      <c r="AE33" s="235"/>
      <c r="AF33" s="235"/>
      <c r="AG33" s="235"/>
      <c r="AH33" s="55"/>
      <c r="AI33" s="55"/>
      <c r="AJ33" s="55"/>
      <c r="AK33" s="235"/>
      <c r="AL33" s="235">
        <v>9</v>
      </c>
      <c r="AM33" s="55"/>
      <c r="AN33" s="235">
        <v>9</v>
      </c>
      <c r="AO33" s="235"/>
      <c r="AP33" s="55"/>
      <c r="AQ33" s="235"/>
      <c r="AR33" s="62"/>
      <c r="AS33" s="55"/>
      <c r="AT33" s="235">
        <v>9</v>
      </c>
      <c r="AU33" s="55"/>
      <c r="AV33" s="235"/>
      <c r="AW33" s="55"/>
      <c r="AX33" s="55"/>
      <c r="AY33" s="55"/>
      <c r="BA33" s="235"/>
      <c r="BB33" s="55"/>
      <c r="BC33" s="235"/>
      <c r="BD33" s="55"/>
      <c r="BF33" s="176"/>
      <c r="BG33" s="55"/>
      <c r="BH33" s="55"/>
      <c r="BI33" s="235"/>
      <c r="BJ33" s="55"/>
      <c r="BK33" s="55"/>
      <c r="BL33" s="235"/>
      <c r="BM33" s="235"/>
      <c r="BN33" s="176"/>
      <c r="BO33" s="55">
        <f>COUNTIF(H33:BN33,"2024-1")</f>
        <v>0</v>
      </c>
      <c r="BP33" s="55">
        <f>COUNTIF(H33:BN33,"&gt;5")</f>
        <v>7</v>
      </c>
      <c r="BQ33" s="55">
        <f>COUNTIF(H33:BN33,"&gt;5?")</f>
        <v>0</v>
      </c>
      <c r="BR33" s="55">
        <f>COUNTIF(H33:BN33,"5")</f>
        <v>0</v>
      </c>
      <c r="BS33" s="55">
        <f>COUNTIF(H33:BN33,"5*")</f>
        <v>0</v>
      </c>
      <c r="BT33" s="55">
        <f>SUM(BP33:BS33)</f>
        <v>7</v>
      </c>
      <c r="BU33" s="59"/>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63"/>
      <c r="CT33" s="59"/>
      <c r="CU33" s="55"/>
      <c r="CV33" s="55"/>
      <c r="CW33" s="55"/>
      <c r="CX33" s="55"/>
      <c r="CY33" s="55"/>
      <c r="CZ33" s="55"/>
      <c r="DA33" s="55"/>
      <c r="DB33" s="55"/>
      <c r="DD33" s="59"/>
      <c r="DE33" s="62"/>
      <c r="DF33" s="59"/>
      <c r="DG33" s="55"/>
      <c r="DH33" s="55"/>
      <c r="DI33" s="55"/>
      <c r="DJ33" s="55"/>
      <c r="DK33" s="55"/>
      <c r="DL33" s="60"/>
    </row>
    <row r="34" spans="1:116" s="65" customFormat="1" ht="14.25" customHeight="1" x14ac:dyDescent="0.25">
      <c r="A34" s="189"/>
      <c r="B34" s="55"/>
      <c r="C34" s="91" t="s">
        <v>2439</v>
      </c>
      <c r="D34" s="85" t="s">
        <v>2440</v>
      </c>
      <c r="E34" s="91" t="s">
        <v>591</v>
      </c>
      <c r="F34" s="57">
        <v>1</v>
      </c>
      <c r="G34" s="57"/>
      <c r="H34" s="176"/>
      <c r="I34" s="235"/>
      <c r="J34" s="176"/>
      <c r="L34" s="634">
        <v>5</v>
      </c>
      <c r="M34" s="235"/>
      <c r="N34" s="235"/>
      <c r="O34" s="235"/>
      <c r="P34" s="176"/>
      <c r="Q34" s="235"/>
      <c r="R34" s="235"/>
      <c r="S34" s="235"/>
      <c r="T34" s="235"/>
      <c r="U34" s="55"/>
      <c r="V34" s="235"/>
      <c r="X34" s="235">
        <v>5</v>
      </c>
      <c r="Y34" s="235"/>
      <c r="Z34" s="235">
        <v>5</v>
      </c>
      <c r="AA34" s="55"/>
      <c r="AB34" s="55"/>
      <c r="AC34" s="235">
        <v>5</v>
      </c>
      <c r="AD34" s="55"/>
      <c r="AE34" s="235"/>
      <c r="AF34" s="235"/>
      <c r="AG34" s="235"/>
      <c r="AH34" s="55"/>
      <c r="AI34" s="55"/>
      <c r="AJ34" s="55"/>
      <c r="AK34" s="235"/>
      <c r="AL34" s="235">
        <v>5</v>
      </c>
      <c r="AM34" s="55"/>
      <c r="AN34" s="235">
        <v>5</v>
      </c>
      <c r="AO34" s="235"/>
      <c r="AP34" s="55"/>
      <c r="AQ34" s="235"/>
      <c r="AR34" s="62"/>
      <c r="AS34" s="55"/>
      <c r="AT34" s="235">
        <v>5</v>
      </c>
      <c r="AU34" s="55"/>
      <c r="AV34" s="235"/>
      <c r="AW34" s="55"/>
      <c r="AX34" s="55"/>
      <c r="AY34" s="55"/>
      <c r="BA34" s="235"/>
      <c r="BB34" s="55"/>
      <c r="BC34" s="235"/>
      <c r="BD34" s="55"/>
      <c r="BF34" s="176"/>
      <c r="BG34" s="55"/>
      <c r="BH34" s="55"/>
      <c r="BI34" s="235"/>
      <c r="BJ34" s="55"/>
      <c r="BK34" s="55"/>
      <c r="BL34" s="235"/>
      <c r="BM34" s="235"/>
      <c r="BN34" s="176"/>
      <c r="BO34" s="55">
        <f>COUNTIF(H34:BN34,"2024-1")</f>
        <v>0</v>
      </c>
      <c r="BP34" s="55">
        <f>COUNTIF(H34:BN34,"&gt;5")</f>
        <v>0</v>
      </c>
      <c r="BQ34" s="55">
        <f>COUNTIF(H34:BN34,"&gt;5?")</f>
        <v>0</v>
      </c>
      <c r="BR34" s="55">
        <f>COUNTIF(H34:BN34,"5")</f>
        <v>7</v>
      </c>
      <c r="BS34" s="55">
        <f>COUNTIF(H34:BN34,"5*")</f>
        <v>0</v>
      </c>
      <c r="BT34" s="55">
        <f>SUM(BP34:BS34)</f>
        <v>7</v>
      </c>
      <c r="BU34" s="59"/>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63"/>
      <c r="CT34" s="59"/>
      <c r="CU34" s="55"/>
      <c r="CV34" s="55"/>
      <c r="CW34" s="55"/>
      <c r="CX34" s="55"/>
      <c r="CY34" s="55"/>
      <c r="CZ34" s="55"/>
      <c r="DA34" s="55"/>
      <c r="DB34" s="55"/>
      <c r="DD34" s="59"/>
      <c r="DE34" s="62"/>
      <c r="DF34" s="59"/>
      <c r="DG34" s="55"/>
      <c r="DH34" s="55"/>
      <c r="DI34" s="55"/>
      <c r="DJ34" s="55"/>
      <c r="DK34" s="55"/>
      <c r="DL34" s="60"/>
    </row>
    <row r="35" spans="1:116" s="54" customFormat="1" ht="15" x14ac:dyDescent="0.25">
      <c r="A35" s="189"/>
      <c r="B35" s="55"/>
      <c r="C35" s="91" t="s">
        <v>2433</v>
      </c>
      <c r="D35" s="85" t="s">
        <v>2434</v>
      </c>
      <c r="E35" s="91" t="s">
        <v>591</v>
      </c>
      <c r="F35" s="57">
        <v>1</v>
      </c>
      <c r="G35" s="57"/>
      <c r="H35" s="608" t="s">
        <v>1261</v>
      </c>
      <c r="I35" s="628" t="s">
        <v>1261</v>
      </c>
      <c r="J35" s="628" t="s">
        <v>1261</v>
      </c>
      <c r="K35" s="634"/>
      <c r="L35" s="628"/>
      <c r="M35" s="628" t="s">
        <v>1261</v>
      </c>
      <c r="N35" s="628" t="s">
        <v>1261</v>
      </c>
      <c r="O35" s="628" t="s">
        <v>1261</v>
      </c>
      <c r="P35" s="608" t="s">
        <v>1261</v>
      </c>
      <c r="Q35" s="608" t="s">
        <v>1261</v>
      </c>
      <c r="R35" s="628" t="s">
        <v>1261</v>
      </c>
      <c r="S35" s="628"/>
      <c r="T35" s="628"/>
      <c r="U35" s="625"/>
      <c r="V35" s="625" t="s">
        <v>1261</v>
      </c>
      <c r="W35" s="608" t="s">
        <v>1261</v>
      </c>
      <c r="X35" s="235">
        <v>9</v>
      </c>
      <c r="Y35" s="625"/>
      <c r="Z35" s="235">
        <v>8</v>
      </c>
      <c r="AA35" s="625" t="s">
        <v>1261</v>
      </c>
      <c r="AB35" s="625"/>
      <c r="AC35" s="235">
        <v>9</v>
      </c>
      <c r="AD35" s="625" t="s">
        <v>1261</v>
      </c>
      <c r="AE35" s="625"/>
      <c r="AF35" s="625" t="s">
        <v>1261</v>
      </c>
      <c r="AG35" s="628"/>
      <c r="AH35" s="625" t="s">
        <v>1261</v>
      </c>
      <c r="AI35" s="625"/>
      <c r="AJ35" s="625"/>
      <c r="AK35" s="628"/>
      <c r="AL35" s="235">
        <v>9</v>
      </c>
      <c r="AM35" s="625"/>
      <c r="AN35" s="235">
        <v>9</v>
      </c>
      <c r="AO35" s="625"/>
      <c r="AP35" s="625" t="s">
        <v>1261</v>
      </c>
      <c r="AQ35" s="628"/>
      <c r="AR35" s="632"/>
      <c r="AS35" s="625"/>
      <c r="AT35" s="235">
        <v>9</v>
      </c>
      <c r="AU35" s="628"/>
      <c r="AV35" s="628" t="s">
        <v>1261</v>
      </c>
      <c r="AW35" s="625" t="s">
        <v>1261</v>
      </c>
      <c r="AX35" s="625"/>
      <c r="AY35" s="625"/>
      <c r="AZ35" s="625"/>
      <c r="BA35" s="628"/>
      <c r="BB35" s="625"/>
      <c r="BC35" s="628"/>
      <c r="BD35" s="625" t="s">
        <v>1261</v>
      </c>
      <c r="BE35" s="628" t="s">
        <v>1261</v>
      </c>
      <c r="BF35" s="608" t="s">
        <v>1261</v>
      </c>
      <c r="BG35" s="625"/>
      <c r="BH35" s="625"/>
      <c r="BI35" s="625"/>
      <c r="BJ35" s="625" t="s">
        <v>1261</v>
      </c>
      <c r="BK35" s="628"/>
      <c r="BL35" s="632" t="s">
        <v>1261</v>
      </c>
      <c r="BM35" s="628"/>
      <c r="BN35" s="608"/>
      <c r="BO35" s="55">
        <f t="shared" si="15"/>
        <v>0</v>
      </c>
      <c r="BP35" s="55">
        <f t="shared" si="10"/>
        <v>6</v>
      </c>
      <c r="BQ35" s="55">
        <f t="shared" si="11"/>
        <v>23</v>
      </c>
      <c r="BR35" s="55">
        <f t="shared" si="12"/>
        <v>0</v>
      </c>
      <c r="BS35" s="55">
        <f t="shared" si="13"/>
        <v>0</v>
      </c>
      <c r="BT35" s="55">
        <f t="shared" si="14"/>
        <v>29</v>
      </c>
      <c r="BU35" s="59"/>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63"/>
      <c r="CT35" s="59"/>
      <c r="CU35" s="55"/>
      <c r="CV35" s="55"/>
      <c r="CW35" s="55"/>
      <c r="CX35" s="55"/>
      <c r="CY35" s="55"/>
      <c r="CZ35" s="55"/>
      <c r="DA35" s="55"/>
      <c r="DB35" s="55"/>
      <c r="DC35" s="65"/>
      <c r="DD35" s="59"/>
      <c r="DE35" s="62"/>
      <c r="DF35" s="59"/>
      <c r="DG35" s="55"/>
      <c r="DH35" s="55"/>
      <c r="DI35" s="55"/>
      <c r="DJ35" s="55"/>
      <c r="DK35" s="55"/>
      <c r="DL35" s="60"/>
    </row>
    <row r="36" spans="1:116" s="54" customFormat="1" ht="15" x14ac:dyDescent="0.25">
      <c r="A36" s="189"/>
      <c r="B36" s="55"/>
      <c r="C36" s="91" t="s">
        <v>2549</v>
      </c>
      <c r="D36" s="85" t="s">
        <v>2550</v>
      </c>
      <c r="E36" s="91" t="s">
        <v>591</v>
      </c>
      <c r="F36" s="57">
        <v>1</v>
      </c>
      <c r="G36" s="57"/>
      <c r="H36" s="608"/>
      <c r="I36" s="628"/>
      <c r="J36" s="628"/>
      <c r="K36" s="634"/>
      <c r="L36" s="634">
        <v>9</v>
      </c>
      <c r="M36" s="628"/>
      <c r="N36" s="628"/>
      <c r="O36" s="628"/>
      <c r="P36" s="608"/>
      <c r="Q36" s="608"/>
      <c r="R36" s="628"/>
      <c r="S36" s="628"/>
      <c r="T36" s="628"/>
      <c r="U36" s="625"/>
      <c r="V36" s="625"/>
      <c r="W36" s="608"/>
      <c r="X36" s="625"/>
      <c r="Y36" s="625"/>
      <c r="Z36" s="235">
        <v>9</v>
      </c>
      <c r="AA36" s="625"/>
      <c r="AB36" s="625"/>
      <c r="AC36" s="235">
        <v>9</v>
      </c>
      <c r="AD36" s="625"/>
      <c r="AE36" s="625"/>
      <c r="AF36" s="625"/>
      <c r="AG36" s="628"/>
      <c r="AH36" s="625"/>
      <c r="AI36" s="625"/>
      <c r="AJ36" s="625"/>
      <c r="AK36" s="628"/>
      <c r="AL36" s="235">
        <v>9</v>
      </c>
      <c r="AM36" s="625"/>
      <c r="AN36" s="235">
        <v>9</v>
      </c>
      <c r="AO36" s="625"/>
      <c r="AP36" s="625"/>
      <c r="AQ36" s="628"/>
      <c r="AR36" s="632"/>
      <c r="AS36" s="625"/>
      <c r="AT36" s="235">
        <v>9</v>
      </c>
      <c r="AU36" s="628"/>
      <c r="AV36" s="628"/>
      <c r="AW36" s="625"/>
      <c r="AX36" s="625"/>
      <c r="AY36" s="625"/>
      <c r="AZ36" s="625"/>
      <c r="BA36" s="628"/>
      <c r="BB36" s="625"/>
      <c r="BC36" s="628"/>
      <c r="BD36" s="625"/>
      <c r="BE36" s="628"/>
      <c r="BF36" s="608"/>
      <c r="BG36" s="625"/>
      <c r="BH36" s="625"/>
      <c r="BI36" s="625"/>
      <c r="BJ36" s="625"/>
      <c r="BK36" s="628"/>
      <c r="BL36" s="632"/>
      <c r="BM36" s="628"/>
      <c r="BN36" s="608"/>
      <c r="BO36" s="55">
        <f t="shared" ref="BO36" si="22">COUNTIF(H36:BN36,"2024-1")</f>
        <v>0</v>
      </c>
      <c r="BP36" s="55">
        <f t="shared" ref="BP36" si="23">COUNTIF(H36:BN36,"&gt;5")</f>
        <v>6</v>
      </c>
      <c r="BQ36" s="55">
        <f t="shared" ref="BQ36" si="24">COUNTIF(H36:BN36,"&gt;5?")</f>
        <v>0</v>
      </c>
      <c r="BR36" s="55">
        <f t="shared" ref="BR36" si="25">COUNTIF(H36:BN36,"5")</f>
        <v>0</v>
      </c>
      <c r="BS36" s="55">
        <f t="shared" ref="BS36" si="26">COUNTIF(H36:BN36,"5*")</f>
        <v>0</v>
      </c>
      <c r="BT36" s="55">
        <f t="shared" ref="BT36" si="27">SUM(BP36:BS36)</f>
        <v>6</v>
      </c>
      <c r="BU36" s="59"/>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63"/>
      <c r="CT36" s="59"/>
      <c r="CU36" s="55"/>
      <c r="CV36" s="55"/>
      <c r="CW36" s="55"/>
      <c r="CX36" s="55"/>
      <c r="CY36" s="55"/>
      <c r="CZ36" s="55"/>
      <c r="DA36" s="55"/>
      <c r="DB36" s="55"/>
      <c r="DC36" s="65"/>
      <c r="DD36" s="59"/>
      <c r="DE36" s="62"/>
      <c r="DF36" s="59"/>
      <c r="DG36" s="55"/>
      <c r="DH36" s="55"/>
      <c r="DI36" s="55"/>
      <c r="DJ36" s="55"/>
      <c r="DK36" s="55"/>
      <c r="DL36" s="60"/>
    </row>
    <row r="37" spans="1:116" s="54" customFormat="1" ht="15" hidden="1" x14ac:dyDescent="0.25">
      <c r="A37" s="189"/>
      <c r="B37" s="55"/>
      <c r="C37" s="91" t="s">
        <v>2630</v>
      </c>
      <c r="D37" s="85" t="s">
        <v>2631</v>
      </c>
      <c r="E37" s="91" t="s">
        <v>592</v>
      </c>
      <c r="F37" s="57">
        <v>1</v>
      </c>
      <c r="G37" s="57"/>
      <c r="H37" s="608"/>
      <c r="I37" s="628"/>
      <c r="J37" s="628"/>
      <c r="K37" s="634"/>
      <c r="L37" s="634"/>
      <c r="M37" s="628"/>
      <c r="N37" s="628" t="s">
        <v>2547</v>
      </c>
      <c r="O37" s="628"/>
      <c r="P37" s="608"/>
      <c r="Q37" s="608"/>
      <c r="R37" s="628"/>
      <c r="S37" s="628"/>
      <c r="T37" s="628"/>
      <c r="U37" s="625"/>
      <c r="V37" s="625"/>
      <c r="W37" s="608"/>
      <c r="X37" s="628"/>
      <c r="Y37" s="625" t="s">
        <v>2547</v>
      </c>
      <c r="Z37" s="235"/>
      <c r="AA37" s="625"/>
      <c r="AB37" s="625"/>
      <c r="AC37" s="235"/>
      <c r="AD37" s="625"/>
      <c r="AE37" s="625" t="s">
        <v>2547</v>
      </c>
      <c r="AF37" s="625" t="s">
        <v>2547</v>
      </c>
      <c r="AG37" s="628"/>
      <c r="AH37" s="625"/>
      <c r="AI37" s="625"/>
      <c r="AJ37" s="625"/>
      <c r="AK37" s="628"/>
      <c r="AL37" s="235"/>
      <c r="AM37" s="625"/>
      <c r="AN37" s="235"/>
      <c r="AO37" s="625" t="s">
        <v>2547</v>
      </c>
      <c r="AP37" s="625"/>
      <c r="AQ37" s="628"/>
      <c r="AR37" s="632"/>
      <c r="AS37" s="625"/>
      <c r="AT37" s="235"/>
      <c r="AU37" s="628"/>
      <c r="AV37" s="628" t="s">
        <v>2547</v>
      </c>
      <c r="AW37" s="625"/>
      <c r="AX37" s="625"/>
      <c r="AY37" s="625"/>
      <c r="AZ37" s="625"/>
      <c r="BA37" s="628"/>
      <c r="BB37" s="625"/>
      <c r="BC37" s="628"/>
      <c r="BD37" s="625"/>
      <c r="BE37" s="628"/>
      <c r="BF37" s="608"/>
      <c r="BG37" s="625"/>
      <c r="BH37" s="625"/>
      <c r="BI37" s="625" t="s">
        <v>2547</v>
      </c>
      <c r="BJ37" s="625"/>
      <c r="BK37" s="628"/>
      <c r="BL37" s="632"/>
      <c r="BM37" s="628"/>
      <c r="BN37" s="608"/>
      <c r="BO37" s="55">
        <f t="shared" ref="BO37:BO39" si="28">COUNTIF(H37:BN37,"2024-1")</f>
        <v>7</v>
      </c>
      <c r="BP37" s="55">
        <f t="shared" ref="BP37:BP39" si="29">COUNTIF(H37:BN37,"&gt;5")</f>
        <v>0</v>
      </c>
      <c r="BQ37" s="55">
        <f t="shared" ref="BQ37:BQ39" si="30">COUNTIF(H37:BN37,"&gt;5?")</f>
        <v>0</v>
      </c>
      <c r="BR37" s="55">
        <f t="shared" ref="BR37:BR39" si="31">COUNTIF(H37:BN37,"5")</f>
        <v>0</v>
      </c>
      <c r="BS37" s="55">
        <f t="shared" ref="BS37:BS39" si="32">COUNTIF(H37:BN37,"5*")</f>
        <v>0</v>
      </c>
      <c r="BT37" s="55">
        <f t="shared" ref="BT37:BT39" si="33">SUM(BP37:BS37)</f>
        <v>0</v>
      </c>
      <c r="BU37" s="59"/>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63"/>
      <c r="CT37" s="59"/>
      <c r="CU37" s="55"/>
      <c r="CV37" s="55"/>
      <c r="CW37" s="55"/>
      <c r="CX37" s="55"/>
      <c r="CY37" s="55"/>
      <c r="CZ37" s="55"/>
      <c r="DA37" s="55"/>
      <c r="DB37" s="55"/>
      <c r="DC37" s="65"/>
      <c r="DD37" s="59"/>
      <c r="DE37" s="62"/>
      <c r="DF37" s="59"/>
      <c r="DG37" s="55"/>
      <c r="DH37" s="55"/>
      <c r="DI37" s="55"/>
      <c r="DJ37" s="55"/>
      <c r="DK37" s="55"/>
      <c r="DL37" s="60"/>
    </row>
    <row r="38" spans="1:116" s="54" customFormat="1" ht="15" x14ac:dyDescent="0.25">
      <c r="A38" s="189"/>
      <c r="B38" s="55"/>
      <c r="C38" s="91" t="s">
        <v>2634</v>
      </c>
      <c r="D38" s="85" t="s">
        <v>2635</v>
      </c>
      <c r="E38" s="91" t="s">
        <v>591</v>
      </c>
      <c r="F38" s="57">
        <v>1</v>
      </c>
      <c r="G38" s="57"/>
      <c r="H38" s="608"/>
      <c r="I38" s="628"/>
      <c r="J38" s="628"/>
      <c r="K38" s="634"/>
      <c r="L38" s="634">
        <v>9</v>
      </c>
      <c r="M38" s="628"/>
      <c r="N38" s="628"/>
      <c r="O38" s="628"/>
      <c r="P38" s="608"/>
      <c r="Q38" s="608"/>
      <c r="R38" s="628"/>
      <c r="S38" s="628"/>
      <c r="T38" s="628"/>
      <c r="U38" s="625"/>
      <c r="V38" s="625"/>
      <c r="W38" s="608"/>
      <c r="X38" s="628"/>
      <c r="Y38" s="625"/>
      <c r="Z38" s="235">
        <v>10</v>
      </c>
      <c r="AA38" s="625"/>
      <c r="AB38" s="625"/>
      <c r="AC38" s="235">
        <v>10</v>
      </c>
      <c r="AD38" s="625"/>
      <c r="AE38" s="625"/>
      <c r="AF38" s="625"/>
      <c r="AG38" s="628"/>
      <c r="AH38" s="625"/>
      <c r="AI38" s="625"/>
      <c r="AJ38" s="625"/>
      <c r="AK38" s="628"/>
      <c r="AL38" s="235">
        <v>9</v>
      </c>
      <c r="AM38" s="625"/>
      <c r="AN38" s="235">
        <v>10</v>
      </c>
      <c r="AO38" s="625"/>
      <c r="AP38" s="625"/>
      <c r="AQ38" s="628"/>
      <c r="AR38" s="632"/>
      <c r="AS38" s="625"/>
      <c r="AT38" s="235">
        <v>9</v>
      </c>
      <c r="AU38" s="628"/>
      <c r="AV38" s="628"/>
      <c r="AW38" s="625"/>
      <c r="AX38" s="625"/>
      <c r="AY38" s="625"/>
      <c r="AZ38" s="625"/>
      <c r="BA38" s="628"/>
      <c r="BB38" s="625"/>
      <c r="BC38" s="628"/>
      <c r="BD38" s="625"/>
      <c r="BE38" s="628"/>
      <c r="BF38" s="608"/>
      <c r="BG38" s="625"/>
      <c r="BH38" s="625"/>
      <c r="BI38" s="625"/>
      <c r="BJ38" s="625"/>
      <c r="BK38" s="628"/>
      <c r="BL38" s="632"/>
      <c r="BM38" s="628"/>
      <c r="BN38" s="608"/>
      <c r="BO38" s="55">
        <f t="shared" si="28"/>
        <v>0</v>
      </c>
      <c r="BP38" s="55">
        <f t="shared" si="29"/>
        <v>6</v>
      </c>
      <c r="BQ38" s="55">
        <f t="shared" si="30"/>
        <v>0</v>
      </c>
      <c r="BR38" s="55">
        <f t="shared" si="31"/>
        <v>0</v>
      </c>
      <c r="BS38" s="55">
        <f t="shared" si="32"/>
        <v>0</v>
      </c>
      <c r="BT38" s="55">
        <f t="shared" si="33"/>
        <v>6</v>
      </c>
      <c r="BU38" s="59"/>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63"/>
      <c r="CT38" s="59"/>
      <c r="CU38" s="55"/>
      <c r="CV38" s="55"/>
      <c r="CW38" s="55"/>
      <c r="CX38" s="55"/>
      <c r="CY38" s="55"/>
      <c r="CZ38" s="55"/>
      <c r="DA38" s="55"/>
      <c r="DB38" s="55"/>
      <c r="DC38" s="65"/>
      <c r="DD38" s="59"/>
      <c r="DE38" s="62"/>
      <c r="DF38" s="59"/>
      <c r="DG38" s="55"/>
      <c r="DH38" s="55"/>
      <c r="DI38" s="55"/>
      <c r="DJ38" s="55"/>
      <c r="DK38" s="55"/>
      <c r="DL38" s="60"/>
    </row>
    <row r="39" spans="1:116" s="65" customFormat="1" ht="14.25" customHeight="1" x14ac:dyDescent="0.25">
      <c r="A39" s="189"/>
      <c r="B39" s="55"/>
      <c r="C39" s="91" t="s">
        <v>2190</v>
      </c>
      <c r="D39" s="85" t="s">
        <v>2191</v>
      </c>
      <c r="E39" s="91" t="s">
        <v>591</v>
      </c>
      <c r="F39" s="57">
        <v>3</v>
      </c>
      <c r="G39" s="57"/>
      <c r="H39" s="176">
        <v>9</v>
      </c>
      <c r="I39" s="235" t="s">
        <v>1261</v>
      </c>
      <c r="J39" s="176">
        <v>8</v>
      </c>
      <c r="K39" s="65" t="s">
        <v>1261</v>
      </c>
      <c r="L39" s="176">
        <v>8</v>
      </c>
      <c r="M39" s="176">
        <v>9</v>
      </c>
      <c r="N39" s="176">
        <v>10</v>
      </c>
      <c r="O39" s="235"/>
      <c r="P39" s="176"/>
      <c r="Q39" s="176">
        <v>8</v>
      </c>
      <c r="R39" s="235"/>
      <c r="S39" s="628">
        <v>8</v>
      </c>
      <c r="T39" s="176">
        <v>8</v>
      </c>
      <c r="U39" s="55"/>
      <c r="V39" s="55"/>
      <c r="W39" s="235"/>
      <c r="X39" s="235">
        <v>10</v>
      </c>
      <c r="Y39" s="625"/>
      <c r="Z39" s="235">
        <v>9</v>
      </c>
      <c r="AA39" s="55"/>
      <c r="AB39" s="55"/>
      <c r="AC39" s="235">
        <v>9</v>
      </c>
      <c r="AD39" s="55"/>
      <c r="AE39" s="55"/>
      <c r="AF39" s="55"/>
      <c r="AG39" s="235"/>
      <c r="AH39" s="55"/>
      <c r="AI39" s="55"/>
      <c r="AJ39" s="55"/>
      <c r="AK39" s="235"/>
      <c r="AL39" s="235">
        <v>9</v>
      </c>
      <c r="AM39" s="55"/>
      <c r="AN39" s="235">
        <v>10</v>
      </c>
      <c r="AO39" s="55"/>
      <c r="AP39" s="625"/>
      <c r="AQ39" s="235"/>
      <c r="AR39" s="62"/>
      <c r="AS39" s="55"/>
      <c r="AT39" s="235">
        <v>9</v>
      </c>
      <c r="AU39" s="608">
        <v>7</v>
      </c>
      <c r="AV39" s="628">
        <v>9</v>
      </c>
      <c r="AW39" s="55"/>
      <c r="AX39" s="55"/>
      <c r="AY39" s="55"/>
      <c r="AZ39" s="55"/>
      <c r="BA39" s="235"/>
      <c r="BB39" s="55"/>
      <c r="BC39" s="235"/>
      <c r="BD39" s="55"/>
      <c r="BE39" s="235"/>
      <c r="BF39" s="55">
        <v>7</v>
      </c>
      <c r="BG39" s="55"/>
      <c r="BH39" s="55"/>
      <c r="BI39" s="55">
        <v>6</v>
      </c>
      <c r="BJ39" s="55" t="s">
        <v>1261</v>
      </c>
      <c r="BK39" s="55"/>
      <c r="BL39" s="62" t="s">
        <v>1261</v>
      </c>
      <c r="BM39" s="235"/>
      <c r="BN39" s="176"/>
      <c r="BO39" s="55">
        <f t="shared" si="28"/>
        <v>0</v>
      </c>
      <c r="BP39" s="55">
        <f t="shared" si="29"/>
        <v>18</v>
      </c>
      <c r="BQ39" s="55">
        <f t="shared" si="30"/>
        <v>4</v>
      </c>
      <c r="BR39" s="55">
        <f t="shared" si="31"/>
        <v>0</v>
      </c>
      <c r="BS39" s="55">
        <f t="shared" si="32"/>
        <v>0</v>
      </c>
      <c r="BT39" s="55">
        <f t="shared" si="33"/>
        <v>22</v>
      </c>
      <c r="BU39" s="59"/>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63"/>
      <c r="CT39" s="59"/>
      <c r="CU39" s="55"/>
      <c r="CV39" s="55"/>
      <c r="CW39" s="55"/>
      <c r="CX39" s="55"/>
      <c r="CY39" s="55"/>
      <c r="CZ39" s="55"/>
      <c r="DA39" s="55"/>
      <c r="DB39" s="55"/>
      <c r="DD39" s="59"/>
      <c r="DE39" s="62"/>
      <c r="DF39" s="59"/>
      <c r="DG39" s="55"/>
      <c r="DH39" s="55"/>
      <c r="DI39" s="55"/>
      <c r="DJ39" s="55"/>
      <c r="DK39" s="55"/>
      <c r="DL39" s="60"/>
    </row>
    <row r="40" spans="1:116" s="54" customFormat="1" ht="15" hidden="1" x14ac:dyDescent="0.25">
      <c r="A40" s="189"/>
      <c r="B40" s="55"/>
      <c r="C40" s="91" t="s">
        <v>2173</v>
      </c>
      <c r="D40" s="85" t="s">
        <v>2174</v>
      </c>
      <c r="E40" s="91" t="s">
        <v>591</v>
      </c>
      <c r="F40" s="57">
        <v>2</v>
      </c>
      <c r="G40" s="57"/>
      <c r="H40" s="176" t="s">
        <v>2330</v>
      </c>
      <c r="I40" s="687" t="s">
        <v>36</v>
      </c>
      <c r="J40" s="628">
        <v>5</v>
      </c>
      <c r="K40" s="628"/>
      <c r="L40" s="628">
        <v>6</v>
      </c>
      <c r="M40" s="176" t="s">
        <v>2330</v>
      </c>
      <c r="N40" s="628">
        <v>7</v>
      </c>
      <c r="O40" s="628"/>
      <c r="P40" s="608"/>
      <c r="Q40" s="628">
        <v>6</v>
      </c>
      <c r="R40" s="625"/>
      <c r="S40" s="628">
        <v>6</v>
      </c>
      <c r="T40" s="176" t="s">
        <v>2330</v>
      </c>
      <c r="U40" s="628"/>
      <c r="V40" s="625"/>
      <c r="W40" s="608"/>
      <c r="X40" s="625"/>
      <c r="Y40" s="625"/>
      <c r="Z40" s="176" t="s">
        <v>2330</v>
      </c>
      <c r="AA40" s="625"/>
      <c r="AB40" s="625"/>
      <c r="AC40" s="625"/>
      <c r="AD40" s="628"/>
      <c r="AE40" s="625"/>
      <c r="AF40" s="628"/>
      <c r="AG40" s="628"/>
      <c r="AH40" s="625"/>
      <c r="AI40" s="628"/>
      <c r="AJ40" s="628"/>
      <c r="AK40" s="628"/>
      <c r="AL40" s="625"/>
      <c r="AM40" s="625"/>
      <c r="AN40" s="625"/>
      <c r="AO40" s="625"/>
      <c r="AP40" s="628"/>
      <c r="AQ40" s="628"/>
      <c r="AR40" s="628"/>
      <c r="AS40" s="625"/>
      <c r="AT40" s="628"/>
      <c r="AU40" s="608" t="s">
        <v>2330</v>
      </c>
      <c r="AV40" s="628">
        <v>6</v>
      </c>
      <c r="AW40" s="628"/>
      <c r="AX40" s="625"/>
      <c r="AY40" s="625"/>
      <c r="AZ40" s="625"/>
      <c r="BA40" s="625"/>
      <c r="BB40" s="625"/>
      <c r="BC40" s="625"/>
      <c r="BD40" s="625"/>
      <c r="BE40" s="625"/>
      <c r="BF40" s="55" t="s">
        <v>2330</v>
      </c>
      <c r="BG40" s="625"/>
      <c r="BH40" s="625"/>
      <c r="BI40" s="55" t="s">
        <v>2330</v>
      </c>
      <c r="BJ40" s="625"/>
      <c r="BK40" s="628"/>
      <c r="BL40" s="625"/>
      <c r="BM40" s="628"/>
      <c r="BN40" s="604"/>
      <c r="BO40" s="55">
        <f t="shared" ref="BO40:BO46" si="34">COUNTIF(H40:BN40,"2023-2")</f>
        <v>7</v>
      </c>
      <c r="BP40" s="55">
        <f t="shared" ref="BP40" si="35">COUNTIF(H40:BN40,"&gt;5")</f>
        <v>5</v>
      </c>
      <c r="BQ40" s="55">
        <f t="shared" ref="BQ40" si="36">COUNTIF(H40:BN40,"&gt;5?")</f>
        <v>0</v>
      </c>
      <c r="BR40" s="55">
        <f t="shared" ref="BR40" si="37">COUNTIF(H40:BN40,"5")</f>
        <v>1</v>
      </c>
      <c r="BS40" s="55">
        <f t="shared" ref="BS40" si="38">COUNTIF(H40:BN40,"5*")</f>
        <v>0</v>
      </c>
      <c r="BT40" s="55">
        <f t="shared" ref="BT40" si="39">SUM(BP40:BS40)</f>
        <v>6</v>
      </c>
      <c r="BU40" s="59"/>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63"/>
      <c r="CT40" s="59"/>
      <c r="CU40" s="55"/>
      <c r="CV40" s="55"/>
      <c r="CW40" s="55"/>
      <c r="CX40" s="55"/>
      <c r="CY40" s="55"/>
      <c r="CZ40" s="55"/>
      <c r="DA40" s="55"/>
      <c r="DB40" s="55"/>
      <c r="DC40" s="65"/>
      <c r="DD40" s="59"/>
      <c r="DE40" s="62"/>
      <c r="DF40" s="59"/>
      <c r="DG40" s="55"/>
      <c r="DH40" s="55"/>
      <c r="DI40" s="55"/>
      <c r="DJ40" s="55"/>
      <c r="DK40" s="55"/>
      <c r="DL40" s="60"/>
    </row>
    <row r="41" spans="1:116" s="54" customFormat="1" ht="15" hidden="1" x14ac:dyDescent="0.25">
      <c r="A41" s="189"/>
      <c r="B41" s="55"/>
      <c r="C41" s="91" t="s">
        <v>2025</v>
      </c>
      <c r="D41" s="85" t="s">
        <v>2059</v>
      </c>
      <c r="E41" s="91" t="s">
        <v>591</v>
      </c>
      <c r="F41" s="57">
        <v>1</v>
      </c>
      <c r="G41" s="57"/>
      <c r="H41" s="595"/>
      <c r="I41" s="628" t="s">
        <v>2141</v>
      </c>
      <c r="J41" s="628" t="s">
        <v>2141</v>
      </c>
      <c r="K41" s="628"/>
      <c r="L41" s="628" t="s">
        <v>2141</v>
      </c>
      <c r="M41" s="625"/>
      <c r="N41" s="628" t="s">
        <v>2141</v>
      </c>
      <c r="O41" s="628"/>
      <c r="P41" s="608"/>
      <c r="Q41" s="628" t="s">
        <v>2141</v>
      </c>
      <c r="R41" s="625"/>
      <c r="S41" s="628" t="s">
        <v>2141</v>
      </c>
      <c r="T41" s="625"/>
      <c r="U41" s="628"/>
      <c r="V41" s="625"/>
      <c r="W41" s="608"/>
      <c r="X41" s="625"/>
      <c r="Y41" s="625"/>
      <c r="Z41" s="625"/>
      <c r="AA41" s="625"/>
      <c r="AB41" s="625"/>
      <c r="AC41" s="625"/>
      <c r="AD41" s="628"/>
      <c r="AE41" s="625"/>
      <c r="AF41" s="628"/>
      <c r="AG41" s="628"/>
      <c r="AH41" s="625"/>
      <c r="AI41" s="628"/>
      <c r="AJ41" s="628"/>
      <c r="AK41" s="628"/>
      <c r="AL41" s="625"/>
      <c r="AM41" s="625"/>
      <c r="AN41" s="625"/>
      <c r="AO41" s="625"/>
      <c r="AP41" s="628"/>
      <c r="AQ41" s="628"/>
      <c r="AR41" s="628"/>
      <c r="AS41" s="625"/>
      <c r="AT41" s="628"/>
      <c r="AU41" s="625"/>
      <c r="AV41" s="628" t="s">
        <v>2141</v>
      </c>
      <c r="AW41" s="628"/>
      <c r="AX41" s="625"/>
      <c r="AY41" s="625"/>
      <c r="AZ41" s="625"/>
      <c r="BA41" s="625"/>
      <c r="BB41" s="625"/>
      <c r="BC41" s="625"/>
      <c r="BD41" s="625"/>
      <c r="BE41" s="625"/>
      <c r="BF41" s="608"/>
      <c r="BG41" s="625"/>
      <c r="BH41" s="625"/>
      <c r="BI41" s="625"/>
      <c r="BJ41" s="625"/>
      <c r="BK41" s="628"/>
      <c r="BL41" s="625"/>
      <c r="BM41" s="628"/>
      <c r="BN41" s="604"/>
      <c r="BO41" s="55">
        <f t="shared" si="34"/>
        <v>0</v>
      </c>
      <c r="BP41" s="55">
        <f t="shared" ref="BP41:BP46" si="40">COUNTIF(H41:BN41,"&gt;5")</f>
        <v>0</v>
      </c>
      <c r="BQ41" s="55">
        <f t="shared" ref="BQ41:BQ46" si="41">COUNTIF(H41:BN41,"&gt;5?")</f>
        <v>0</v>
      </c>
      <c r="BR41" s="55">
        <f t="shared" ref="BR41:BR46" si="42">COUNTIF(H41:BN41,"5")</f>
        <v>0</v>
      </c>
      <c r="BS41" s="55">
        <f t="shared" ref="BS41:BS46" si="43">COUNTIF(H41:BN41,"5*")</f>
        <v>0</v>
      </c>
      <c r="BT41" s="55">
        <f t="shared" ref="BT41:BT46" si="44">SUM(BP41:BS41)</f>
        <v>0</v>
      </c>
      <c r="BU41" s="59"/>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63"/>
      <c r="CT41" s="59"/>
      <c r="CU41" s="55"/>
      <c r="CV41" s="55"/>
      <c r="CW41" s="55"/>
      <c r="CX41" s="55"/>
      <c r="CY41" s="55"/>
      <c r="CZ41" s="55"/>
      <c r="DA41" s="55"/>
      <c r="DB41" s="55"/>
      <c r="DC41" s="65"/>
      <c r="DD41" s="59"/>
      <c r="DE41" s="62"/>
      <c r="DF41" s="59"/>
      <c r="DG41" s="55"/>
      <c r="DH41" s="55"/>
      <c r="DI41" s="55"/>
      <c r="DJ41" s="55"/>
      <c r="DK41" s="55"/>
      <c r="DL41" s="60"/>
    </row>
    <row r="42" spans="1:116" s="54" customFormat="1" ht="15" hidden="1" x14ac:dyDescent="0.25">
      <c r="A42" s="189"/>
      <c r="B42" s="55"/>
      <c r="C42" s="91" t="s">
        <v>1973</v>
      </c>
      <c r="D42" s="85" t="s">
        <v>1939</v>
      </c>
      <c r="E42" s="91" t="s">
        <v>591</v>
      </c>
      <c r="F42" s="57">
        <v>3</v>
      </c>
      <c r="G42" s="57"/>
      <c r="H42" s="595"/>
      <c r="I42" s="235">
        <v>6</v>
      </c>
      <c r="J42" s="608" t="s">
        <v>1526</v>
      </c>
      <c r="K42" s="641" t="s">
        <v>36</v>
      </c>
      <c r="L42" s="608">
        <v>7</v>
      </c>
      <c r="M42" s="625"/>
      <c r="N42" s="608">
        <v>8</v>
      </c>
      <c r="O42" s="628"/>
      <c r="P42" s="235">
        <v>7</v>
      </c>
      <c r="Q42" s="628" t="s">
        <v>2141</v>
      </c>
      <c r="R42" s="625"/>
      <c r="S42" s="628" t="s">
        <v>2141</v>
      </c>
      <c r="T42" s="625"/>
      <c r="U42" s="608">
        <v>6</v>
      </c>
      <c r="V42" s="55"/>
      <c r="W42" s="608"/>
      <c r="X42" s="625"/>
      <c r="Y42" s="625"/>
      <c r="Z42" s="625"/>
      <c r="AA42" s="625"/>
      <c r="AB42" s="625"/>
      <c r="AC42" s="625"/>
      <c r="AD42" s="235">
        <v>6</v>
      </c>
      <c r="AE42" s="625"/>
      <c r="AF42" s="235">
        <v>8</v>
      </c>
      <c r="AG42" s="628"/>
      <c r="AH42" s="625"/>
      <c r="AI42" s="235">
        <v>8</v>
      </c>
      <c r="AJ42" s="235">
        <v>6</v>
      </c>
      <c r="AK42" s="628"/>
      <c r="AL42" s="625"/>
      <c r="AM42" s="625"/>
      <c r="AN42" s="625"/>
      <c r="AO42" s="625"/>
      <c r="AP42" s="628" t="s">
        <v>2141</v>
      </c>
      <c r="AQ42" s="628"/>
      <c r="AR42" s="235">
        <v>8</v>
      </c>
      <c r="AS42" s="625"/>
      <c r="AT42" s="628"/>
      <c r="AU42" s="625" t="s">
        <v>2141</v>
      </c>
      <c r="AV42" s="641" t="s">
        <v>36</v>
      </c>
      <c r="AW42" s="628"/>
      <c r="AX42" s="625"/>
      <c r="AY42" s="625"/>
      <c r="AZ42" s="625"/>
      <c r="BA42" s="625"/>
      <c r="BB42" s="625"/>
      <c r="BC42" s="625"/>
      <c r="BD42" s="625"/>
      <c r="BE42" s="625"/>
      <c r="BF42" s="608"/>
      <c r="BG42" s="625"/>
      <c r="BH42" s="625"/>
      <c r="BI42" s="625"/>
      <c r="BJ42" s="625"/>
      <c r="BK42" s="608">
        <v>8</v>
      </c>
      <c r="BL42" s="625" t="s">
        <v>2141</v>
      </c>
      <c r="BM42" s="628"/>
      <c r="BN42" s="625" t="s">
        <v>2141</v>
      </c>
      <c r="BO42" s="55">
        <f t="shared" si="34"/>
        <v>0</v>
      </c>
      <c r="BP42" s="55">
        <f t="shared" si="40"/>
        <v>11</v>
      </c>
      <c r="BQ42" s="55">
        <f t="shared" si="41"/>
        <v>1</v>
      </c>
      <c r="BR42" s="55">
        <f t="shared" si="42"/>
        <v>0</v>
      </c>
      <c r="BS42" s="55">
        <f t="shared" si="43"/>
        <v>0</v>
      </c>
      <c r="BT42" s="55">
        <f t="shared" si="44"/>
        <v>12</v>
      </c>
      <c r="BU42" s="59"/>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63"/>
      <c r="CT42" s="59"/>
      <c r="CU42" s="55"/>
      <c r="CV42" s="55"/>
      <c r="CW42" s="55"/>
      <c r="CX42" s="55"/>
      <c r="CY42" s="55"/>
      <c r="CZ42" s="55"/>
      <c r="DA42" s="55"/>
      <c r="DB42" s="55"/>
      <c r="DC42" s="65"/>
      <c r="DD42" s="59"/>
      <c r="DE42" s="62"/>
      <c r="DF42" s="59"/>
      <c r="DG42" s="55"/>
      <c r="DH42" s="55"/>
      <c r="DI42" s="55"/>
      <c r="DJ42" s="55"/>
      <c r="DK42" s="55"/>
      <c r="DL42" s="60"/>
    </row>
    <row r="43" spans="1:116" s="54" customFormat="1" ht="15" hidden="1" x14ac:dyDescent="0.25">
      <c r="A43" s="189"/>
      <c r="B43" s="55"/>
      <c r="C43" s="273" t="s">
        <v>1956</v>
      </c>
      <c r="D43" s="85" t="s">
        <v>1955</v>
      </c>
      <c r="E43" s="91" t="s">
        <v>591</v>
      </c>
      <c r="F43" s="57">
        <v>3</v>
      </c>
      <c r="G43" s="57"/>
      <c r="H43" s="595"/>
      <c r="I43" s="235">
        <v>9</v>
      </c>
      <c r="J43" s="608">
        <v>9</v>
      </c>
      <c r="K43" s="608">
        <v>9</v>
      </c>
      <c r="L43" s="608">
        <v>8</v>
      </c>
      <c r="M43" s="625"/>
      <c r="N43" s="608">
        <v>9</v>
      </c>
      <c r="O43" s="628"/>
      <c r="P43" s="235">
        <v>9</v>
      </c>
      <c r="Q43" s="608"/>
      <c r="R43" s="625"/>
      <c r="S43" s="608"/>
      <c r="T43" s="625"/>
      <c r="U43" s="608">
        <v>9</v>
      </c>
      <c r="V43" s="625"/>
      <c r="W43" s="608"/>
      <c r="X43" s="625"/>
      <c r="Y43" s="625"/>
      <c r="Z43" s="625"/>
      <c r="AA43" s="625"/>
      <c r="AB43" s="625"/>
      <c r="AC43" s="625"/>
      <c r="AD43" s="235">
        <v>9</v>
      </c>
      <c r="AE43" s="625"/>
      <c r="AF43" s="235">
        <v>9</v>
      </c>
      <c r="AG43" s="628"/>
      <c r="AH43" s="625"/>
      <c r="AI43" s="235">
        <v>9</v>
      </c>
      <c r="AJ43" s="235">
        <v>9</v>
      </c>
      <c r="AK43" s="628"/>
      <c r="AL43" s="625"/>
      <c r="AM43" s="625"/>
      <c r="AN43" s="625"/>
      <c r="AO43" s="625"/>
      <c r="AP43" s="628"/>
      <c r="AQ43" s="628"/>
      <c r="AR43" s="235" t="s">
        <v>1987</v>
      </c>
      <c r="AS43" s="625"/>
      <c r="AT43" s="628"/>
      <c r="AU43" s="625"/>
      <c r="AV43" s="608">
        <v>10</v>
      </c>
      <c r="AW43" s="628"/>
      <c r="AX43" s="625"/>
      <c r="AY43" s="625"/>
      <c r="AZ43" s="625"/>
      <c r="BA43" s="625"/>
      <c r="BB43" s="625"/>
      <c r="BC43" s="625"/>
      <c r="BD43" s="625"/>
      <c r="BE43" s="625"/>
      <c r="BF43" s="608"/>
      <c r="BG43" s="625"/>
      <c r="BH43" s="625"/>
      <c r="BI43" s="625"/>
      <c r="BJ43" s="625"/>
      <c r="BK43" s="608">
        <v>9</v>
      </c>
      <c r="BL43" s="625"/>
      <c r="BM43" s="604"/>
      <c r="BN43" s="604"/>
      <c r="BO43" s="55">
        <f t="shared" si="34"/>
        <v>0</v>
      </c>
      <c r="BP43" s="55">
        <f t="shared" si="40"/>
        <v>13</v>
      </c>
      <c r="BQ43" s="55">
        <f t="shared" si="41"/>
        <v>0</v>
      </c>
      <c r="BR43" s="55">
        <f t="shared" si="42"/>
        <v>0</v>
      </c>
      <c r="BS43" s="55">
        <f t="shared" si="43"/>
        <v>0</v>
      </c>
      <c r="BT43" s="55">
        <f t="shared" si="44"/>
        <v>13</v>
      </c>
      <c r="BU43" s="59"/>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63"/>
      <c r="CT43" s="59"/>
      <c r="CU43" s="55"/>
      <c r="CV43" s="55"/>
      <c r="CW43" s="55"/>
      <c r="CX43" s="55"/>
      <c r="CY43" s="55"/>
      <c r="CZ43" s="55"/>
      <c r="DA43" s="55"/>
      <c r="DB43" s="55"/>
      <c r="DC43" s="65"/>
      <c r="DD43" s="59"/>
      <c r="DE43" s="62"/>
      <c r="DF43" s="59"/>
      <c r="DG43" s="55"/>
      <c r="DH43" s="55"/>
      <c r="DI43" s="55"/>
      <c r="DJ43" s="55"/>
      <c r="DK43" s="55"/>
      <c r="DL43" s="60"/>
    </row>
    <row r="44" spans="1:116" s="54" customFormat="1" ht="15.6" hidden="1" x14ac:dyDescent="0.25">
      <c r="A44" s="189"/>
      <c r="B44" s="55"/>
      <c r="C44" s="273" t="s">
        <v>1892</v>
      </c>
      <c r="D44" s="85" t="s">
        <v>1891</v>
      </c>
      <c r="E44" s="91" t="s">
        <v>591</v>
      </c>
      <c r="F44" s="57">
        <v>2</v>
      </c>
      <c r="G44" s="57"/>
      <c r="H44" s="595"/>
      <c r="I44" s="625"/>
      <c r="J44" s="608">
        <v>5</v>
      </c>
      <c r="K44" s="608">
        <v>5</v>
      </c>
      <c r="L44" s="608">
        <v>5</v>
      </c>
      <c r="M44" s="625"/>
      <c r="N44" s="608">
        <v>5</v>
      </c>
      <c r="O44" s="628"/>
      <c r="P44" s="235" t="s">
        <v>1987</v>
      </c>
      <c r="Q44" s="608"/>
      <c r="R44" s="625"/>
      <c r="S44" s="608"/>
      <c r="T44" s="625"/>
      <c r="U44" s="608">
        <v>5</v>
      </c>
      <c r="V44" s="625"/>
      <c r="W44" s="608"/>
      <c r="X44" s="625"/>
      <c r="Y44" s="625"/>
      <c r="Z44" s="625"/>
      <c r="AA44" s="625"/>
      <c r="AB44" s="625"/>
      <c r="AC44" s="625"/>
      <c r="AD44" s="625"/>
      <c r="AE44" s="625"/>
      <c r="AF44" s="625"/>
      <c r="AG44" s="628"/>
      <c r="AH44" s="625"/>
      <c r="AI44" s="625"/>
      <c r="AJ44" s="235" t="s">
        <v>1987</v>
      </c>
      <c r="AK44" s="628"/>
      <c r="AL44" s="625"/>
      <c r="AM44" s="625"/>
      <c r="AN44" s="625"/>
      <c r="AO44" s="625"/>
      <c r="AP44" s="628"/>
      <c r="AQ44" s="628"/>
      <c r="AR44" s="632"/>
      <c r="AS44" s="625"/>
      <c r="AT44" s="628"/>
      <c r="AU44" s="625"/>
      <c r="AV44" s="608">
        <v>5</v>
      </c>
      <c r="AW44" s="628"/>
      <c r="AX44" s="625"/>
      <c r="AY44" s="625"/>
      <c r="AZ44" s="625"/>
      <c r="BA44" s="625"/>
      <c r="BB44" s="625"/>
      <c r="BC44" s="625"/>
      <c r="BD44" s="625"/>
      <c r="BE44" s="625"/>
      <c r="BF44" s="608"/>
      <c r="BG44" s="625"/>
      <c r="BH44" s="625"/>
      <c r="BI44" s="625"/>
      <c r="BJ44" s="625"/>
      <c r="BK44" s="608">
        <v>5</v>
      </c>
      <c r="BL44" s="625"/>
      <c r="BM44" s="604"/>
      <c r="BN44" s="604"/>
      <c r="BO44" s="55">
        <f t="shared" si="34"/>
        <v>0</v>
      </c>
      <c r="BP44" s="55">
        <f t="shared" si="40"/>
        <v>0</v>
      </c>
      <c r="BQ44" s="55">
        <f t="shared" si="41"/>
        <v>0</v>
      </c>
      <c r="BR44" s="55">
        <f t="shared" si="42"/>
        <v>7</v>
      </c>
      <c r="BS44" s="55">
        <f t="shared" si="43"/>
        <v>0</v>
      </c>
      <c r="BT44" s="55">
        <f t="shared" si="44"/>
        <v>7</v>
      </c>
      <c r="BU44" s="59"/>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63"/>
      <c r="CT44" s="59"/>
      <c r="CU44" s="55"/>
      <c r="CV44" s="55"/>
      <c r="CW44" s="55"/>
      <c r="CX44" s="55"/>
      <c r="CY44" s="55"/>
      <c r="CZ44" s="55"/>
      <c r="DA44" s="55"/>
      <c r="DB44" s="55"/>
      <c r="DC44" s="65"/>
      <c r="DD44" s="59"/>
      <c r="DE44" s="62"/>
      <c r="DF44" s="59"/>
      <c r="DG44" s="55"/>
      <c r="DH44" s="55"/>
      <c r="DI44" s="55"/>
      <c r="DJ44" s="55"/>
      <c r="DK44" s="55"/>
      <c r="DL44" s="60"/>
    </row>
    <row r="45" spans="1:116" s="54" customFormat="1" ht="15" hidden="1" x14ac:dyDescent="0.25">
      <c r="A45" s="189"/>
      <c r="B45" s="55"/>
      <c r="C45" s="273" t="s">
        <v>1899</v>
      </c>
      <c r="D45" s="85" t="s">
        <v>1898</v>
      </c>
      <c r="E45" s="91" t="s">
        <v>591</v>
      </c>
      <c r="F45" s="57">
        <v>2</v>
      </c>
      <c r="G45" s="57"/>
      <c r="H45" s="595"/>
      <c r="I45" s="625"/>
      <c r="J45" s="608">
        <v>7</v>
      </c>
      <c r="K45" s="608">
        <v>8</v>
      </c>
      <c r="L45" s="608">
        <v>10</v>
      </c>
      <c r="M45" s="625"/>
      <c r="N45" s="608">
        <v>9</v>
      </c>
      <c r="O45" s="628"/>
      <c r="P45" s="235" t="s">
        <v>1987</v>
      </c>
      <c r="Q45" s="608"/>
      <c r="R45" s="625"/>
      <c r="S45" s="608"/>
      <c r="T45" s="625"/>
      <c r="U45" s="608">
        <v>8</v>
      </c>
      <c r="V45" s="625"/>
      <c r="W45" s="608"/>
      <c r="X45" s="625"/>
      <c r="Y45" s="625"/>
      <c r="Z45" s="625"/>
      <c r="AA45" s="625"/>
      <c r="AB45" s="625"/>
      <c r="AC45" s="625"/>
      <c r="AD45" s="625"/>
      <c r="AE45" s="625"/>
      <c r="AF45" s="625"/>
      <c r="AG45" s="628"/>
      <c r="AH45" s="625"/>
      <c r="AI45" s="625"/>
      <c r="AJ45" s="235" t="s">
        <v>1987</v>
      </c>
      <c r="AK45" s="628"/>
      <c r="AL45" s="625"/>
      <c r="AM45" s="625"/>
      <c r="AN45" s="625"/>
      <c r="AO45" s="625"/>
      <c r="AP45" s="628"/>
      <c r="AQ45" s="628"/>
      <c r="AR45" s="632"/>
      <c r="AS45" s="625"/>
      <c r="AT45" s="628"/>
      <c r="AU45" s="625"/>
      <c r="AV45" s="608">
        <v>9</v>
      </c>
      <c r="AW45" s="628"/>
      <c r="AX45" s="625"/>
      <c r="AY45" s="625"/>
      <c r="AZ45" s="625"/>
      <c r="BA45" s="625"/>
      <c r="BB45" s="625"/>
      <c r="BC45" s="625"/>
      <c r="BD45" s="625"/>
      <c r="BE45" s="625"/>
      <c r="BF45" s="608"/>
      <c r="BG45" s="625"/>
      <c r="BH45" s="625"/>
      <c r="BI45" s="625"/>
      <c r="BJ45" s="625"/>
      <c r="BK45" s="608">
        <v>6</v>
      </c>
      <c r="BL45" s="625"/>
      <c r="BM45" s="604"/>
      <c r="BN45" s="604"/>
      <c r="BO45" s="55">
        <f t="shared" si="34"/>
        <v>0</v>
      </c>
      <c r="BP45" s="55">
        <f t="shared" si="40"/>
        <v>7</v>
      </c>
      <c r="BQ45" s="55">
        <f t="shared" si="41"/>
        <v>0</v>
      </c>
      <c r="BR45" s="55">
        <f t="shared" si="42"/>
        <v>0</v>
      </c>
      <c r="BS45" s="55">
        <f t="shared" si="43"/>
        <v>0</v>
      </c>
      <c r="BT45" s="55">
        <f t="shared" si="44"/>
        <v>7</v>
      </c>
      <c r="BU45" s="59"/>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63"/>
      <c r="CT45" s="59"/>
      <c r="CU45" s="55"/>
      <c r="CV45" s="55"/>
      <c r="CW45" s="55"/>
      <c r="CX45" s="55"/>
      <c r="CY45" s="55"/>
      <c r="CZ45" s="55"/>
      <c r="DA45" s="55"/>
      <c r="DB45" s="55"/>
      <c r="DC45" s="65"/>
      <c r="DD45" s="59"/>
      <c r="DE45" s="62"/>
      <c r="DF45" s="59"/>
      <c r="DG45" s="55"/>
      <c r="DH45" s="55"/>
      <c r="DI45" s="55"/>
      <c r="DJ45" s="55"/>
      <c r="DK45" s="55"/>
      <c r="DL45" s="60"/>
    </row>
    <row r="46" spans="1:116" s="54" customFormat="1" ht="15" hidden="1" x14ac:dyDescent="0.25">
      <c r="A46" s="189">
        <v>6</v>
      </c>
      <c r="B46" s="55"/>
      <c r="C46" s="91" t="s">
        <v>1200</v>
      </c>
      <c r="D46" s="85" t="s">
        <v>1201</v>
      </c>
      <c r="E46" s="91" t="s">
        <v>591</v>
      </c>
      <c r="F46" s="57">
        <v>8</v>
      </c>
      <c r="G46" s="57"/>
      <c r="H46" s="595">
        <v>8</v>
      </c>
      <c r="I46" s="235">
        <v>9</v>
      </c>
      <c r="J46" s="608">
        <v>8</v>
      </c>
      <c r="K46" s="628">
        <v>9</v>
      </c>
      <c r="L46" s="628">
        <v>8</v>
      </c>
      <c r="M46" s="625">
        <v>9</v>
      </c>
      <c r="N46" s="628">
        <v>10</v>
      </c>
      <c r="O46" s="608">
        <v>8</v>
      </c>
      <c r="P46" s="235">
        <v>10</v>
      </c>
      <c r="Q46" s="628" t="s">
        <v>293</v>
      </c>
      <c r="R46" s="625">
        <v>8</v>
      </c>
      <c r="S46" s="625">
        <v>8</v>
      </c>
      <c r="T46" s="625" t="s">
        <v>293</v>
      </c>
      <c r="U46" s="608">
        <v>9</v>
      </c>
      <c r="V46" s="625">
        <v>9</v>
      </c>
      <c r="W46" s="608">
        <v>6</v>
      </c>
      <c r="X46" s="608">
        <v>9</v>
      </c>
      <c r="Y46" s="625">
        <v>7</v>
      </c>
      <c r="Z46" s="642" t="s">
        <v>295</v>
      </c>
      <c r="AA46" s="625">
        <v>8</v>
      </c>
      <c r="AB46" s="625">
        <v>9</v>
      </c>
      <c r="AC46" s="625">
        <v>7</v>
      </c>
      <c r="AD46" s="235">
        <v>9</v>
      </c>
      <c r="AE46" s="625">
        <v>9</v>
      </c>
      <c r="AF46" s="235">
        <v>10</v>
      </c>
      <c r="AG46" s="625">
        <v>8</v>
      </c>
      <c r="AH46" s="625">
        <v>10</v>
      </c>
      <c r="AI46" s="235">
        <v>9</v>
      </c>
      <c r="AJ46" s="235">
        <v>9</v>
      </c>
      <c r="AK46" s="627">
        <v>9</v>
      </c>
      <c r="AL46" s="625">
        <v>9</v>
      </c>
      <c r="AM46" s="608">
        <v>9</v>
      </c>
      <c r="AN46" s="608">
        <v>9</v>
      </c>
      <c r="AO46" s="625">
        <v>9</v>
      </c>
      <c r="AP46" s="627">
        <v>9</v>
      </c>
      <c r="AQ46" s="627">
        <v>10</v>
      </c>
      <c r="AR46" s="235">
        <v>9</v>
      </c>
      <c r="AS46" s="608">
        <v>8</v>
      </c>
      <c r="AT46" s="627">
        <v>10</v>
      </c>
      <c r="AU46" s="608">
        <v>7</v>
      </c>
      <c r="AV46" s="625">
        <v>7</v>
      </c>
      <c r="AW46" s="627">
        <v>9</v>
      </c>
      <c r="AX46" s="625"/>
      <c r="AY46" s="625"/>
      <c r="AZ46" s="625"/>
      <c r="BA46" s="625">
        <v>9</v>
      </c>
      <c r="BB46" s="625"/>
      <c r="BC46" s="625"/>
      <c r="BD46" s="625">
        <v>9</v>
      </c>
      <c r="BE46" s="625"/>
      <c r="BF46" s="608">
        <v>8</v>
      </c>
      <c r="BG46" s="625">
        <v>9</v>
      </c>
      <c r="BH46" s="625">
        <v>8</v>
      </c>
      <c r="BI46" s="625"/>
      <c r="BJ46" s="625"/>
      <c r="BK46" s="625">
        <v>9</v>
      </c>
      <c r="BL46" s="625"/>
      <c r="BM46" s="628">
        <v>7</v>
      </c>
      <c r="BN46" s="604">
        <v>10</v>
      </c>
      <c r="BO46" s="55">
        <f t="shared" si="34"/>
        <v>0</v>
      </c>
      <c r="BP46" s="55">
        <f t="shared" si="40"/>
        <v>47</v>
      </c>
      <c r="BQ46" s="55">
        <f t="shared" si="41"/>
        <v>3</v>
      </c>
      <c r="BR46" s="55">
        <f t="shared" si="42"/>
        <v>0</v>
      </c>
      <c r="BS46" s="55">
        <f t="shared" si="43"/>
        <v>0</v>
      </c>
      <c r="BT46" s="55">
        <f t="shared" si="44"/>
        <v>50</v>
      </c>
      <c r="BU46" s="59"/>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63"/>
      <c r="CT46" s="59"/>
      <c r="CU46" s="55"/>
      <c r="CV46" s="55"/>
      <c r="CW46" s="55"/>
      <c r="CX46" s="55"/>
      <c r="CY46" s="55"/>
      <c r="CZ46" s="55"/>
      <c r="DA46" s="55"/>
      <c r="DB46" s="55"/>
      <c r="DC46" s="65"/>
      <c r="DD46" s="59"/>
      <c r="DE46" s="62"/>
      <c r="DF46" s="59"/>
      <c r="DG46" s="55"/>
      <c r="DH46" s="55"/>
      <c r="DI46" s="55"/>
      <c r="DJ46" s="55"/>
      <c r="DK46" s="55"/>
      <c r="DL46" s="60"/>
    </row>
    <row r="47" spans="1:116" s="54" customFormat="1" ht="15" hidden="1" x14ac:dyDescent="0.25">
      <c r="A47" s="189">
        <v>7</v>
      </c>
      <c r="B47" s="55"/>
      <c r="C47" s="91" t="s">
        <v>1069</v>
      </c>
      <c r="D47" s="85" t="s">
        <v>1070</v>
      </c>
      <c r="E47" s="91" t="s">
        <v>591</v>
      </c>
      <c r="F47" s="57">
        <v>8</v>
      </c>
      <c r="G47" s="57"/>
      <c r="H47" s="595">
        <v>9</v>
      </c>
      <c r="I47" s="625">
        <v>7</v>
      </c>
      <c r="J47" s="625">
        <v>7</v>
      </c>
      <c r="K47" s="628">
        <v>9</v>
      </c>
      <c r="L47" s="625">
        <v>8</v>
      </c>
      <c r="M47" s="625">
        <v>10</v>
      </c>
      <c r="N47" s="625">
        <v>9</v>
      </c>
      <c r="O47" s="608">
        <v>9</v>
      </c>
      <c r="P47" s="235">
        <v>10</v>
      </c>
      <c r="Q47" s="608">
        <v>8</v>
      </c>
      <c r="R47" s="625">
        <v>9</v>
      </c>
      <c r="S47" s="625">
        <v>8</v>
      </c>
      <c r="T47" s="625">
        <v>9</v>
      </c>
      <c r="U47" s="608">
        <v>9</v>
      </c>
      <c r="V47" s="625">
        <v>9</v>
      </c>
      <c r="W47" s="608">
        <v>8</v>
      </c>
      <c r="X47" s="608">
        <v>10</v>
      </c>
      <c r="Y47" s="625">
        <v>10</v>
      </c>
      <c r="Z47" s="625">
        <v>9</v>
      </c>
      <c r="AA47" s="625">
        <v>9</v>
      </c>
      <c r="AB47" s="625">
        <v>9</v>
      </c>
      <c r="AC47" s="625">
        <v>8</v>
      </c>
      <c r="AD47" s="235">
        <v>9</v>
      </c>
      <c r="AE47" s="625">
        <v>9</v>
      </c>
      <c r="AF47" s="235">
        <v>10</v>
      </c>
      <c r="AG47" s="625">
        <v>10</v>
      </c>
      <c r="AH47" s="625">
        <v>10</v>
      </c>
      <c r="AI47" s="235">
        <v>10</v>
      </c>
      <c r="AJ47" s="235">
        <v>9</v>
      </c>
      <c r="AK47" s="627">
        <v>10</v>
      </c>
      <c r="AL47" s="625">
        <v>9</v>
      </c>
      <c r="AM47" s="608">
        <v>10</v>
      </c>
      <c r="AN47" s="608">
        <v>9</v>
      </c>
      <c r="AO47" s="625">
        <v>10</v>
      </c>
      <c r="AP47" s="627">
        <v>10</v>
      </c>
      <c r="AQ47" s="627">
        <v>9</v>
      </c>
      <c r="AR47" s="235">
        <v>9</v>
      </c>
      <c r="AS47" s="608">
        <v>9</v>
      </c>
      <c r="AT47" s="627">
        <v>10</v>
      </c>
      <c r="AU47" s="608">
        <v>9</v>
      </c>
      <c r="AV47" s="625">
        <v>9</v>
      </c>
      <c r="AW47" s="627">
        <v>10</v>
      </c>
      <c r="AX47" s="625"/>
      <c r="AY47" s="625"/>
      <c r="AZ47" s="625"/>
      <c r="BA47" s="625">
        <v>9</v>
      </c>
      <c r="BB47" s="625"/>
      <c r="BC47" s="625"/>
      <c r="BD47" s="625">
        <v>9</v>
      </c>
      <c r="BE47" s="625">
        <v>9</v>
      </c>
      <c r="BF47" s="608">
        <v>10</v>
      </c>
      <c r="BG47" s="625">
        <v>9</v>
      </c>
      <c r="BH47" s="625"/>
      <c r="BI47" s="625"/>
      <c r="BJ47" s="625">
        <v>9</v>
      </c>
      <c r="BK47" s="625">
        <v>10</v>
      </c>
      <c r="BL47" s="625"/>
      <c r="BM47" s="628">
        <v>9</v>
      </c>
      <c r="BN47" s="604"/>
      <c r="BO47" s="55">
        <f t="shared" ref="BO47:BO48" si="45">COUNTIF(H47:BN47,"2022-2")</f>
        <v>0</v>
      </c>
      <c r="BP47" s="55">
        <f t="shared" si="0"/>
        <v>50</v>
      </c>
      <c r="BQ47" s="55">
        <f t="shared" si="1"/>
        <v>0</v>
      </c>
      <c r="BR47" s="55">
        <f t="shared" si="2"/>
        <v>0</v>
      </c>
      <c r="BS47" s="55">
        <f t="shared" si="3"/>
        <v>0</v>
      </c>
      <c r="BT47" s="55">
        <f t="shared" ref="BT47:BT51" si="46">SUM(BP47:BS47)</f>
        <v>50</v>
      </c>
      <c r="BU47" s="59"/>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63"/>
      <c r="CT47" s="59"/>
      <c r="CU47" s="55"/>
      <c r="CV47" s="55"/>
      <c r="CW47" s="55"/>
      <c r="CX47" s="55"/>
      <c r="CY47" s="55"/>
      <c r="CZ47" s="55"/>
      <c r="DA47" s="55"/>
      <c r="DB47" s="55"/>
      <c r="DC47" s="65"/>
      <c r="DD47" s="59"/>
      <c r="DE47" s="62"/>
      <c r="DF47" s="59"/>
      <c r="DG47" s="55"/>
      <c r="DH47" s="55"/>
      <c r="DI47" s="55"/>
      <c r="DJ47" s="55"/>
      <c r="DK47" s="55"/>
      <c r="DL47" s="60"/>
    </row>
    <row r="48" spans="1:116" s="54" customFormat="1" ht="15" hidden="1" x14ac:dyDescent="0.25">
      <c r="A48" s="189">
        <v>8</v>
      </c>
      <c r="B48" s="55"/>
      <c r="C48" s="91" t="s">
        <v>1170</v>
      </c>
      <c r="D48" s="85" t="s">
        <v>1169</v>
      </c>
      <c r="E48" s="91" t="s">
        <v>591</v>
      </c>
      <c r="F48" s="57">
        <v>8</v>
      </c>
      <c r="G48" s="57"/>
      <c r="H48" s="595">
        <v>8</v>
      </c>
      <c r="I48" s="625">
        <v>6</v>
      </c>
      <c r="J48" s="625">
        <v>7</v>
      </c>
      <c r="K48" s="628">
        <v>10</v>
      </c>
      <c r="L48" s="625">
        <v>8</v>
      </c>
      <c r="M48" s="625">
        <v>9</v>
      </c>
      <c r="N48" s="625">
        <v>9</v>
      </c>
      <c r="O48" s="608">
        <v>9</v>
      </c>
      <c r="P48" s="235">
        <v>9</v>
      </c>
      <c r="Q48" s="608">
        <v>8</v>
      </c>
      <c r="R48" s="625">
        <v>9</v>
      </c>
      <c r="S48" s="625">
        <v>8</v>
      </c>
      <c r="T48" s="625">
        <v>10</v>
      </c>
      <c r="U48" s="608">
        <v>9</v>
      </c>
      <c r="V48" s="625">
        <v>10</v>
      </c>
      <c r="W48" s="608">
        <v>7</v>
      </c>
      <c r="X48" s="608">
        <v>10</v>
      </c>
      <c r="Y48" s="625">
        <v>9</v>
      </c>
      <c r="Z48" s="625">
        <v>9</v>
      </c>
      <c r="AA48" s="625">
        <v>8</v>
      </c>
      <c r="AB48" s="625">
        <v>10</v>
      </c>
      <c r="AC48" s="625">
        <v>9</v>
      </c>
      <c r="AD48" s="235">
        <v>10</v>
      </c>
      <c r="AE48" s="625">
        <v>9</v>
      </c>
      <c r="AF48" s="235">
        <v>9</v>
      </c>
      <c r="AG48" s="625">
        <v>9</v>
      </c>
      <c r="AH48" s="625">
        <v>10</v>
      </c>
      <c r="AI48" s="235">
        <v>10</v>
      </c>
      <c r="AJ48" s="235">
        <v>9</v>
      </c>
      <c r="AK48" s="627">
        <v>9</v>
      </c>
      <c r="AL48" s="625">
        <v>9</v>
      </c>
      <c r="AM48" s="608">
        <v>10</v>
      </c>
      <c r="AN48" s="608">
        <v>9</v>
      </c>
      <c r="AO48" s="625">
        <v>10</v>
      </c>
      <c r="AP48" s="627">
        <v>9</v>
      </c>
      <c r="AQ48" s="627">
        <v>9</v>
      </c>
      <c r="AR48" s="235">
        <v>9</v>
      </c>
      <c r="AS48" s="608">
        <v>10</v>
      </c>
      <c r="AT48" s="627">
        <v>10</v>
      </c>
      <c r="AU48" s="608">
        <v>9</v>
      </c>
      <c r="AV48" s="625">
        <v>9</v>
      </c>
      <c r="AW48" s="627">
        <v>9</v>
      </c>
      <c r="AX48" s="625"/>
      <c r="AY48" s="625"/>
      <c r="AZ48" s="625"/>
      <c r="BA48" s="625">
        <v>10</v>
      </c>
      <c r="BB48" s="625"/>
      <c r="BC48" s="625"/>
      <c r="BD48" s="625">
        <v>10</v>
      </c>
      <c r="BE48" s="625">
        <v>9</v>
      </c>
      <c r="BF48" s="608">
        <v>9</v>
      </c>
      <c r="BG48" s="625">
        <v>9</v>
      </c>
      <c r="BH48" s="625"/>
      <c r="BI48" s="625"/>
      <c r="BJ48" s="625">
        <v>8</v>
      </c>
      <c r="BK48" s="625">
        <v>9</v>
      </c>
      <c r="BL48" s="625"/>
      <c r="BM48" s="628">
        <v>9</v>
      </c>
      <c r="BN48" s="604"/>
      <c r="BO48" s="55">
        <f t="shared" si="45"/>
        <v>0</v>
      </c>
      <c r="BP48" s="55">
        <f t="shared" si="0"/>
        <v>50</v>
      </c>
      <c r="BQ48" s="55">
        <f t="shared" si="1"/>
        <v>0</v>
      </c>
      <c r="BR48" s="55">
        <f t="shared" si="2"/>
        <v>0</v>
      </c>
      <c r="BS48" s="55">
        <f t="shared" si="3"/>
        <v>0</v>
      </c>
      <c r="BT48" s="55">
        <f t="shared" si="46"/>
        <v>50</v>
      </c>
      <c r="BU48" s="59"/>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63"/>
      <c r="CT48" s="59"/>
      <c r="CU48" s="55"/>
      <c r="CV48" s="55"/>
      <c r="CW48" s="55"/>
      <c r="CX48" s="55"/>
      <c r="CY48" s="55"/>
      <c r="CZ48" s="55"/>
      <c r="DA48" s="55"/>
      <c r="DB48" s="55"/>
      <c r="DC48" s="65"/>
      <c r="DD48" s="59"/>
      <c r="DE48" s="62"/>
      <c r="DF48" s="59"/>
      <c r="DG48" s="55"/>
      <c r="DH48" s="55"/>
      <c r="DI48" s="55"/>
      <c r="DJ48" s="55"/>
      <c r="DK48" s="55"/>
      <c r="DL48" s="60"/>
    </row>
    <row r="49" spans="1:116" s="54" customFormat="1" hidden="1" x14ac:dyDescent="0.25">
      <c r="A49" s="189">
        <v>9</v>
      </c>
      <c r="B49" s="55"/>
      <c r="C49" s="86" t="s">
        <v>1172</v>
      </c>
      <c r="D49" s="85" t="s">
        <v>1171</v>
      </c>
      <c r="E49" s="91"/>
      <c r="F49" s="57"/>
      <c r="G49" s="57"/>
      <c r="H49" s="168"/>
      <c r="I49" s="55">
        <v>5</v>
      </c>
      <c r="J49" s="55">
        <v>5</v>
      </c>
      <c r="K49" s="235"/>
      <c r="L49" s="55">
        <v>5</v>
      </c>
      <c r="M49" s="55"/>
      <c r="N49" s="55">
        <v>5</v>
      </c>
      <c r="O49" s="235"/>
      <c r="P49" s="176"/>
      <c r="Q49" s="176"/>
      <c r="R49" s="55" t="s">
        <v>1391</v>
      </c>
      <c r="S49" s="55"/>
      <c r="T49" s="55" t="s">
        <v>1391</v>
      </c>
      <c r="U49" s="55"/>
      <c r="V49" s="55" t="s">
        <v>1391</v>
      </c>
      <c r="W49" s="176"/>
      <c r="X49" s="55"/>
      <c r="Y49" s="55" t="s">
        <v>1391</v>
      </c>
      <c r="Z49" s="487"/>
      <c r="AA49" s="55"/>
      <c r="AB49" s="55"/>
      <c r="AC49" s="55"/>
      <c r="AD49" s="55"/>
      <c r="AE49" s="55"/>
      <c r="AF49" s="55"/>
      <c r="AG49" s="235"/>
      <c r="AH49" s="55"/>
      <c r="AI49" s="55"/>
      <c r="AJ49" s="55"/>
      <c r="AK49" s="55"/>
      <c r="AL49" s="55"/>
      <c r="AM49" s="235"/>
      <c r="AN49" s="235"/>
      <c r="AO49" s="235"/>
      <c r="AP49" s="55"/>
      <c r="AQ49" s="55"/>
      <c r="AR49" s="62"/>
      <c r="AS49" s="55"/>
      <c r="AT49" s="55"/>
      <c r="AU49" s="55"/>
      <c r="AV49" s="55"/>
      <c r="AW49" s="55"/>
      <c r="AX49" s="55"/>
      <c r="AY49" s="55"/>
      <c r="AZ49" s="55"/>
      <c r="BA49" s="55"/>
      <c r="BB49" s="55"/>
      <c r="BC49" s="55"/>
      <c r="BD49" s="55"/>
      <c r="BE49" s="55"/>
      <c r="BF49" s="55"/>
      <c r="BG49" s="55"/>
      <c r="BH49" s="55"/>
      <c r="BI49" s="55"/>
      <c r="BJ49" s="55">
        <v>5</v>
      </c>
      <c r="BK49" s="55"/>
      <c r="BL49" s="55"/>
      <c r="BM49" s="235"/>
      <c r="BN49" s="165"/>
      <c r="BO49" s="55">
        <f t="shared" ref="BO49:BO51" si="47">COUNTIF(H49:BN49,"2022-1")</f>
        <v>0</v>
      </c>
      <c r="BP49" s="55">
        <f t="shared" si="0"/>
        <v>0</v>
      </c>
      <c r="BQ49" s="55">
        <f t="shared" si="1"/>
        <v>0</v>
      </c>
      <c r="BR49" s="55">
        <f t="shared" si="2"/>
        <v>5</v>
      </c>
      <c r="BS49" s="55">
        <f t="shared" si="3"/>
        <v>0</v>
      </c>
      <c r="BT49" s="55">
        <f t="shared" si="46"/>
        <v>5</v>
      </c>
      <c r="BU49" s="59"/>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63"/>
      <c r="CT49" s="59"/>
      <c r="CU49" s="55"/>
      <c r="CV49" s="55"/>
      <c r="CW49" s="55"/>
      <c r="CX49" s="55"/>
      <c r="CY49" s="55"/>
      <c r="CZ49" s="55"/>
      <c r="DA49" s="55"/>
      <c r="DB49" s="55"/>
      <c r="DC49" s="65"/>
      <c r="DD49" s="59"/>
      <c r="DE49" s="62"/>
      <c r="DF49" s="59"/>
      <c r="DG49" s="55"/>
      <c r="DH49" s="55"/>
      <c r="DI49" s="55"/>
      <c r="DJ49" s="55"/>
      <c r="DK49" s="55"/>
      <c r="DL49" s="60"/>
    </row>
    <row r="50" spans="1:116" s="54" customFormat="1" hidden="1" x14ac:dyDescent="0.25">
      <c r="A50" s="189">
        <v>10</v>
      </c>
      <c r="B50" s="55"/>
      <c r="C50" s="86" t="s">
        <v>646</v>
      </c>
      <c r="D50" s="85" t="s">
        <v>647</v>
      </c>
      <c r="E50" s="91" t="s">
        <v>591</v>
      </c>
      <c r="F50" s="57"/>
      <c r="G50" s="57">
        <v>4</v>
      </c>
      <c r="H50" s="168">
        <v>7</v>
      </c>
      <c r="I50" s="55" t="s">
        <v>595</v>
      </c>
      <c r="J50" s="55" t="s">
        <v>595</v>
      </c>
      <c r="K50" s="55">
        <v>8</v>
      </c>
      <c r="L50" s="55">
        <v>10</v>
      </c>
      <c r="M50" s="55" t="s">
        <v>595</v>
      </c>
      <c r="N50" s="55" t="s">
        <v>595</v>
      </c>
      <c r="O50" s="228" t="s">
        <v>892</v>
      </c>
      <c r="P50" s="168">
        <v>9</v>
      </c>
      <c r="Q50" s="165" t="s">
        <v>910</v>
      </c>
      <c r="R50" s="55" t="s">
        <v>1391</v>
      </c>
      <c r="S50" s="55">
        <v>6</v>
      </c>
      <c r="T50" s="55" t="s">
        <v>1391</v>
      </c>
      <c r="U50" s="55">
        <v>8</v>
      </c>
      <c r="V50" s="55" t="s">
        <v>1391</v>
      </c>
      <c r="W50" s="165" t="s">
        <v>595</v>
      </c>
      <c r="X50" s="55">
        <v>10</v>
      </c>
      <c r="Y50" s="55" t="s">
        <v>1391</v>
      </c>
      <c r="Z50" s="262" t="s">
        <v>295</v>
      </c>
      <c r="AA50" s="55" t="s">
        <v>595</v>
      </c>
      <c r="AB50" s="55">
        <v>8</v>
      </c>
      <c r="AC50" s="55"/>
      <c r="AD50" s="55" t="s">
        <v>595</v>
      </c>
      <c r="AE50" s="55">
        <v>8</v>
      </c>
      <c r="AF50" s="55">
        <v>8</v>
      </c>
      <c r="AG50" s="55">
        <v>8</v>
      </c>
      <c r="AH50" s="55" t="s">
        <v>595</v>
      </c>
      <c r="AI50" s="55" t="s">
        <v>595</v>
      </c>
      <c r="AJ50" s="55">
        <v>7</v>
      </c>
      <c r="AK50" s="55">
        <v>8</v>
      </c>
      <c r="AL50" s="55">
        <v>8</v>
      </c>
      <c r="AM50" s="183">
        <v>9</v>
      </c>
      <c r="AN50" s="183">
        <v>8</v>
      </c>
      <c r="AO50" s="235"/>
      <c r="AP50" s="55" t="s">
        <v>595</v>
      </c>
      <c r="AQ50" s="55"/>
      <c r="AR50" s="62">
        <v>10</v>
      </c>
      <c r="AS50" s="55" t="s">
        <v>595</v>
      </c>
      <c r="AT50" s="55"/>
      <c r="AU50" s="55" t="s">
        <v>293</v>
      </c>
      <c r="AV50" s="55" t="s">
        <v>595</v>
      </c>
      <c r="AW50" s="55"/>
      <c r="AX50" s="55"/>
      <c r="AY50" s="55"/>
      <c r="AZ50" s="55" t="s">
        <v>16</v>
      </c>
      <c r="BA50" s="55"/>
      <c r="BB50" s="55"/>
      <c r="BC50" s="55"/>
      <c r="BD50" s="55"/>
      <c r="BE50" s="55"/>
      <c r="BF50" s="55"/>
      <c r="BG50" s="55"/>
      <c r="BH50" s="55">
        <v>8</v>
      </c>
      <c r="BI50" s="55">
        <v>9</v>
      </c>
      <c r="BJ50" s="55"/>
      <c r="BK50" s="55" t="s">
        <v>16</v>
      </c>
      <c r="BL50" s="55">
        <v>8</v>
      </c>
      <c r="BM50" s="235"/>
      <c r="BN50" s="165"/>
      <c r="BO50" s="55">
        <f t="shared" si="47"/>
        <v>0</v>
      </c>
      <c r="BP50" s="55">
        <f t="shared" si="0"/>
        <v>20</v>
      </c>
      <c r="BQ50" s="55">
        <f t="shared" si="1"/>
        <v>18</v>
      </c>
      <c r="BR50" s="55">
        <f t="shared" si="2"/>
        <v>0</v>
      </c>
      <c r="BS50" s="55">
        <f t="shared" si="3"/>
        <v>0</v>
      </c>
      <c r="BT50" s="55">
        <f t="shared" si="46"/>
        <v>38</v>
      </c>
      <c r="BU50" s="59"/>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63"/>
      <c r="CT50" s="59"/>
      <c r="CU50" s="55"/>
      <c r="CV50" s="55"/>
      <c r="CW50" s="55"/>
      <c r="CX50" s="55"/>
      <c r="CY50" s="55"/>
      <c r="CZ50" s="55"/>
      <c r="DA50" s="55"/>
      <c r="DB50" s="55"/>
      <c r="DC50" s="65"/>
      <c r="DD50" s="59"/>
      <c r="DE50" s="62"/>
      <c r="DF50" s="59"/>
      <c r="DG50" s="55"/>
      <c r="DH50" s="55"/>
      <c r="DI50" s="55"/>
      <c r="DJ50" s="55"/>
      <c r="DK50" s="55"/>
      <c r="DL50" s="60"/>
    </row>
    <row r="51" spans="1:116" s="65" customFormat="1" hidden="1" x14ac:dyDescent="0.25">
      <c r="A51" s="189">
        <v>11</v>
      </c>
      <c r="B51" s="55"/>
      <c r="C51" s="86" t="s">
        <v>352</v>
      </c>
      <c r="D51" s="85" t="s">
        <v>353</v>
      </c>
      <c r="E51" s="91" t="s">
        <v>591</v>
      </c>
      <c r="F51" s="57">
        <v>4</v>
      </c>
      <c r="G51" s="57"/>
      <c r="H51" s="168">
        <v>9</v>
      </c>
      <c r="I51" s="55">
        <v>8</v>
      </c>
      <c r="J51" s="168">
        <v>6</v>
      </c>
      <c r="K51" s="55">
        <v>9</v>
      </c>
      <c r="L51" s="55">
        <v>9</v>
      </c>
      <c r="M51" s="55">
        <v>8</v>
      </c>
      <c r="N51" s="55">
        <v>8</v>
      </c>
      <c r="O51" s="228" t="s">
        <v>862</v>
      </c>
      <c r="P51" s="168">
        <v>10</v>
      </c>
      <c r="Q51" s="168">
        <v>7</v>
      </c>
      <c r="R51" s="55">
        <v>8</v>
      </c>
      <c r="S51" s="55">
        <v>6</v>
      </c>
      <c r="T51" s="55">
        <v>9</v>
      </c>
      <c r="U51" s="55">
        <v>9</v>
      </c>
      <c r="V51" s="55">
        <v>9</v>
      </c>
      <c r="W51" s="165">
        <v>9</v>
      </c>
      <c r="X51" s="55">
        <v>10</v>
      </c>
      <c r="Y51" s="55">
        <v>9</v>
      </c>
      <c r="Z51" s="247" t="s">
        <v>292</v>
      </c>
      <c r="AA51" s="55">
        <v>9</v>
      </c>
      <c r="AB51" s="55">
        <v>9</v>
      </c>
      <c r="AC51" s="55">
        <v>7</v>
      </c>
      <c r="AD51" s="55">
        <v>8</v>
      </c>
      <c r="AE51" s="55">
        <v>10</v>
      </c>
      <c r="AF51" s="55">
        <v>7</v>
      </c>
      <c r="AG51" s="55">
        <v>9</v>
      </c>
      <c r="AH51" s="55">
        <v>10</v>
      </c>
      <c r="AI51" s="55">
        <v>8</v>
      </c>
      <c r="AJ51" s="55">
        <v>7</v>
      </c>
      <c r="AK51" s="183">
        <v>9</v>
      </c>
      <c r="AL51" s="55">
        <v>9</v>
      </c>
      <c r="AM51" s="55">
        <v>9</v>
      </c>
      <c r="AN51" s="55">
        <v>9</v>
      </c>
      <c r="AO51" s="55">
        <v>10</v>
      </c>
      <c r="AP51" s="183">
        <v>9</v>
      </c>
      <c r="AQ51" s="183">
        <v>9</v>
      </c>
      <c r="AR51" s="62">
        <v>9</v>
      </c>
      <c r="AS51" s="55">
        <v>8</v>
      </c>
      <c r="AT51" s="183">
        <v>10</v>
      </c>
      <c r="AU51" s="55">
        <v>9</v>
      </c>
      <c r="AV51" s="55">
        <v>8</v>
      </c>
      <c r="AW51" s="183">
        <v>9</v>
      </c>
      <c r="AX51" s="55"/>
      <c r="AY51" s="55">
        <v>9</v>
      </c>
      <c r="AZ51" s="55"/>
      <c r="BA51" s="55"/>
      <c r="BB51" s="55"/>
      <c r="BC51" s="183"/>
      <c r="BD51" s="55"/>
      <c r="BE51" s="55">
        <v>8</v>
      </c>
      <c r="BF51" s="55">
        <v>9</v>
      </c>
      <c r="BG51" s="55"/>
      <c r="BH51" s="55">
        <v>9</v>
      </c>
      <c r="BI51" s="55">
        <v>10</v>
      </c>
      <c r="BJ51" s="55"/>
      <c r="BK51" s="55">
        <v>9</v>
      </c>
      <c r="BL51" s="55"/>
      <c r="BM51" s="55"/>
      <c r="BN51" s="168">
        <v>9</v>
      </c>
      <c r="BO51" s="55">
        <f t="shared" si="47"/>
        <v>0</v>
      </c>
      <c r="BP51" s="55">
        <f t="shared" si="0"/>
        <v>47</v>
      </c>
      <c r="BQ51" s="55">
        <f t="shared" si="1"/>
        <v>2</v>
      </c>
      <c r="BR51" s="55">
        <f t="shared" si="2"/>
        <v>0</v>
      </c>
      <c r="BS51" s="55">
        <f t="shared" si="3"/>
        <v>0</v>
      </c>
      <c r="BT51" s="55">
        <f t="shared" si="46"/>
        <v>49</v>
      </c>
      <c r="BU51" s="59">
        <v>8</v>
      </c>
      <c r="BV51" s="55">
        <v>5</v>
      </c>
      <c r="BW51" s="55"/>
      <c r="BX51" s="55"/>
      <c r="BY51" s="55"/>
      <c r="BZ51" s="55"/>
      <c r="CA51" s="55"/>
      <c r="CB51" s="55"/>
      <c r="CC51" s="55"/>
      <c r="CD51" s="55"/>
      <c r="CE51" s="55"/>
      <c r="CF51" s="55"/>
      <c r="CG51" s="55"/>
      <c r="CH51" s="55"/>
      <c r="CI51" s="55"/>
      <c r="CJ51" s="55"/>
      <c r="CK51" s="55"/>
      <c r="CL51" s="55"/>
      <c r="CM51" s="55"/>
      <c r="CN51" s="55"/>
      <c r="CO51" s="55"/>
      <c r="CP51" s="55"/>
      <c r="CQ51" s="55"/>
      <c r="CR51" s="55"/>
      <c r="CS51" s="63"/>
      <c r="CT51" s="59"/>
      <c r="CU51" s="55"/>
      <c r="CV51" s="55"/>
      <c r="CW51" s="55"/>
      <c r="CX51" s="55"/>
      <c r="CY51" s="55"/>
      <c r="CZ51" s="55"/>
      <c r="DA51" s="55"/>
      <c r="DB51" s="55"/>
      <c r="DC51" s="64"/>
      <c r="DD51" s="59"/>
      <c r="DE51" s="62"/>
      <c r="DF51" s="59"/>
      <c r="DG51" s="55"/>
      <c r="DH51" s="55"/>
      <c r="DI51" s="55"/>
      <c r="DJ51" s="55"/>
      <c r="DK51" s="55"/>
      <c r="DL51" s="60"/>
    </row>
    <row r="52" spans="1:116" s="65" customFormat="1" hidden="1" x14ac:dyDescent="0.3">
      <c r="A52" s="189">
        <v>12</v>
      </c>
      <c r="B52" s="172"/>
      <c r="C52" s="91" t="s">
        <v>308</v>
      </c>
      <c r="D52" s="174" t="s">
        <v>309</v>
      </c>
      <c r="E52" s="91" t="s">
        <v>600</v>
      </c>
      <c r="F52" s="172"/>
      <c r="G52" s="172">
        <v>2</v>
      </c>
      <c r="H52" s="165" t="s">
        <v>16</v>
      </c>
      <c r="I52" s="168" t="s">
        <v>16</v>
      </c>
      <c r="J52" s="165" t="s">
        <v>16</v>
      </c>
      <c r="K52" s="168" t="s">
        <v>16</v>
      </c>
      <c r="L52" s="168" t="s">
        <v>16</v>
      </c>
      <c r="M52" s="168" t="s">
        <v>16</v>
      </c>
      <c r="N52" s="168" t="s">
        <v>16</v>
      </c>
      <c r="O52" s="168" t="s">
        <v>16</v>
      </c>
      <c r="P52" s="165" t="s">
        <v>16</v>
      </c>
      <c r="Q52" s="228" t="s">
        <v>36</v>
      </c>
      <c r="R52" s="168" t="s">
        <v>16</v>
      </c>
      <c r="S52" s="168">
        <v>6</v>
      </c>
      <c r="T52" s="250" t="s">
        <v>36</v>
      </c>
      <c r="U52" s="168" t="s">
        <v>16</v>
      </c>
      <c r="V52" s="168" t="s">
        <v>16</v>
      </c>
      <c r="W52" s="165">
        <v>8</v>
      </c>
      <c r="X52" s="168" t="s">
        <v>16</v>
      </c>
      <c r="Y52" s="168" t="s">
        <v>16</v>
      </c>
      <c r="Z52" s="168" t="s">
        <v>16</v>
      </c>
      <c r="AA52" s="168" t="s">
        <v>16</v>
      </c>
      <c r="AB52" s="168" t="s">
        <v>16</v>
      </c>
      <c r="AC52" s="168"/>
      <c r="AD52" s="168">
        <v>9</v>
      </c>
      <c r="AE52" s="168" t="s">
        <v>16</v>
      </c>
      <c r="AF52" s="168">
        <v>6</v>
      </c>
      <c r="AG52" s="168" t="s">
        <v>16</v>
      </c>
      <c r="AH52" s="168" t="s">
        <v>16</v>
      </c>
      <c r="AI52" s="168">
        <v>9</v>
      </c>
      <c r="AJ52" s="168">
        <v>9</v>
      </c>
      <c r="AK52" s="168" t="s">
        <v>16</v>
      </c>
      <c r="AL52" s="168">
        <v>9</v>
      </c>
      <c r="AM52" s="168">
        <v>9</v>
      </c>
      <c r="AN52" s="168">
        <v>8</v>
      </c>
      <c r="AO52" s="168"/>
      <c r="AP52" s="168" t="s">
        <v>16</v>
      </c>
      <c r="AQ52" s="168"/>
      <c r="AR52" s="168" t="s">
        <v>16</v>
      </c>
      <c r="AS52" s="168" t="s">
        <v>16</v>
      </c>
      <c r="AT52" s="168"/>
      <c r="AU52" s="175">
        <v>7</v>
      </c>
      <c r="AV52" s="168">
        <v>6</v>
      </c>
      <c r="AW52" s="168"/>
      <c r="AX52" s="168" t="s">
        <v>16</v>
      </c>
      <c r="AY52" s="168"/>
      <c r="AZ52" s="168"/>
      <c r="BA52" s="168"/>
      <c r="BB52" s="168"/>
      <c r="BC52" s="168"/>
      <c r="BD52" s="168">
        <v>10</v>
      </c>
      <c r="BE52" s="168"/>
      <c r="BF52" s="168"/>
      <c r="BG52" s="168"/>
      <c r="BH52" s="168">
        <v>9</v>
      </c>
      <c r="BI52" s="168" t="s">
        <v>16</v>
      </c>
      <c r="BJ52" s="168"/>
      <c r="BK52" s="168" t="s">
        <v>16</v>
      </c>
      <c r="BL52" s="207">
        <v>7</v>
      </c>
      <c r="BM52" s="207"/>
      <c r="BN52" s="168"/>
      <c r="BO52" s="61">
        <f>COUNTIF(H52:BN52,"2019-1")</f>
        <v>0</v>
      </c>
      <c r="BP52" s="55">
        <f t="shared" si="0"/>
        <v>14</v>
      </c>
      <c r="BQ52" s="55">
        <f t="shared" si="1"/>
        <v>27</v>
      </c>
      <c r="BR52" s="55">
        <f t="shared" si="2"/>
        <v>0</v>
      </c>
      <c r="BS52" s="55">
        <f t="shared" si="3"/>
        <v>0</v>
      </c>
      <c r="BT52" s="55">
        <f t="shared" si="4"/>
        <v>41</v>
      </c>
      <c r="BU52" s="316"/>
      <c r="BV52" s="169"/>
      <c r="BW52" s="169"/>
      <c r="BX52" s="169"/>
      <c r="BY52" s="169"/>
      <c r="BZ52" s="169"/>
      <c r="CA52" s="169"/>
      <c r="CB52" s="169"/>
      <c r="CC52" s="169"/>
      <c r="CD52" s="169"/>
      <c r="CE52" s="169"/>
      <c r="CF52" s="169"/>
      <c r="CG52" s="169"/>
      <c r="CH52" s="169"/>
      <c r="CI52" s="169"/>
      <c r="CJ52" s="169"/>
      <c r="CK52" s="169"/>
      <c r="CL52" s="169"/>
      <c r="CM52" s="99"/>
      <c r="CN52" s="99"/>
      <c r="CO52" s="99"/>
      <c r="CP52" s="99"/>
      <c r="CQ52" s="99"/>
      <c r="CR52" s="99"/>
      <c r="CS52" s="101"/>
      <c r="CT52" s="96"/>
      <c r="CU52" s="99"/>
      <c r="CV52" s="99"/>
      <c r="CW52" s="99"/>
      <c r="CX52" s="99"/>
      <c r="CY52" s="99"/>
      <c r="CZ52" s="99"/>
      <c r="DA52" s="99"/>
      <c r="DB52" s="99"/>
      <c r="DC52" s="318"/>
      <c r="DD52" s="96"/>
      <c r="DE52" s="98"/>
      <c r="DF52" s="96"/>
      <c r="DG52" s="99"/>
      <c r="DH52" s="99"/>
      <c r="DI52" s="99"/>
      <c r="DJ52" s="99"/>
      <c r="DK52" s="99"/>
      <c r="DL52" s="100"/>
    </row>
    <row r="53" spans="1:116" s="65" customFormat="1" hidden="1" x14ac:dyDescent="0.3">
      <c r="A53" s="189">
        <v>13</v>
      </c>
      <c r="B53" s="172"/>
      <c r="C53" s="172" t="s">
        <v>492</v>
      </c>
      <c r="D53" s="173" t="s">
        <v>493</v>
      </c>
      <c r="E53" s="91" t="s">
        <v>600</v>
      </c>
      <c r="F53" s="172"/>
      <c r="G53" s="172">
        <v>5</v>
      </c>
      <c r="H53" s="314">
        <v>9</v>
      </c>
      <c r="I53" s="168" t="s">
        <v>16</v>
      </c>
      <c r="J53" s="168" t="s">
        <v>16</v>
      </c>
      <c r="K53" s="168">
        <v>7</v>
      </c>
      <c r="L53" s="169" t="s">
        <v>292</v>
      </c>
      <c r="M53" s="168" t="s">
        <v>16</v>
      </c>
      <c r="N53" s="168" t="s">
        <v>16</v>
      </c>
      <c r="O53" s="168" t="s">
        <v>16</v>
      </c>
      <c r="P53" s="165">
        <v>10</v>
      </c>
      <c r="Q53" s="165">
        <v>8</v>
      </c>
      <c r="R53" s="168" t="s">
        <v>16</v>
      </c>
      <c r="S53" s="168" t="s">
        <v>16</v>
      </c>
      <c r="T53" s="247" t="s">
        <v>786</v>
      </c>
      <c r="U53" s="169">
        <v>9</v>
      </c>
      <c r="V53" s="168" t="s">
        <v>16</v>
      </c>
      <c r="W53" s="165" t="s">
        <v>16</v>
      </c>
      <c r="X53" s="169">
        <v>10</v>
      </c>
      <c r="Y53" s="168" t="s">
        <v>16</v>
      </c>
      <c r="Z53" s="169" t="s">
        <v>16</v>
      </c>
      <c r="AA53" s="169">
        <v>8</v>
      </c>
      <c r="AB53" s="168" t="s">
        <v>16</v>
      </c>
      <c r="AC53" s="168"/>
      <c r="AD53" s="168" t="s">
        <v>16</v>
      </c>
      <c r="AE53" s="169" t="s">
        <v>16</v>
      </c>
      <c r="AF53" s="168">
        <v>6</v>
      </c>
      <c r="AG53" s="168">
        <v>6</v>
      </c>
      <c r="AH53" s="168" t="s">
        <v>16</v>
      </c>
      <c r="AI53" s="169">
        <v>9</v>
      </c>
      <c r="AJ53" s="169">
        <v>7</v>
      </c>
      <c r="AK53" s="169">
        <v>8</v>
      </c>
      <c r="AL53" s="169">
        <v>7</v>
      </c>
      <c r="AM53" s="170">
        <v>9</v>
      </c>
      <c r="AN53" s="169">
        <v>8</v>
      </c>
      <c r="AO53" s="169"/>
      <c r="AP53" s="168">
        <v>7</v>
      </c>
      <c r="AQ53" s="168"/>
      <c r="AR53" s="169">
        <v>10</v>
      </c>
      <c r="AS53" s="168" t="s">
        <v>294</v>
      </c>
      <c r="AT53" s="168"/>
      <c r="AU53" s="170">
        <v>6</v>
      </c>
      <c r="AV53" s="170" t="s">
        <v>16</v>
      </c>
      <c r="AW53" s="170"/>
      <c r="AX53" s="169"/>
      <c r="AY53" s="169"/>
      <c r="AZ53" s="169"/>
      <c r="BA53" s="168">
        <v>7</v>
      </c>
      <c r="BB53" s="169"/>
      <c r="BC53" s="169"/>
      <c r="BD53" s="169"/>
      <c r="BE53" s="169"/>
      <c r="BF53" s="169"/>
      <c r="BG53" s="169"/>
      <c r="BH53" s="169">
        <v>7</v>
      </c>
      <c r="BI53" s="169"/>
      <c r="BJ53" s="169"/>
      <c r="BK53" s="170" t="s">
        <v>16</v>
      </c>
      <c r="BL53" s="197">
        <v>7</v>
      </c>
      <c r="BM53" s="197"/>
      <c r="BN53" s="168">
        <v>9</v>
      </c>
      <c r="BO53" s="61">
        <f>COUNTIF(H53:BN53,"2019-1")</f>
        <v>0</v>
      </c>
      <c r="BP53" s="55">
        <f t="shared" si="0"/>
        <v>22</v>
      </c>
      <c r="BQ53" s="55">
        <f t="shared" si="1"/>
        <v>20</v>
      </c>
      <c r="BR53" s="55">
        <f t="shared" si="2"/>
        <v>0</v>
      </c>
      <c r="BS53" s="55">
        <f t="shared" si="3"/>
        <v>0</v>
      </c>
      <c r="BT53" s="55">
        <f t="shared" si="4"/>
        <v>42</v>
      </c>
      <c r="BU53" s="316"/>
      <c r="BV53" s="169"/>
      <c r="BW53" s="169"/>
      <c r="BX53" s="169"/>
      <c r="BY53" s="169"/>
      <c r="BZ53" s="169"/>
      <c r="CA53" s="169"/>
      <c r="CB53" s="169"/>
      <c r="CC53" s="197"/>
      <c r="CD53" s="315"/>
      <c r="CE53" s="316"/>
      <c r="CF53" s="169"/>
      <c r="CG53" s="169"/>
      <c r="CH53" s="169"/>
      <c r="CI53" s="317"/>
      <c r="CJ53" s="316"/>
      <c r="CK53" s="169"/>
      <c r="CL53" s="169"/>
      <c r="CM53" s="99"/>
      <c r="CN53" s="99"/>
      <c r="CO53" s="99"/>
      <c r="CP53" s="99"/>
      <c r="CQ53" s="99"/>
      <c r="CR53" s="99"/>
      <c r="CS53" s="101"/>
      <c r="CT53" s="96"/>
      <c r="CU53" s="99"/>
      <c r="CV53" s="99"/>
      <c r="CW53" s="99"/>
      <c r="CX53" s="99"/>
      <c r="CY53" s="99"/>
      <c r="CZ53" s="99"/>
      <c r="DA53" s="99"/>
      <c r="DB53" s="99"/>
      <c r="DC53" s="318"/>
      <c r="DD53" s="96"/>
      <c r="DE53" s="98"/>
      <c r="DF53" s="96"/>
      <c r="DG53" s="99"/>
      <c r="DH53" s="99"/>
      <c r="DI53" s="99"/>
      <c r="DJ53" s="99"/>
      <c r="DK53" s="99"/>
      <c r="DL53" s="100"/>
    </row>
    <row r="54" spans="1:116" s="65" customFormat="1" hidden="1" x14ac:dyDescent="0.3">
      <c r="A54" s="189">
        <v>14</v>
      </c>
      <c r="B54" s="172"/>
      <c r="C54" s="172" t="s">
        <v>890</v>
      </c>
      <c r="D54" s="173" t="s">
        <v>891</v>
      </c>
      <c r="E54" s="91" t="s">
        <v>600</v>
      </c>
      <c r="F54" s="172"/>
      <c r="G54" s="172">
        <v>1</v>
      </c>
      <c r="H54" s="193" t="s">
        <v>595</v>
      </c>
      <c r="I54" s="168" t="s">
        <v>595</v>
      </c>
      <c r="J54" s="168" t="s">
        <v>595</v>
      </c>
      <c r="K54" s="168" t="s">
        <v>595</v>
      </c>
      <c r="L54" s="169" t="s">
        <v>595</v>
      </c>
      <c r="M54" s="168" t="s">
        <v>595</v>
      </c>
      <c r="N54" s="168" t="s">
        <v>595</v>
      </c>
      <c r="O54" s="176">
        <v>8</v>
      </c>
      <c r="P54" s="176" t="s">
        <v>595</v>
      </c>
      <c r="Q54" s="176">
        <v>8</v>
      </c>
      <c r="R54" s="168" t="s">
        <v>595</v>
      </c>
      <c r="S54" s="168">
        <v>9</v>
      </c>
      <c r="T54" s="247">
        <v>8</v>
      </c>
      <c r="U54" s="169"/>
      <c r="V54" s="168" t="s">
        <v>595</v>
      </c>
      <c r="W54" s="176" t="s">
        <v>595</v>
      </c>
      <c r="X54" s="169" t="s">
        <v>595</v>
      </c>
      <c r="Y54" s="168" t="s">
        <v>595</v>
      </c>
      <c r="Z54" s="246">
        <v>8</v>
      </c>
      <c r="AA54" s="169" t="s">
        <v>595</v>
      </c>
      <c r="AB54" s="168">
        <v>10</v>
      </c>
      <c r="AC54" s="168"/>
      <c r="AD54" s="168" t="s">
        <v>595</v>
      </c>
      <c r="AE54" s="169">
        <v>9</v>
      </c>
      <c r="AF54" s="168">
        <v>9</v>
      </c>
      <c r="AG54" s="168">
        <v>10</v>
      </c>
      <c r="AH54" s="168" t="s">
        <v>595</v>
      </c>
      <c r="AI54" s="169"/>
      <c r="AJ54" s="169" t="s">
        <v>595</v>
      </c>
      <c r="AK54" s="169">
        <v>10</v>
      </c>
      <c r="AL54" s="169">
        <v>9</v>
      </c>
      <c r="AM54" s="246">
        <v>9</v>
      </c>
      <c r="AN54" s="169" t="s">
        <v>595</v>
      </c>
      <c r="AO54" s="169"/>
      <c r="AP54" s="168" t="s">
        <v>595</v>
      </c>
      <c r="AQ54" s="168"/>
      <c r="AR54" s="169"/>
      <c r="AS54" s="168" t="s">
        <v>595</v>
      </c>
      <c r="AT54" s="168"/>
      <c r="AU54" s="170">
        <v>8</v>
      </c>
      <c r="AV54" s="170" t="s">
        <v>595</v>
      </c>
      <c r="AW54" s="170"/>
      <c r="AX54" s="169" t="s">
        <v>595</v>
      </c>
      <c r="AY54" s="169"/>
      <c r="AZ54" s="169" t="s">
        <v>595</v>
      </c>
      <c r="BA54" s="168"/>
      <c r="BB54" s="169"/>
      <c r="BC54" s="169"/>
      <c r="BD54" s="169" t="s">
        <v>595</v>
      </c>
      <c r="BE54" s="169"/>
      <c r="BF54" s="169"/>
      <c r="BG54" s="169"/>
      <c r="BH54" s="169" t="s">
        <v>595</v>
      </c>
      <c r="BI54" s="169">
        <v>9</v>
      </c>
      <c r="BJ54" s="169"/>
      <c r="BK54" s="170" t="s">
        <v>595</v>
      </c>
      <c r="BL54" s="197"/>
      <c r="BM54" s="197"/>
      <c r="BN54" s="168" t="s">
        <v>595</v>
      </c>
      <c r="BO54" s="61">
        <f>COUNTIF(H54:BN54,"2019-1")</f>
        <v>0</v>
      </c>
      <c r="BP54" s="55"/>
      <c r="BQ54" s="55"/>
      <c r="BR54" s="55"/>
      <c r="BS54" s="55"/>
      <c r="BT54" s="55"/>
      <c r="BU54" s="316"/>
      <c r="BV54" s="169"/>
      <c r="BW54" s="169"/>
      <c r="BX54" s="169"/>
      <c r="BY54" s="169"/>
      <c r="BZ54" s="169"/>
      <c r="CA54" s="169"/>
      <c r="CB54" s="169"/>
      <c r="CC54" s="197"/>
      <c r="CD54" s="344"/>
      <c r="CE54" s="343"/>
      <c r="CF54" s="328"/>
      <c r="CG54" s="328"/>
      <c r="CH54" s="328"/>
      <c r="CI54" s="345"/>
      <c r="CJ54" s="343"/>
      <c r="CK54" s="328"/>
      <c r="CL54" s="328"/>
      <c r="CM54" s="333"/>
      <c r="CN54" s="333"/>
      <c r="CO54" s="333"/>
      <c r="CP54" s="333"/>
      <c r="CQ54" s="333"/>
      <c r="CR54" s="333"/>
      <c r="CS54" s="334"/>
      <c r="CT54" s="335"/>
      <c r="CU54" s="333"/>
      <c r="CV54" s="333"/>
      <c r="CW54" s="333"/>
      <c r="CX54" s="333"/>
      <c r="CY54" s="333"/>
      <c r="CZ54" s="333"/>
      <c r="DA54" s="333"/>
      <c r="DB54" s="333"/>
      <c r="DC54" s="337"/>
      <c r="DD54" s="335"/>
      <c r="DE54" s="338"/>
      <c r="DF54" s="335"/>
      <c r="DG54" s="333"/>
      <c r="DH54" s="333"/>
      <c r="DI54" s="333"/>
      <c r="DJ54" s="333"/>
      <c r="DK54" s="333"/>
      <c r="DL54" s="339"/>
    </row>
    <row r="55" spans="1:116" s="65" customFormat="1" hidden="1" x14ac:dyDescent="0.25">
      <c r="A55" s="189">
        <v>15</v>
      </c>
      <c r="B55" s="239"/>
      <c r="C55" s="405" t="s">
        <v>288</v>
      </c>
      <c r="D55" s="406" t="s">
        <v>300</v>
      </c>
      <c r="E55" s="404" t="s">
        <v>591</v>
      </c>
      <c r="F55" s="236"/>
      <c r="G55" s="236">
        <v>6</v>
      </c>
      <c r="H55" s="239">
        <v>9</v>
      </c>
      <c r="I55" s="239" t="s">
        <v>16</v>
      </c>
      <c r="J55" s="239">
        <v>6</v>
      </c>
      <c r="K55" s="239" t="s">
        <v>16</v>
      </c>
      <c r="L55" s="239" t="s">
        <v>16</v>
      </c>
      <c r="M55" s="239" t="s">
        <v>16</v>
      </c>
      <c r="N55" s="239" t="s">
        <v>16</v>
      </c>
      <c r="O55" s="410" t="s">
        <v>821</v>
      </c>
      <c r="P55" s="239">
        <v>10</v>
      </c>
      <c r="Q55" s="239" t="s">
        <v>16</v>
      </c>
      <c r="R55" s="239" t="s">
        <v>16</v>
      </c>
      <c r="S55" s="239">
        <v>8</v>
      </c>
      <c r="T55" s="484" t="s">
        <v>785</v>
      </c>
      <c r="U55" s="484" t="s">
        <v>295</v>
      </c>
      <c r="V55" s="239" t="s">
        <v>16</v>
      </c>
      <c r="W55" s="484" t="s">
        <v>624</v>
      </c>
      <c r="X55" s="239">
        <v>8</v>
      </c>
      <c r="Y55" s="407" t="s">
        <v>623</v>
      </c>
      <c r="Z55" s="484" t="s">
        <v>784</v>
      </c>
      <c r="AA55" s="239">
        <v>7</v>
      </c>
      <c r="AB55" s="239" t="s">
        <v>16</v>
      </c>
      <c r="AC55" s="239"/>
      <c r="AD55" s="239" t="s">
        <v>292</v>
      </c>
      <c r="AE55" s="239">
        <v>7</v>
      </c>
      <c r="AF55" s="239">
        <v>7</v>
      </c>
      <c r="AG55" s="239">
        <v>8</v>
      </c>
      <c r="AH55" s="239" t="s">
        <v>295</v>
      </c>
      <c r="AI55" s="239" t="s">
        <v>292</v>
      </c>
      <c r="AJ55" s="239">
        <v>9</v>
      </c>
      <c r="AK55" s="350">
        <v>8</v>
      </c>
      <c r="AL55" s="239">
        <v>6</v>
      </c>
      <c r="AM55" s="239">
        <v>7</v>
      </c>
      <c r="AN55" s="239">
        <v>8</v>
      </c>
      <c r="AO55" s="239"/>
      <c r="AP55" s="239">
        <v>9</v>
      </c>
      <c r="AQ55" s="239"/>
      <c r="AR55" s="239">
        <v>8</v>
      </c>
      <c r="AS55" s="350">
        <v>8</v>
      </c>
      <c r="AT55" s="350"/>
      <c r="AU55" s="239">
        <v>9</v>
      </c>
      <c r="AV55" s="239" t="s">
        <v>16</v>
      </c>
      <c r="AW55" s="239"/>
      <c r="AX55" s="239"/>
      <c r="AY55" s="239"/>
      <c r="AZ55" s="239">
        <v>5</v>
      </c>
      <c r="BA55" s="350" t="s">
        <v>293</v>
      </c>
      <c r="BB55" s="239"/>
      <c r="BC55" s="350">
        <v>8</v>
      </c>
      <c r="BD55" s="239"/>
      <c r="BE55" s="239"/>
      <c r="BF55" s="239"/>
      <c r="BG55" s="239"/>
      <c r="BH55" s="239"/>
      <c r="BI55" s="239" t="s">
        <v>16</v>
      </c>
      <c r="BJ55" s="239" t="s">
        <v>16</v>
      </c>
      <c r="BK55" s="239"/>
      <c r="BL55" s="239" t="s">
        <v>16</v>
      </c>
      <c r="BM55" s="239"/>
      <c r="BN55" s="239"/>
      <c r="BO55" s="61">
        <f>COUNTIF(H55:BN55,"2018-2")</f>
        <v>0</v>
      </c>
      <c r="BP55" s="239">
        <f>COUNTIF(H55:BN55,"&gt;5")</f>
        <v>19</v>
      </c>
      <c r="BQ55" s="239">
        <f>COUNTIF(H55:BN55,"&gt;5?")</f>
        <v>21</v>
      </c>
      <c r="BR55" s="239">
        <f>COUNTIF(H55:BN55,"5")</f>
        <v>1</v>
      </c>
      <c r="BS55" s="239">
        <f>COUNTIF(H55:BN55,"5*")</f>
        <v>0</v>
      </c>
      <c r="BT55" s="239">
        <f>SUM(BP55:BS55)</f>
        <v>41</v>
      </c>
      <c r="BU55" s="80"/>
      <c r="BV55" s="239"/>
      <c r="BW55" s="239"/>
      <c r="BX55" s="239"/>
      <c r="BY55" s="239"/>
      <c r="BZ55" s="239"/>
      <c r="CA55" s="239"/>
      <c r="CB55" s="239"/>
      <c r="CC55" s="239"/>
      <c r="CD55" s="241"/>
      <c r="CE55" s="80"/>
      <c r="CF55" s="239"/>
      <c r="CG55" s="239"/>
      <c r="CH55" s="239"/>
      <c r="CI55" s="242"/>
      <c r="CJ55" s="80"/>
      <c r="CK55" s="239"/>
      <c r="CL55" s="239"/>
      <c r="CM55" s="239"/>
      <c r="CN55" s="239"/>
      <c r="CO55" s="239"/>
      <c r="CP55" s="239"/>
      <c r="CQ55" s="239"/>
      <c r="CR55" s="239"/>
      <c r="CS55" s="242"/>
      <c r="CT55" s="80"/>
      <c r="CU55" s="239"/>
      <c r="CV55" s="239"/>
      <c r="CW55" s="239"/>
      <c r="CX55" s="239"/>
      <c r="CY55" s="239"/>
      <c r="CZ55" s="239"/>
      <c r="DA55" s="239"/>
      <c r="DB55" s="239"/>
      <c r="DC55" s="238"/>
      <c r="DD55" s="80"/>
      <c r="DE55" s="240"/>
      <c r="DF55" s="80"/>
      <c r="DG55" s="239"/>
      <c r="DH55" s="239"/>
      <c r="DI55" s="239"/>
      <c r="DJ55" s="239"/>
      <c r="DK55" s="239"/>
      <c r="DL55" s="241"/>
    </row>
    <row r="56" spans="1:116" s="55" customFormat="1" hidden="1" x14ac:dyDescent="0.25">
      <c r="A56" s="189">
        <v>16</v>
      </c>
      <c r="C56" s="86" t="s">
        <v>911</v>
      </c>
      <c r="D56" s="85" t="s">
        <v>912</v>
      </c>
      <c r="E56" s="91" t="s">
        <v>591</v>
      </c>
      <c r="F56" s="57"/>
      <c r="G56" s="57"/>
      <c r="H56" s="55">
        <v>10</v>
      </c>
      <c r="I56" s="55" t="s">
        <v>595</v>
      </c>
      <c r="J56" s="55" t="s">
        <v>595</v>
      </c>
      <c r="K56" s="55">
        <v>9</v>
      </c>
      <c r="L56" s="55">
        <v>9</v>
      </c>
      <c r="M56" s="55">
        <v>10</v>
      </c>
      <c r="N56" s="55" t="s">
        <v>595</v>
      </c>
      <c r="O56" s="250">
        <v>10</v>
      </c>
      <c r="P56" s="55">
        <v>9</v>
      </c>
      <c r="Q56" s="55" t="s">
        <v>595</v>
      </c>
      <c r="R56" s="55">
        <v>10</v>
      </c>
      <c r="S56" s="55" t="s">
        <v>294</v>
      </c>
      <c r="T56" s="247">
        <v>8</v>
      </c>
      <c r="U56" s="247">
        <v>9</v>
      </c>
      <c r="V56" s="55">
        <v>7</v>
      </c>
      <c r="W56" s="247" t="s">
        <v>595</v>
      </c>
      <c r="X56" s="55">
        <v>9</v>
      </c>
      <c r="Y56" s="250">
        <v>9</v>
      </c>
      <c r="Z56" s="247">
        <v>6</v>
      </c>
      <c r="AA56" s="55">
        <v>6</v>
      </c>
      <c r="AB56" s="55">
        <v>7</v>
      </c>
      <c r="AD56" s="55">
        <v>8</v>
      </c>
      <c r="AE56" s="55">
        <v>6</v>
      </c>
      <c r="AF56" s="55">
        <v>10</v>
      </c>
      <c r="AG56" s="55">
        <v>9</v>
      </c>
      <c r="AH56" s="55">
        <v>6</v>
      </c>
      <c r="AI56" s="55">
        <v>6</v>
      </c>
      <c r="AJ56" s="55">
        <v>9</v>
      </c>
      <c r="AK56" s="168">
        <v>6</v>
      </c>
      <c r="AL56" s="55">
        <v>9</v>
      </c>
      <c r="AM56" s="55">
        <v>8</v>
      </c>
      <c r="AN56" s="55">
        <v>9</v>
      </c>
      <c r="AP56" s="55">
        <v>9</v>
      </c>
      <c r="AR56" s="55">
        <v>6</v>
      </c>
      <c r="AS56" s="168">
        <v>6</v>
      </c>
      <c r="AT56" s="168"/>
      <c r="AU56" s="55">
        <v>8</v>
      </c>
      <c r="AV56" s="55">
        <v>7</v>
      </c>
      <c r="AZ56" s="55">
        <v>10</v>
      </c>
      <c r="BA56" s="168">
        <v>7</v>
      </c>
      <c r="BC56" s="168"/>
      <c r="BH56" s="55">
        <v>9</v>
      </c>
      <c r="BI56" s="55">
        <v>9</v>
      </c>
      <c r="BK56" s="55">
        <v>8</v>
      </c>
      <c r="BL56" s="55">
        <v>10</v>
      </c>
      <c r="BO56" s="61">
        <f>COUNTIF(H56:BN56,"2018-2")</f>
        <v>0</v>
      </c>
      <c r="BU56" s="59"/>
    </row>
    <row r="57" spans="1:116" ht="14.4" thickBot="1" x14ac:dyDescent="0.3">
      <c r="A57" s="267"/>
      <c r="C57" s="88"/>
      <c r="D57" s="89" t="s">
        <v>41</v>
      </c>
      <c r="E57" s="89"/>
      <c r="F57" s="229">
        <f>COUNT(F51:F53)</f>
        <v>1</v>
      </c>
      <c r="G57" s="230">
        <f>COUNT(G29:G55)</f>
        <v>6</v>
      </c>
      <c r="H57" s="231">
        <f>COUNTA(H29:H53)</f>
        <v>11</v>
      </c>
      <c r="I57" s="231">
        <f>COUNTA(I29:I53)</f>
        <v>16</v>
      </c>
      <c r="J57" s="231">
        <f>COUNTA(J29:J53)</f>
        <v>18</v>
      </c>
      <c r="K57" s="231">
        <f>COUNTA(K29:K55)</f>
        <v>15</v>
      </c>
      <c r="L57" s="231">
        <f>COUNTA(L29:L55)</f>
        <v>24</v>
      </c>
      <c r="M57" s="231">
        <f t="shared" ref="M57:Z57" si="48">COUNTA(M29:M53)</f>
        <v>13</v>
      </c>
      <c r="N57" s="231">
        <f t="shared" si="48"/>
        <v>19</v>
      </c>
      <c r="O57" s="231">
        <f t="shared" si="48"/>
        <v>10</v>
      </c>
      <c r="P57" s="231">
        <f t="shared" si="48"/>
        <v>14</v>
      </c>
      <c r="Q57" s="231">
        <f t="shared" si="48"/>
        <v>14</v>
      </c>
      <c r="R57" s="231">
        <f t="shared" si="48"/>
        <v>10</v>
      </c>
      <c r="S57" s="231">
        <f t="shared" si="48"/>
        <v>13</v>
      </c>
      <c r="T57" s="231">
        <f t="shared" si="48"/>
        <v>11</v>
      </c>
      <c r="U57" s="231">
        <f t="shared" si="48"/>
        <v>12</v>
      </c>
      <c r="V57" s="231">
        <f t="shared" si="48"/>
        <v>10</v>
      </c>
      <c r="W57" s="231">
        <f t="shared" si="48"/>
        <v>9</v>
      </c>
      <c r="X57" s="231">
        <f t="shared" si="48"/>
        <v>13</v>
      </c>
      <c r="Y57" s="231">
        <f t="shared" si="48"/>
        <v>9</v>
      </c>
      <c r="Z57" s="231">
        <f t="shared" si="48"/>
        <v>18</v>
      </c>
      <c r="AA57" s="231">
        <f>COUNTA(AA29:AA55)</f>
        <v>12</v>
      </c>
      <c r="AB57" s="231">
        <f>COUNTA(AB29:AB53)</f>
        <v>8</v>
      </c>
      <c r="AC57" s="231"/>
      <c r="AD57" s="231">
        <f t="shared" ref="AD57:AN57" si="49">COUNTA(AD29:AD53)</f>
        <v>11</v>
      </c>
      <c r="AE57" s="231">
        <f t="shared" si="49"/>
        <v>9</v>
      </c>
      <c r="AF57" s="231">
        <f t="shared" si="49"/>
        <v>12</v>
      </c>
      <c r="AG57" s="231">
        <f t="shared" si="49"/>
        <v>8</v>
      </c>
      <c r="AH57" s="231">
        <f t="shared" si="49"/>
        <v>9</v>
      </c>
      <c r="AI57" s="231">
        <f t="shared" si="49"/>
        <v>10</v>
      </c>
      <c r="AJ57" s="231">
        <f t="shared" si="49"/>
        <v>12</v>
      </c>
      <c r="AK57" s="231">
        <f t="shared" si="49"/>
        <v>8</v>
      </c>
      <c r="AL57" s="231">
        <f t="shared" si="49"/>
        <v>15</v>
      </c>
      <c r="AM57" s="231">
        <f t="shared" si="49"/>
        <v>8</v>
      </c>
      <c r="AN57" s="231">
        <f t="shared" si="49"/>
        <v>15</v>
      </c>
      <c r="AO57" s="231"/>
      <c r="AP57" s="231">
        <f>COUNTA(AP29:AP53)</f>
        <v>10</v>
      </c>
      <c r="AQ57" s="231"/>
      <c r="AR57" s="231">
        <f>COUNTA(AR29:AR53)</f>
        <v>10</v>
      </c>
      <c r="AS57" s="231">
        <f>COUNTA(AS29:AS53)</f>
        <v>8</v>
      </c>
      <c r="AT57" s="231"/>
      <c r="AU57" s="231">
        <f>COUNTA(AU29:AU53)</f>
        <v>11</v>
      </c>
      <c r="AV57" s="231">
        <f>COUNTA(AV29:AV53)</f>
        <v>18</v>
      </c>
      <c r="AW57" s="231"/>
      <c r="AX57" s="231">
        <f>COUNTA(AX29:AX53)</f>
        <v>1</v>
      </c>
      <c r="AY57" s="231"/>
      <c r="AZ57" s="231">
        <f>COUNTA(AZ29:AZ53)</f>
        <v>2</v>
      </c>
      <c r="BA57" s="231">
        <f>COUNTA(BA29:BA53)</f>
        <v>6</v>
      </c>
      <c r="BB57" s="231">
        <f>COUNTA(BB29:BB53)</f>
        <v>0</v>
      </c>
      <c r="BC57" s="231">
        <f>COUNTA(BC29:BC53)</f>
        <v>0</v>
      </c>
      <c r="BD57" s="231">
        <f>COUNTA(BD29:BD53)</f>
        <v>6</v>
      </c>
      <c r="BE57" s="231"/>
      <c r="BF57" s="231"/>
      <c r="BG57" s="231"/>
      <c r="BH57" s="231">
        <f>COUNTA(BH29:BH53)</f>
        <v>6</v>
      </c>
      <c r="BI57" s="231">
        <f>COUNTA(BI29:BI53)</f>
        <v>8</v>
      </c>
      <c r="BJ57" s="231">
        <f>COUNTA(BJ29:BJ53)</f>
        <v>6</v>
      </c>
      <c r="BK57" s="231">
        <f>COUNTA(BK29:BK53)</f>
        <v>13</v>
      </c>
      <c r="BL57" s="231">
        <f>COUNTA(BL29:BL53)</f>
        <v>6</v>
      </c>
      <c r="BM57" s="231"/>
      <c r="BN57" s="231">
        <f>COUNTA(BN29:BN53)</f>
        <v>4</v>
      </c>
      <c r="BO57" s="231">
        <f>SUM(BO29:BO53)</f>
        <v>14</v>
      </c>
      <c r="BP57" s="231">
        <f t="shared" ref="BP57:DC57" si="50">COUNTA(BP51:BP53)</f>
        <v>3</v>
      </c>
      <c r="BQ57" s="231">
        <f t="shared" si="50"/>
        <v>3</v>
      </c>
      <c r="BR57" s="231">
        <f t="shared" si="50"/>
        <v>3</v>
      </c>
      <c r="BS57" s="231">
        <f t="shared" si="50"/>
        <v>3</v>
      </c>
      <c r="BT57" s="231">
        <f t="shared" si="50"/>
        <v>3</v>
      </c>
      <c r="BU57" s="231">
        <f t="shared" si="50"/>
        <v>1</v>
      </c>
      <c r="BV57" s="229">
        <f t="shared" si="50"/>
        <v>1</v>
      </c>
      <c r="BW57" s="229">
        <f t="shared" si="50"/>
        <v>0</v>
      </c>
      <c r="BX57" s="229">
        <f t="shared" si="50"/>
        <v>0</v>
      </c>
      <c r="BY57" s="229">
        <f t="shared" si="50"/>
        <v>0</v>
      </c>
      <c r="BZ57" s="229">
        <f t="shared" si="50"/>
        <v>0</v>
      </c>
      <c r="CA57" s="229">
        <f t="shared" si="50"/>
        <v>0</v>
      </c>
      <c r="CB57" s="229">
        <f t="shared" si="50"/>
        <v>0</v>
      </c>
      <c r="CC57" s="271">
        <f t="shared" si="50"/>
        <v>0</v>
      </c>
      <c r="CD57" s="230">
        <f t="shared" si="50"/>
        <v>0</v>
      </c>
      <c r="CE57" s="231">
        <f t="shared" si="50"/>
        <v>0</v>
      </c>
      <c r="CF57" s="229">
        <f t="shared" si="50"/>
        <v>0</v>
      </c>
      <c r="CG57" s="229">
        <f t="shared" si="50"/>
        <v>0</v>
      </c>
      <c r="CH57" s="229">
        <f t="shared" si="50"/>
        <v>0</v>
      </c>
      <c r="CI57" s="398">
        <f t="shared" si="50"/>
        <v>0</v>
      </c>
      <c r="CJ57" s="231">
        <f t="shared" si="50"/>
        <v>0</v>
      </c>
      <c r="CK57" s="229">
        <f t="shared" si="50"/>
        <v>0</v>
      </c>
      <c r="CL57" s="229">
        <f t="shared" si="50"/>
        <v>0</v>
      </c>
      <c r="CM57" s="229">
        <f t="shared" si="50"/>
        <v>0</v>
      </c>
      <c r="CN57" s="229">
        <f t="shared" si="50"/>
        <v>0</v>
      </c>
      <c r="CO57" s="229">
        <f t="shared" si="50"/>
        <v>0</v>
      </c>
      <c r="CP57" s="229">
        <f t="shared" si="50"/>
        <v>0</v>
      </c>
      <c r="CQ57" s="229">
        <f t="shared" si="50"/>
        <v>0</v>
      </c>
      <c r="CR57" s="229">
        <f t="shared" si="50"/>
        <v>0</v>
      </c>
      <c r="CS57" s="398">
        <f t="shared" si="50"/>
        <v>0</v>
      </c>
      <c r="CT57" s="231">
        <f t="shared" si="50"/>
        <v>0</v>
      </c>
      <c r="CU57" s="229">
        <f t="shared" si="50"/>
        <v>0</v>
      </c>
      <c r="CV57" s="229">
        <f t="shared" si="50"/>
        <v>0</v>
      </c>
      <c r="CW57" s="229">
        <f t="shared" si="50"/>
        <v>0</v>
      </c>
      <c r="CX57" s="229">
        <f t="shared" si="50"/>
        <v>0</v>
      </c>
      <c r="CY57" s="229">
        <f t="shared" si="50"/>
        <v>0</v>
      </c>
      <c r="CZ57" s="229">
        <f t="shared" si="50"/>
        <v>0</v>
      </c>
      <c r="DA57" s="229">
        <f t="shared" si="50"/>
        <v>0</v>
      </c>
      <c r="DB57" s="229">
        <f t="shared" si="50"/>
        <v>0</v>
      </c>
      <c r="DC57" s="399">
        <f t="shared" si="50"/>
        <v>0</v>
      </c>
      <c r="DD57" s="231">
        <f t="shared" ref="DD57:DL57" si="51">COUNTIF(DD51:DD53,"A")</f>
        <v>0</v>
      </c>
      <c r="DE57" s="271">
        <f t="shared" si="51"/>
        <v>0</v>
      </c>
      <c r="DF57" s="400">
        <f t="shared" si="51"/>
        <v>0</v>
      </c>
      <c r="DG57" s="401">
        <f t="shared" si="51"/>
        <v>0</v>
      </c>
      <c r="DH57" s="401">
        <f t="shared" si="51"/>
        <v>0</v>
      </c>
      <c r="DI57" s="401">
        <f t="shared" si="51"/>
        <v>0</v>
      </c>
      <c r="DJ57" s="401">
        <f t="shared" si="51"/>
        <v>0</v>
      </c>
      <c r="DK57" s="401">
        <f t="shared" si="51"/>
        <v>0</v>
      </c>
      <c r="DL57" s="402">
        <f t="shared" si="51"/>
        <v>0</v>
      </c>
    </row>
    <row r="59" spans="1:116" ht="14.4" thickBot="1" x14ac:dyDescent="0.3"/>
    <row r="60" spans="1:116" ht="30" customHeight="1" x14ac:dyDescent="0.25">
      <c r="C60" s="985" t="s">
        <v>43</v>
      </c>
      <c r="D60" s="986"/>
      <c r="E60" s="987"/>
      <c r="F60" s="988"/>
    </row>
    <row r="61" spans="1:116" x14ac:dyDescent="0.25">
      <c r="C61" s="59" t="s">
        <v>36</v>
      </c>
      <c r="D61" s="989" t="s">
        <v>17</v>
      </c>
      <c r="E61" s="990"/>
      <c r="F61" s="991"/>
    </row>
    <row r="62" spans="1:116" x14ac:dyDescent="0.25">
      <c r="C62" s="59" t="s">
        <v>52</v>
      </c>
      <c r="D62" s="989" t="s">
        <v>53</v>
      </c>
      <c r="E62" s="990"/>
      <c r="F62" s="991"/>
    </row>
    <row r="63" spans="1:116" x14ac:dyDescent="0.25">
      <c r="C63" s="59" t="s">
        <v>54</v>
      </c>
      <c r="D63" s="989" t="s">
        <v>55</v>
      </c>
      <c r="E63" s="990"/>
      <c r="F63" s="991"/>
    </row>
    <row r="64" spans="1:116" x14ac:dyDescent="0.25">
      <c r="C64" s="59" t="s">
        <v>16</v>
      </c>
      <c r="D64" s="989" t="s">
        <v>18</v>
      </c>
      <c r="E64" s="990"/>
      <c r="F64" s="991"/>
    </row>
    <row r="65" spans="3:16" x14ac:dyDescent="0.25">
      <c r="C65" s="80" t="s">
        <v>42</v>
      </c>
      <c r="D65" s="81" t="s">
        <v>75</v>
      </c>
      <c r="E65" s="178"/>
      <c r="F65" s="82"/>
    </row>
    <row r="66" spans="3:16" x14ac:dyDescent="0.25">
      <c r="C66" s="80" t="s">
        <v>50</v>
      </c>
      <c r="D66" s="81" t="s">
        <v>66</v>
      </c>
      <c r="E66" s="178"/>
      <c r="F66" s="82"/>
    </row>
    <row r="67" spans="3:16" ht="14.4" thickBot="1" x14ac:dyDescent="0.3">
      <c r="C67" s="83" t="s">
        <v>44</v>
      </c>
      <c r="D67" s="992" t="s">
        <v>30</v>
      </c>
      <c r="E67" s="993"/>
      <c r="F67" s="994"/>
    </row>
    <row r="69" spans="3:16" ht="15" customHeight="1" x14ac:dyDescent="0.25">
      <c r="C69" s="65" t="s">
        <v>37</v>
      </c>
      <c r="D69" s="984" t="s">
        <v>38</v>
      </c>
      <c r="E69" s="984"/>
      <c r="F69" s="984"/>
      <c r="G69" s="984"/>
      <c r="H69" s="984"/>
      <c r="I69" s="984"/>
      <c r="J69" s="984"/>
      <c r="K69" s="984"/>
      <c r="L69" s="984"/>
      <c r="M69" s="984"/>
      <c r="N69" s="984"/>
      <c r="O69" s="984"/>
      <c r="P69" s="984"/>
    </row>
    <row r="70" spans="3:16" ht="29.25" customHeight="1" x14ac:dyDescent="0.25">
      <c r="D70" s="984" t="s">
        <v>39</v>
      </c>
      <c r="E70" s="984"/>
      <c r="F70" s="984"/>
      <c r="G70" s="984"/>
      <c r="H70" s="984"/>
      <c r="I70" s="984"/>
      <c r="J70" s="984"/>
      <c r="K70" s="984"/>
      <c r="L70" s="984"/>
      <c r="M70" s="984"/>
      <c r="N70" s="984"/>
      <c r="O70" s="984"/>
      <c r="P70" s="984"/>
    </row>
    <row r="71" spans="3:16" x14ac:dyDescent="0.25">
      <c r="D71" s="52" t="s">
        <v>40</v>
      </c>
    </row>
  </sheetData>
  <mergeCells count="26">
    <mergeCell ref="D69:P69"/>
    <mergeCell ref="D70:P70"/>
    <mergeCell ref="C60:F60"/>
    <mergeCell ref="D61:F61"/>
    <mergeCell ref="D62:F62"/>
    <mergeCell ref="D63:F63"/>
    <mergeCell ref="D64:F64"/>
    <mergeCell ref="D67:F67"/>
    <mergeCell ref="CT7:DC7"/>
    <mergeCell ref="DD7:DE7"/>
    <mergeCell ref="DF7:DL7"/>
    <mergeCell ref="E8:E9"/>
    <mergeCell ref="F8:F9"/>
    <mergeCell ref="G8:G9"/>
    <mergeCell ref="AX7:BH7"/>
    <mergeCell ref="BI7:BN7"/>
    <mergeCell ref="BO7:BT7"/>
    <mergeCell ref="BU7:CD7"/>
    <mergeCell ref="CE7:CI7"/>
    <mergeCell ref="CJ7:CS7"/>
    <mergeCell ref="H7:AV7"/>
    <mergeCell ref="A7:A9"/>
    <mergeCell ref="B7:B9"/>
    <mergeCell ref="C7:C9"/>
    <mergeCell ref="D7:D9"/>
    <mergeCell ref="E7:G7"/>
  </mergeCells>
  <conditionalFormatting sqref="H40">
    <cfRule type="cellIs" dxfId="1434" priority="207" operator="equal">
      <formula>5</formula>
    </cfRule>
    <cfRule type="cellIs" dxfId="1433" priority="208" operator="equal">
      <formula>"2014-2"</formula>
    </cfRule>
    <cfRule type="cellIs" dxfId="1432" priority="209" operator="lessThan">
      <formula>6</formula>
    </cfRule>
  </conditionalFormatting>
  <conditionalFormatting sqref="H52:V56">
    <cfRule type="cellIs" dxfId="1431" priority="673" operator="equal">
      <formula>5</formula>
    </cfRule>
  </conditionalFormatting>
  <conditionalFormatting sqref="H26:X39">
    <cfRule type="cellIs" dxfId="1430" priority="104" operator="equal">
      <formula>"2015-1"</formula>
    </cfRule>
  </conditionalFormatting>
  <conditionalFormatting sqref="H46:Y51">
    <cfRule type="cellIs" dxfId="1429" priority="549" operator="equal">
      <formula>"2015-1"</formula>
    </cfRule>
  </conditionalFormatting>
  <conditionalFormatting sqref="H42:AI45">
    <cfRule type="cellIs" dxfId="1428" priority="225" operator="equal">
      <formula>"2015-1"</formula>
    </cfRule>
  </conditionalFormatting>
  <conditionalFormatting sqref="H11:BN11 H12:AN12 AO12:BN13 L13:AN13 H13:J24 L14:V14 AO14:BD15 Z14:AC18 X14:X20 BF14:BN20 AK14:AM25 M15:V17 AW16:BD17 BL16:BL24 BM16:BM25 H17:BN17 O18:V18 AW18:AY18 BA18:BD18 L18:M21 Z19:AA20 AC19:AC20 AP19:BD20 O19:U21 Z21:AC21 AP21:BN21 W21:X25 L22:U24 U22:U25 Z22:AA25 AC22:AC25 AP22:AR25 BF22:BN37 H25:U25 R27:R41 Z31:BC31 BD31:BE37 AU32:BC38 X33:AB34 AK33:AM34 AO33:BD34 Y38:AT39 BD38:BN41 AV39:BN39 H40:AT40 AV40:BC40 H41:BC41 AH49:AZ49">
    <cfRule type="cellIs" dxfId="1427" priority="726" operator="equal">
      <formula>"2015-1"</formula>
    </cfRule>
  </conditionalFormatting>
  <conditionalFormatting sqref="H52:BN56">
    <cfRule type="cellIs" dxfId="1426" priority="668" operator="equal">
      <formula>"2015-1"</formula>
    </cfRule>
  </conditionalFormatting>
  <conditionalFormatting sqref="I42:I43">
    <cfRule type="cellIs" dxfId="1425" priority="248" operator="equal">
      <formula>5</formula>
    </cfRule>
    <cfRule type="cellIs" dxfId="1424" priority="249" operator="equal">
      <formula>"2014-2"</formula>
    </cfRule>
    <cfRule type="cellIs" dxfId="1423" priority="250" operator="lessThan">
      <formula>6</formula>
    </cfRule>
  </conditionalFormatting>
  <conditionalFormatting sqref="I46">
    <cfRule type="cellIs" dxfId="1422" priority="245" operator="equal">
      <formula>5</formula>
    </cfRule>
  </conditionalFormatting>
  <conditionalFormatting sqref="I46:J46">
    <cfRule type="cellIs" dxfId="1421" priority="247" operator="lessThan">
      <formula>6</formula>
    </cfRule>
    <cfRule type="cellIs" dxfId="1420" priority="246" operator="equal">
      <formula>"2014-2"</formula>
    </cfRule>
  </conditionalFormatting>
  <conditionalFormatting sqref="J42:J46">
    <cfRule type="cellIs" dxfId="1419" priority="453" operator="equal">
      <formula>5</formula>
    </cfRule>
  </conditionalFormatting>
  <conditionalFormatting sqref="J42:L45">
    <cfRule type="cellIs" dxfId="1418" priority="447" operator="lessThan">
      <formula>6</formula>
    </cfRule>
    <cfRule type="cellIs" dxfId="1417" priority="446" operator="equal">
      <formula>"2014-2"</formula>
    </cfRule>
  </conditionalFormatting>
  <conditionalFormatting sqref="K29:K49">
    <cfRule type="cellIs" dxfId="1416" priority="449" operator="equal">
      <formula>5</formula>
    </cfRule>
  </conditionalFormatting>
  <conditionalFormatting sqref="L32:L34">
    <cfRule type="cellIs" dxfId="1415" priority="71" operator="equal">
      <formula>5</formula>
    </cfRule>
  </conditionalFormatting>
  <conditionalFormatting sqref="L41:L46">
    <cfRule type="cellIs" dxfId="1414" priority="236" operator="equal">
      <formula>5</formula>
    </cfRule>
  </conditionalFormatting>
  <conditionalFormatting sqref="L39:X39">
    <cfRule type="cellIs" dxfId="1413" priority="106" operator="equal">
      <formula>"2014-2"</formula>
    </cfRule>
    <cfRule type="cellIs" dxfId="1412" priority="105" operator="equal">
      <formula>5</formula>
    </cfRule>
    <cfRule type="cellIs" dxfId="1411" priority="107" operator="lessThan">
      <formula>6</formula>
    </cfRule>
  </conditionalFormatting>
  <conditionalFormatting sqref="M39:M40">
    <cfRule type="cellIs" dxfId="1410" priority="204" operator="equal">
      <formula>5</formula>
    </cfRule>
    <cfRule type="cellIs" dxfId="1409" priority="205" operator="equal">
      <formula>"2014-2"</formula>
    </cfRule>
    <cfRule type="cellIs" dxfId="1408" priority="206" operator="lessThan">
      <formula>6</formula>
    </cfRule>
  </conditionalFormatting>
  <conditionalFormatting sqref="N19:N20">
    <cfRule type="cellIs" dxfId="1407" priority="169" operator="equal">
      <formula>"2015-1"</formula>
    </cfRule>
    <cfRule type="cellIs" dxfId="1406" priority="172" operator="lessThan">
      <formula>6</formula>
    </cfRule>
    <cfRule type="cellIs" dxfId="1405" priority="171" operator="equal">
      <formula>"2014-2"</formula>
    </cfRule>
    <cfRule type="cellIs" dxfId="1404" priority="170" operator="equal">
      <formula>5</formula>
    </cfRule>
  </conditionalFormatting>
  <conditionalFormatting sqref="N41:N46">
    <cfRule type="cellIs" dxfId="1403" priority="234" operator="equal">
      <formula>5</formula>
    </cfRule>
  </conditionalFormatting>
  <conditionalFormatting sqref="N42:N45">
    <cfRule type="cellIs" dxfId="1402" priority="442" operator="equal">
      <formula>"2014-2"</formula>
    </cfRule>
    <cfRule type="cellIs" dxfId="1401" priority="443" operator="lessThan">
      <formula>6</formula>
    </cfRule>
  </conditionalFormatting>
  <conditionalFormatting sqref="O46:O48">
    <cfRule type="cellIs" dxfId="1400" priority="602" operator="equal">
      <formula>5</formula>
    </cfRule>
  </conditionalFormatting>
  <conditionalFormatting sqref="O50:O51">
    <cfRule type="cellIs" dxfId="1399" priority="675" operator="equal">
      <formula>5</formula>
    </cfRule>
  </conditionalFormatting>
  <conditionalFormatting sqref="Q32:Q34">
    <cfRule type="cellIs" dxfId="1398" priority="112" operator="equal">
      <formula>5</formula>
    </cfRule>
  </conditionalFormatting>
  <conditionalFormatting sqref="Q41:Q42">
    <cfRule type="cellIs" dxfId="1397" priority="232" operator="equal">
      <formula>5</formula>
    </cfRule>
  </conditionalFormatting>
  <conditionalFormatting sqref="Q46">
    <cfRule type="cellIs" dxfId="1396" priority="231" operator="equal">
      <formula>5</formula>
    </cfRule>
  </conditionalFormatting>
  <conditionalFormatting sqref="Q50">
    <cfRule type="cellIs" dxfId="1395" priority="713" operator="equal">
      <formula>5</formula>
    </cfRule>
  </conditionalFormatting>
  <conditionalFormatting sqref="S41:S48">
    <cfRule type="cellIs" dxfId="1394" priority="229" operator="equal">
      <formula>5</formula>
    </cfRule>
  </conditionalFormatting>
  <conditionalFormatting sqref="S46:S48">
    <cfRule type="cellIs" dxfId="1393" priority="639" operator="lessThan">
      <formula>6</formula>
    </cfRule>
    <cfRule type="cellIs" dxfId="1392" priority="638" operator="equal">
      <formula>"2014-2"</formula>
    </cfRule>
  </conditionalFormatting>
  <conditionalFormatting sqref="T39:T40">
    <cfRule type="cellIs" dxfId="1391" priority="203" operator="lessThan">
      <formula>6</formula>
    </cfRule>
    <cfRule type="cellIs" dxfId="1390" priority="201" operator="equal">
      <formula>5</formula>
    </cfRule>
    <cfRule type="cellIs" dxfId="1389" priority="202" operator="equal">
      <formula>"2014-2"</formula>
    </cfRule>
  </conditionalFormatting>
  <conditionalFormatting sqref="T46:T51">
    <cfRule type="cellIs" dxfId="1388" priority="619" operator="lessThan">
      <formula>6</formula>
    </cfRule>
    <cfRule type="cellIs" dxfId="1387" priority="618" operator="equal">
      <formula>"2014-2"</formula>
    </cfRule>
    <cfRule type="cellIs" dxfId="1386" priority="617" operator="equal">
      <formula>5</formula>
    </cfRule>
  </conditionalFormatting>
  <conditionalFormatting sqref="U42:U48">
    <cfRule type="cellIs" dxfId="1385" priority="439" operator="lessThan">
      <formula>6</formula>
    </cfRule>
    <cfRule type="cellIs" dxfId="1384" priority="438" operator="equal">
      <formula>"2014-2"</formula>
    </cfRule>
    <cfRule type="cellIs" dxfId="1383" priority="437" operator="equal">
      <formula>5</formula>
    </cfRule>
  </conditionalFormatting>
  <conditionalFormatting sqref="V19:V25">
    <cfRule type="cellIs" dxfId="1382" priority="216" operator="equal">
      <formula>"2014-2"</formula>
    </cfRule>
    <cfRule type="cellIs" dxfId="1381" priority="214" operator="equal">
      <formula>"2015-1"</formula>
    </cfRule>
    <cfRule type="cellIs" dxfId="1380" priority="215" operator="equal">
      <formula>5</formula>
    </cfRule>
    <cfRule type="cellIs" dxfId="1379" priority="217" operator="lessThan">
      <formula>6</formula>
    </cfRule>
  </conditionalFormatting>
  <conditionalFormatting sqref="V42">
    <cfRule type="cellIs" dxfId="1378" priority="226" operator="equal">
      <formula>5</formula>
    </cfRule>
    <cfRule type="cellIs" dxfId="1377" priority="227" operator="equal">
      <formula>"2014-2"</formula>
    </cfRule>
    <cfRule type="cellIs" dxfId="1376" priority="228" operator="lessThan">
      <formula>6</formula>
    </cfRule>
  </conditionalFormatting>
  <conditionalFormatting sqref="V46:V51">
    <cfRule type="cellIs" dxfId="1375" priority="623" operator="lessThan">
      <formula>6</formula>
    </cfRule>
    <cfRule type="cellIs" dxfId="1374" priority="622" operator="equal">
      <formula>"2014-2"</formula>
    </cfRule>
    <cfRule type="cellIs" dxfId="1373" priority="621" operator="equal">
      <formula>5</formula>
    </cfRule>
  </conditionalFormatting>
  <conditionalFormatting sqref="W11:W13 Y11:AJ13 AS11:AT21 BB11:BC28 BA11:BA30 BE12:BE13 AC13:AC25 K17:L17 P17 AG17 BF17 BN17 AA19:AA25 AU19:AZ28 W21:W28 AT22:AT25 H25:S26 AS26:AT26 P29:P49 AG29:AG49 AK33:AM34 AO33:BD34 L36:L38 AA39:AB39 AD39:AK39 AV39:BN39 BM43:BM45 AS49:AT49">
    <cfRule type="cellIs" dxfId="1372" priority="725" operator="equal">
      <formula>5</formula>
    </cfRule>
  </conditionalFormatting>
  <conditionalFormatting sqref="W50:W56">
    <cfRule type="cellIs" dxfId="1371" priority="669" operator="equal">
      <formula>5</formula>
    </cfRule>
  </conditionalFormatting>
  <conditionalFormatting sqref="W55:W56">
    <cfRule type="cellIs" dxfId="1370" priority="670" operator="equal">
      <formula>"2014-2"</formula>
    </cfRule>
    <cfRule type="cellIs" dxfId="1369" priority="671" operator="lessThan">
      <formula>6</formula>
    </cfRule>
  </conditionalFormatting>
  <conditionalFormatting sqref="X32:X35">
    <cfRule type="cellIs" dxfId="1368" priority="110" operator="equal">
      <formula>"2014-2"</formula>
    </cfRule>
    <cfRule type="cellIs" dxfId="1367" priority="109" operator="equal">
      <formula>5</formula>
    </cfRule>
    <cfRule type="cellIs" dxfId="1366" priority="111" operator="lessThan">
      <formula>6</formula>
    </cfRule>
  </conditionalFormatting>
  <conditionalFormatting sqref="X46:X48">
    <cfRule type="cellIs" dxfId="1365" priority="547" operator="lessThan">
      <formula>6</formula>
    </cfRule>
    <cfRule type="cellIs" dxfId="1364" priority="546" operator="equal">
      <formula>"2014-2"</formula>
    </cfRule>
    <cfRule type="cellIs" dxfId="1363" priority="545" operator="equal">
      <formula>5</formula>
    </cfRule>
  </conditionalFormatting>
  <conditionalFormatting sqref="X34:AC34">
    <cfRule type="cellIs" dxfId="1362" priority="30" operator="equal">
      <formula>"2015-1"</formula>
    </cfRule>
  </conditionalFormatting>
  <conditionalFormatting sqref="X52:BN56">
    <cfRule type="cellIs" dxfId="1361" priority="681" operator="equal">
      <formula>5</formula>
    </cfRule>
  </conditionalFormatting>
  <conditionalFormatting sqref="Y15:Y25">
    <cfRule type="cellIs" dxfId="1360" priority="69" operator="lessThan">
      <formula>6</formula>
    </cfRule>
    <cfRule type="cellIs" dxfId="1359" priority="68" operator="equal">
      <formula>"2014-2"</formula>
    </cfRule>
    <cfRule type="cellIs" dxfId="1358" priority="67" operator="equal">
      <formula>5</formula>
    </cfRule>
  </conditionalFormatting>
  <conditionalFormatting sqref="Y15:Y37">
    <cfRule type="cellIs" dxfId="1357" priority="66" operator="equal">
      <formula>"2015-1"</formula>
    </cfRule>
  </conditionalFormatting>
  <conditionalFormatting sqref="Y46:Y51">
    <cfRule type="cellIs" dxfId="1356" priority="615" operator="lessThan">
      <formula>6</formula>
    </cfRule>
    <cfRule type="cellIs" dxfId="1355" priority="614" operator="equal">
      <formula>"2014-2"</formula>
    </cfRule>
    <cfRule type="cellIs" dxfId="1354" priority="613" operator="equal">
      <formula>5</formula>
    </cfRule>
  </conditionalFormatting>
  <conditionalFormatting sqref="Z25">
    <cfRule type="cellIs" dxfId="1353" priority="422" operator="equal">
      <formula>5</formula>
    </cfRule>
  </conditionalFormatting>
  <conditionalFormatting sqref="Z32:Z40">
    <cfRule type="cellIs" dxfId="1352" priority="31" operator="equal">
      <formula>5</formula>
    </cfRule>
    <cfRule type="cellIs" dxfId="1351" priority="32" operator="equal">
      <formula>"2014-2"</formula>
    </cfRule>
    <cfRule type="cellIs" dxfId="1350" priority="33" operator="lessThan">
      <formula>6</formula>
    </cfRule>
  </conditionalFormatting>
  <conditionalFormatting sqref="Z50">
    <cfRule type="cellIs" dxfId="1349" priority="679" operator="equal">
      <formula>5</formula>
    </cfRule>
  </conditionalFormatting>
  <conditionalFormatting sqref="Z46:AG49">
    <cfRule type="cellIs" dxfId="1348" priority="344" operator="equal">
      <formula>"2015-1"</formula>
    </cfRule>
  </conditionalFormatting>
  <conditionalFormatting sqref="Z26:AJ28">
    <cfRule type="cellIs" dxfId="1347" priority="593" operator="equal">
      <formula>5</formula>
    </cfRule>
  </conditionalFormatting>
  <conditionalFormatting sqref="Z26:AN30">
    <cfRule type="cellIs" dxfId="1346" priority="461" operator="equal">
      <formula>"2015-1"</formula>
    </cfRule>
  </conditionalFormatting>
  <conditionalFormatting sqref="Z32:AT37">
    <cfRule type="cellIs" dxfId="1345" priority="4" operator="equal">
      <formula>"2015-1"</formula>
    </cfRule>
  </conditionalFormatting>
  <conditionalFormatting sqref="Z50:AZ51">
    <cfRule type="cellIs" dxfId="1344" priority="678" operator="equal">
      <formula>"2015-1"</formula>
    </cfRule>
  </conditionalFormatting>
  <conditionalFormatting sqref="Z51:BN51">
    <cfRule type="cellIs" dxfId="1343" priority="585" operator="equal">
      <formula>5</formula>
    </cfRule>
  </conditionalFormatting>
  <conditionalFormatting sqref="AC32:AC39">
    <cfRule type="cellIs" dxfId="1342" priority="28" operator="equal">
      <formula>"2014-2"</formula>
    </cfRule>
    <cfRule type="cellIs" dxfId="1341" priority="29" operator="lessThan">
      <formula>6</formula>
    </cfRule>
    <cfRule type="cellIs" dxfId="1340" priority="27" operator="equal">
      <formula>5</formula>
    </cfRule>
  </conditionalFormatting>
  <conditionalFormatting sqref="AD42:AD43">
    <cfRule type="cellIs" dxfId="1339" priority="399" operator="equal">
      <formula>5</formula>
    </cfRule>
    <cfRule type="cellIs" dxfId="1338" priority="401" operator="lessThan">
      <formula>6</formula>
    </cfRule>
    <cfRule type="cellIs" dxfId="1337" priority="400" operator="equal">
      <formula>"2014-2"</formula>
    </cfRule>
  </conditionalFormatting>
  <conditionalFormatting sqref="AD46:AD48">
    <cfRule type="cellIs" dxfId="1336" priority="377" operator="lessThan">
      <formula>6</formula>
    </cfRule>
    <cfRule type="cellIs" dxfId="1335" priority="376" operator="equal">
      <formula>"2014-2"</formula>
    </cfRule>
    <cfRule type="cellIs" dxfId="1334" priority="375" operator="equal">
      <formula>5</formula>
    </cfRule>
  </conditionalFormatting>
  <conditionalFormatting sqref="AE14:AH25">
    <cfRule type="cellIs" dxfId="1333" priority="59" operator="equal">
      <formula>5</formula>
    </cfRule>
    <cfRule type="cellIs" dxfId="1332" priority="61" operator="lessThan">
      <formula>6</formula>
    </cfRule>
    <cfRule type="cellIs" dxfId="1331" priority="58" operator="equal">
      <formula>"2015-1"</formula>
    </cfRule>
    <cfRule type="cellIs" dxfId="1330" priority="60" operator="equal">
      <formula>"2014-2"</formula>
    </cfRule>
  </conditionalFormatting>
  <conditionalFormatting sqref="AF42:AF43">
    <cfRule type="cellIs" dxfId="1329" priority="362" operator="equal">
      <formula>"2014-2"</formula>
    </cfRule>
    <cfRule type="cellIs" dxfId="1328" priority="363" operator="lessThan">
      <formula>6</formula>
    </cfRule>
    <cfRule type="cellIs" dxfId="1327" priority="361" operator="equal">
      <formula>5</formula>
    </cfRule>
  </conditionalFormatting>
  <conditionalFormatting sqref="AF46:AF48">
    <cfRule type="cellIs" dxfId="1326" priority="337" operator="equal">
      <formula>5</formula>
    </cfRule>
    <cfRule type="cellIs" dxfId="1325" priority="339" operator="lessThan">
      <formula>6</formula>
    </cfRule>
    <cfRule type="cellIs" dxfId="1324" priority="338" operator="equal">
      <formula>"2014-2"</formula>
    </cfRule>
  </conditionalFormatting>
  <conditionalFormatting sqref="AH46:AI48">
    <cfRule type="cellIs" dxfId="1323" priority="320" operator="equal">
      <formula>"2015-1"</formula>
    </cfRule>
    <cfRule type="cellIs" dxfId="1322" priority="313" operator="equal">
      <formula>5</formula>
    </cfRule>
  </conditionalFormatting>
  <conditionalFormatting sqref="AI42:AI43">
    <cfRule type="cellIs" dxfId="1321" priority="301" operator="lessThan">
      <formula>6</formula>
    </cfRule>
    <cfRule type="cellIs" dxfId="1320" priority="300" operator="equal">
      <formula>"2014-2"</formula>
    </cfRule>
    <cfRule type="cellIs" dxfId="1319" priority="299" operator="equal">
      <formula>5</formula>
    </cfRule>
  </conditionalFormatting>
  <conditionalFormatting sqref="AI46:AI48">
    <cfRule type="cellIs" dxfId="1318" priority="314" operator="equal">
      <formula>"2014-2"</formula>
    </cfRule>
    <cfRule type="cellIs" dxfId="1317" priority="315" operator="lessThan">
      <formula>6</formula>
    </cfRule>
  </conditionalFormatting>
  <conditionalFormatting sqref="AJ42:AJ48">
    <cfRule type="cellIs" dxfId="1316" priority="291" operator="equal">
      <formula>5</formula>
    </cfRule>
    <cfRule type="cellIs" dxfId="1315" priority="298" operator="equal">
      <formula>"2015-1"</formula>
    </cfRule>
    <cfRule type="cellIs" dxfId="1314" priority="292" operator="equal">
      <formula>"2014-2"</formula>
    </cfRule>
    <cfRule type="cellIs" dxfId="1313" priority="293" operator="lessThan">
      <formula>6</formula>
    </cfRule>
  </conditionalFormatting>
  <conditionalFormatting sqref="AK11:AK28">
    <cfRule type="cellIs" dxfId="1312" priority="565" operator="equal">
      <formula>5</formula>
    </cfRule>
  </conditionalFormatting>
  <conditionalFormatting sqref="AK46:AK48">
    <cfRule type="cellIs" dxfId="1311" priority="584" operator="equal">
      <formula>5</formula>
    </cfRule>
  </conditionalFormatting>
  <conditionalFormatting sqref="AK46:AZ48">
    <cfRule type="cellIs" dxfId="1310" priority="258" operator="equal">
      <formula>"2015-1"</formula>
    </cfRule>
  </conditionalFormatting>
  <conditionalFormatting sqref="AK42:BN45">
    <cfRule type="cellIs" dxfId="1309" priority="282" operator="equal">
      <formula>"2015-1"</formula>
    </cfRule>
  </conditionalFormatting>
  <conditionalFormatting sqref="AL32:AL39">
    <cfRule type="cellIs" dxfId="1308" priority="7" operator="lessThan">
      <formula>6</formula>
    </cfRule>
    <cfRule type="cellIs" dxfId="1307" priority="6" operator="equal">
      <formula>"2014-2"</formula>
    </cfRule>
    <cfRule type="cellIs" dxfId="1306" priority="5" operator="equal">
      <formula>5</formula>
    </cfRule>
  </conditionalFormatting>
  <conditionalFormatting sqref="AL26:AO28">
    <cfRule type="cellIs" dxfId="1305" priority="459" operator="lessThan">
      <formula>6</formula>
    </cfRule>
    <cfRule type="cellIs" dxfId="1304" priority="457" operator="equal">
      <formula>5</formula>
    </cfRule>
    <cfRule type="cellIs" dxfId="1303" priority="458" operator="equal">
      <formula>"2014-2"</formula>
    </cfRule>
  </conditionalFormatting>
  <conditionalFormatting sqref="AM22:AM25">
    <cfRule type="cellIs" dxfId="1302" priority="118" operator="equal">
      <formula>5</formula>
    </cfRule>
    <cfRule type="cellIs" dxfId="1301" priority="117" operator="equal">
      <formula>"2015-1"</formula>
    </cfRule>
    <cfRule type="cellIs" dxfId="1300" priority="119" operator="equal">
      <formula>"2014-2"</formula>
    </cfRule>
    <cfRule type="cellIs" dxfId="1299" priority="120" operator="lessThan">
      <formula>6</formula>
    </cfRule>
  </conditionalFormatting>
  <conditionalFormatting sqref="AM46:AN48">
    <cfRule type="cellIs" dxfId="1298" priority="495" operator="equal">
      <formula>"2014-2"</formula>
    </cfRule>
    <cfRule type="cellIs" dxfId="1297" priority="496" operator="lessThan">
      <formula>6</formula>
    </cfRule>
    <cfRule type="cellIs" dxfId="1296" priority="494" operator="equal">
      <formula>5</formula>
    </cfRule>
  </conditionalFormatting>
  <conditionalFormatting sqref="AM50:AO50">
    <cfRule type="cellIs" dxfId="1295" priority="709" operator="equal">
      <formula>5</formula>
    </cfRule>
  </conditionalFormatting>
  <conditionalFormatting sqref="AN32:AN39">
    <cfRule type="cellIs" dxfId="1294" priority="16" operator="lessThan">
      <formula>6</formula>
    </cfRule>
    <cfRule type="cellIs" dxfId="1293" priority="15" operator="equal">
      <formula>"2014-2"</formula>
    </cfRule>
    <cfRule type="cellIs" dxfId="1292" priority="14" operator="equal">
      <formula>5</formula>
    </cfRule>
  </conditionalFormatting>
  <conditionalFormatting sqref="AO16:AO25">
    <cfRule type="cellIs" dxfId="1291" priority="55" operator="equal">
      <formula>5</formula>
    </cfRule>
    <cfRule type="cellIs" dxfId="1290" priority="56" operator="equal">
      <formula>"2014-2"</formula>
    </cfRule>
    <cfRule type="cellIs" dxfId="1289" priority="57" operator="lessThan">
      <formula>6</formula>
    </cfRule>
  </conditionalFormatting>
  <conditionalFormatting sqref="AO16:AO30">
    <cfRule type="cellIs" dxfId="1288" priority="54" operator="equal">
      <formula>"2015-1"</formula>
    </cfRule>
  </conditionalFormatting>
  <conditionalFormatting sqref="AP46:AU48">
    <cfRule type="cellIs" dxfId="1287" priority="251" operator="equal">
      <formula>5</formula>
    </cfRule>
  </conditionalFormatting>
  <conditionalFormatting sqref="AP16:AV18">
    <cfRule type="cellIs" dxfId="1286" priority="50" operator="equal">
      <formula>"2015-1"</formula>
    </cfRule>
  </conditionalFormatting>
  <conditionalFormatting sqref="AP26:BE30">
    <cfRule type="cellIs" dxfId="1285" priority="471" operator="equal">
      <formula>"2015-1"</formula>
    </cfRule>
  </conditionalFormatting>
  <conditionalFormatting sqref="AR42:AR43">
    <cfRule type="cellIs" dxfId="1284" priority="276" operator="equal">
      <formula>"2014-2"</formula>
    </cfRule>
    <cfRule type="cellIs" dxfId="1283" priority="275" operator="equal">
      <formula>5</formula>
    </cfRule>
    <cfRule type="cellIs" dxfId="1282" priority="277" operator="lessThan">
      <formula>6</formula>
    </cfRule>
  </conditionalFormatting>
  <conditionalFormatting sqref="AR46:AS48">
    <cfRule type="cellIs" dxfId="1281" priority="253" operator="lessThan">
      <formula>6</formula>
    </cfRule>
    <cfRule type="cellIs" dxfId="1280" priority="252" operator="equal">
      <formula>"2014-2"</formula>
    </cfRule>
  </conditionalFormatting>
  <conditionalFormatting sqref="AR27:AT27">
    <cfRule type="cellIs" dxfId="1279" priority="467" operator="equal">
      <formula>5</formula>
    </cfRule>
  </conditionalFormatting>
  <conditionalFormatting sqref="AS27">
    <cfRule type="cellIs" dxfId="1278" priority="469" operator="lessThan">
      <formula>6</formula>
    </cfRule>
    <cfRule type="cellIs" dxfId="1277" priority="468" operator="equal">
      <formula>"2014-2"</formula>
    </cfRule>
  </conditionalFormatting>
  <conditionalFormatting sqref="AS28:AT45">
    <cfRule type="cellIs" dxfId="1276" priority="1" operator="equal">
      <formula>5</formula>
    </cfRule>
  </conditionalFormatting>
  <conditionalFormatting sqref="AT32:AT39">
    <cfRule type="cellIs" dxfId="1275" priority="3" operator="lessThan">
      <formula>6</formula>
    </cfRule>
    <cfRule type="cellIs" dxfId="1274" priority="2" operator="equal">
      <formula>"2014-2"</formula>
    </cfRule>
  </conditionalFormatting>
  <conditionalFormatting sqref="AT22:BE25">
    <cfRule type="cellIs" dxfId="1273" priority="482" operator="equal">
      <formula>"2015-1"</formula>
    </cfRule>
  </conditionalFormatting>
  <conditionalFormatting sqref="AU25">
    <cfRule type="cellIs" dxfId="1272" priority="416" operator="equal">
      <formula>5</formula>
    </cfRule>
  </conditionalFormatting>
  <conditionalFormatting sqref="AU39:AU40">
    <cfRule type="cellIs" dxfId="1271" priority="187" operator="equal">
      <formula>"2015-1"</formula>
    </cfRule>
    <cfRule type="cellIs" dxfId="1270" priority="184" operator="equal">
      <formula>"2014-2"</formula>
    </cfRule>
    <cfRule type="cellIs" dxfId="1269" priority="185" operator="lessThan">
      <formula>6</formula>
    </cfRule>
    <cfRule type="cellIs" dxfId="1268" priority="183" operator="equal">
      <formula>5</formula>
    </cfRule>
  </conditionalFormatting>
  <conditionalFormatting sqref="AU46:AU48">
    <cfRule type="cellIs" dxfId="1267" priority="532" operator="lessThan">
      <formula>6</formula>
    </cfRule>
    <cfRule type="cellIs" dxfId="1266" priority="531" operator="equal">
      <formula>"2014-2"</formula>
    </cfRule>
  </conditionalFormatting>
  <conditionalFormatting sqref="AU16:AV18">
    <cfRule type="cellIs" dxfId="1265" priority="53" operator="lessThan">
      <formula>6</formula>
    </cfRule>
    <cfRule type="cellIs" dxfId="1264" priority="52" operator="equal">
      <formula>"2014-2"</formula>
    </cfRule>
    <cfRule type="cellIs" dxfId="1263" priority="51" operator="equal">
      <formula>5</formula>
    </cfRule>
  </conditionalFormatting>
  <conditionalFormatting sqref="AV30:AV48">
    <cfRule type="cellIs" dxfId="1262" priority="435" operator="lessThan">
      <formula>6</formula>
    </cfRule>
    <cfRule type="cellIs" dxfId="1261" priority="433" operator="equal">
      <formula>5</formula>
    </cfRule>
    <cfRule type="cellIs" dxfId="1260" priority="434" operator="equal">
      <formula>"2014-2"</formula>
    </cfRule>
  </conditionalFormatting>
  <conditionalFormatting sqref="AV50:AW50">
    <cfRule type="cellIs" dxfId="1259" priority="707" operator="equal">
      <formula>5</formula>
    </cfRule>
  </conditionalFormatting>
  <conditionalFormatting sqref="AW46:AW48">
    <cfRule type="cellIs" dxfId="1258" priority="574" operator="equal">
      <formula>5</formula>
    </cfRule>
  </conditionalFormatting>
  <conditionalFormatting sqref="BA46:BN51">
    <cfRule type="cellIs" dxfId="1257" priority="663" operator="equal">
      <formula>"2015-1"</formula>
    </cfRule>
  </conditionalFormatting>
  <conditionalFormatting sqref="BD11:BN11 H11:V12 Z11:AJ13 AL11:AR13 AU11:AZ15 X11:X28 BB11:BB28 W12:W13 BD12:BD28 BF12:BN28 L13:V14 H13:J24 AO14:AR15 Z14:AC18 AL14:AM25 M15:V17 AW16:AZ17 AP16:AR28 AN17 AT17 O18:V18 AW18:AY18 L18:M21 Z19:AA20 AC19:AC20 O19:U21 AU19:AZ24 Z21:AC21 W21:W26 L22:U24 U22:U25 Z22:AA25 AC22:AC25 M22:M26 T25:U25 I25:I26 K25:M26 O25:Q26 AU25:AV27 AX25:AZ27 T26:V26 Z26:AJ26 Z27:AE27 AJ27 H27:V28 R27:R37 Z28:AJ28 AU28:AZ28 S30:S37 H33:J34 M33:V34 X33:AB34 AE33:AH34 AL33:AM34 AO33:AR34 AU33:AZ34 BB33:BB34 BD33:BD34 BF33:BN34 X34:AC34 R38:S45 H39:J39 AA39:AB39 AD39:AJ39 AM39 AO39:AR39 AV39:AZ39 BB39 BD39 BF39:BN39 P42:P48 R46:R51 H51:N51 P51:S51 U51 X51 Z51:AJ51 AL51:AR51 AU51:BB51 I52 K52:O54 R52:V56 X52:BM56 I53:J54 I55:N56">
    <cfRule type="cellIs" dxfId="1256" priority="729" operator="lessThan">
      <formula>6</formula>
    </cfRule>
    <cfRule type="cellIs" dxfId="1255" priority="728" operator="equal">
      <formula>"2014-2"</formula>
    </cfRule>
  </conditionalFormatting>
  <conditionalFormatting sqref="BD11:BN11 H11:V12 AL11:AR13 AU11:AZ15 X11:X28 BD12:BD28 BF12:BN28 L13:V14 H13:J24 AO14:AR15 Z14:AC18 AL14:AM25 M15:V17 AW16:AZ17 AP16:AR28 AN17 AT17 O18:V18 AW18:AY18 L18:M21 Z19:AA20 O19:U21 Z21:AC21 L22:U24 U22:U25 Z22:AA25 M22:M26 T25:U25 T26:V26 H27:V28 R27:R37 S30:S37 H33:J34 M33:V34 X33:AB34 AE33:AH34 BF33:BN34 X34:AC34 R38:S45 H39:J39 AM39 AO39:AR39 J43:L45 R46:R51 H51:N51 P51:S51 U51 X51">
    <cfRule type="cellIs" dxfId="1254" priority="727" operator="equal">
      <formula>5</formula>
    </cfRule>
  </conditionalFormatting>
  <conditionalFormatting sqref="BD51:BN51">
    <cfRule type="cellIs" dxfId="1253" priority="590" operator="equal">
      <formula>"2014-2"</formula>
    </cfRule>
    <cfRule type="cellIs" dxfId="1252" priority="591" operator="lessThan">
      <formula>6</formula>
    </cfRule>
  </conditionalFormatting>
  <conditionalFormatting sqref="BE21:BE28">
    <cfRule type="cellIs" dxfId="1251" priority="483" operator="equal">
      <formula>5</formula>
    </cfRule>
  </conditionalFormatting>
  <conditionalFormatting sqref="BE22:BE24">
    <cfRule type="cellIs" dxfId="1250" priority="484" operator="equal">
      <formula>"2014-2"</formula>
    </cfRule>
    <cfRule type="cellIs" dxfId="1249" priority="485" operator="lessThan">
      <formula>6</formula>
    </cfRule>
  </conditionalFormatting>
  <conditionalFormatting sqref="BF29:BF48">
    <cfRule type="cellIs" dxfId="1248" priority="177" operator="equal">
      <formula>5</formula>
    </cfRule>
  </conditionalFormatting>
  <conditionalFormatting sqref="BF40">
    <cfRule type="cellIs" dxfId="1247" priority="178" operator="equal">
      <formula>"2014-2"</formula>
    </cfRule>
    <cfRule type="cellIs" dxfId="1246" priority="179" operator="lessThan">
      <formula>6</formula>
    </cfRule>
  </conditionalFormatting>
  <conditionalFormatting sqref="BI40">
    <cfRule type="cellIs" dxfId="1245" priority="180" operator="equal">
      <formula>5</formula>
    </cfRule>
    <cfRule type="cellIs" dxfId="1244" priority="182" operator="lessThan">
      <formula>6</formula>
    </cfRule>
    <cfRule type="cellIs" dxfId="1243" priority="181" operator="equal">
      <formula>"2014-2"</formula>
    </cfRule>
  </conditionalFormatting>
  <conditionalFormatting sqref="BK42:BK45">
    <cfRule type="cellIs" dxfId="1242" priority="431" operator="lessThan">
      <formula>6</formula>
    </cfRule>
    <cfRule type="cellIs" dxfId="1241" priority="430" operator="equal">
      <formula>"2014-2"</formula>
    </cfRule>
    <cfRule type="cellIs" dxfId="1240" priority="429" operator="equal">
      <formula>5</formula>
    </cfRule>
  </conditionalFormatting>
  <conditionalFormatting sqref="BN29:BN50">
    <cfRule type="cellIs" dxfId="1239" priority="705"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DM95"/>
  <sheetViews>
    <sheetView topLeftCell="A7" zoomScaleNormal="100" zoomScalePageLayoutView="90" workbookViewId="0">
      <pane xSplit="7" ySplit="3" topLeftCell="H20" activePane="bottomRight" state="frozen"/>
      <selection activeCell="A7" sqref="A7"/>
      <selection pane="topRight" activeCell="H7" sqref="H7"/>
      <selection pane="bottomLeft" activeCell="A13" sqref="A13"/>
      <selection pane="bottomRight" activeCell="D11" sqref="D11:D65"/>
    </sheetView>
  </sheetViews>
  <sheetFormatPr baseColWidth="10" defaultColWidth="11.44140625" defaultRowHeight="13.8" x14ac:dyDescent="0.25"/>
  <cols>
    <col min="1" max="1" width="6.6640625" style="52" customWidth="1"/>
    <col min="2" max="2" width="10.44140625" style="52" customWidth="1"/>
    <col min="3" max="3" width="14.88671875" style="52" customWidth="1"/>
    <col min="4" max="4" width="55.33203125" style="52" customWidth="1"/>
    <col min="5" max="5" width="7.109375" style="52" bestFit="1" customWidth="1"/>
    <col min="6" max="7" width="7.44140625" style="52" customWidth="1"/>
    <col min="8" max="8" width="11.33203125" style="52" customWidth="1"/>
    <col min="9" max="10" width="9.44140625" style="52" customWidth="1"/>
    <col min="11" max="13" width="9.88671875" style="52" customWidth="1"/>
    <col min="14" max="14" width="12.5546875" style="52" customWidth="1"/>
    <col min="15" max="17" width="9.88671875" style="52" customWidth="1"/>
    <col min="18" max="19" width="12.88671875" style="52" customWidth="1"/>
    <col min="20" max="22" width="9.88671875" style="52" customWidth="1"/>
    <col min="23" max="23" width="10.88671875" style="52" customWidth="1"/>
    <col min="24" max="38" width="9.88671875" style="52" customWidth="1"/>
    <col min="39" max="39" width="11.109375" style="52" customWidth="1"/>
    <col min="40" max="40" width="9.88671875" style="52" customWidth="1"/>
    <col min="41" max="44" width="11" style="52" customWidth="1"/>
    <col min="45" max="45" width="9.88671875" style="52" customWidth="1"/>
    <col min="46" max="46" width="12.5546875" style="52" customWidth="1"/>
    <col min="47" max="48" width="9.88671875" style="52" customWidth="1"/>
    <col min="49" max="49" width="11.109375" style="52" customWidth="1"/>
    <col min="50" max="63" width="9.88671875" style="52" customWidth="1"/>
    <col min="64" max="64" width="13.44140625" style="52" customWidth="1"/>
    <col min="65" max="67" width="9.88671875" style="52" customWidth="1"/>
    <col min="68" max="68" width="11.5546875" style="52" customWidth="1"/>
    <col min="69" max="69" width="11.44140625" style="52" customWidth="1"/>
    <col min="70" max="71" width="11.109375" style="52" customWidth="1"/>
    <col min="72" max="72" width="13.33203125" style="52" customWidth="1"/>
    <col min="73" max="73" width="11.109375" style="52" customWidth="1"/>
    <col min="74" max="74" width="5.6640625" style="267" customWidth="1"/>
    <col min="75" max="81" width="5.6640625" style="52" customWidth="1"/>
    <col min="82" max="82" width="9.5546875" style="52" customWidth="1"/>
    <col min="83" max="83" width="11.44140625" style="52"/>
    <col min="84" max="86" width="5.6640625" style="52" customWidth="1"/>
    <col min="87" max="87" width="10" style="52" customWidth="1"/>
    <col min="88" max="88" width="11.44140625" style="52"/>
    <col min="89" max="96" width="5.6640625" style="52" customWidth="1"/>
    <col min="97" max="97" width="10.6640625" style="52" customWidth="1"/>
    <col min="98" max="98" width="11.44140625" style="52"/>
    <col min="99" max="106" width="5.6640625" style="52" customWidth="1"/>
    <col min="107" max="107" width="10.5546875" style="52" customWidth="1"/>
    <col min="108" max="108" width="11.44140625" style="52"/>
    <col min="109" max="109" width="16.5546875" style="52" customWidth="1"/>
    <col min="110" max="110" width="15.88671875" style="52" customWidth="1"/>
    <col min="111" max="111" width="10.44140625" style="52" customWidth="1"/>
    <col min="112" max="115" width="11.44140625" style="52"/>
    <col min="116" max="116" width="13.5546875" style="52" customWidth="1"/>
    <col min="117" max="16384" width="11.44140625" style="52"/>
  </cols>
  <sheetData>
    <row r="1" spans="1:117" ht="21" x14ac:dyDescent="0.4">
      <c r="A1" s="3" t="s">
        <v>31</v>
      </c>
      <c r="B1" s="3"/>
      <c r="C1" s="2"/>
      <c r="D1" s="2"/>
      <c r="E1" s="2"/>
      <c r="F1" s="2"/>
      <c r="K1" s="3"/>
      <c r="L1" s="3"/>
      <c r="M1" s="3"/>
      <c r="N1" s="9"/>
      <c r="O1" s="3"/>
      <c r="P1" s="3"/>
      <c r="Q1" s="3"/>
      <c r="R1" s="3"/>
      <c r="S1" s="3"/>
      <c r="T1" s="3"/>
      <c r="U1" s="3"/>
      <c r="V1" s="3"/>
      <c r="W1" s="3"/>
      <c r="X1" s="3"/>
      <c r="Y1" s="3"/>
      <c r="Z1" s="3"/>
      <c r="AA1" s="3"/>
      <c r="AB1" s="3"/>
      <c r="AC1" s="3"/>
      <c r="AD1" s="3"/>
      <c r="AE1" s="3"/>
      <c r="AF1" s="3"/>
      <c r="AG1" s="3"/>
      <c r="BJ1" s="11"/>
      <c r="BL1" s="12"/>
    </row>
    <row r="2" spans="1:117"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c r="AF2" s="4"/>
      <c r="AG2" s="4"/>
    </row>
    <row r="3" spans="1:117" ht="17.399999999999999" x14ac:dyDescent="0.25">
      <c r="A3" s="2" t="s">
        <v>1112</v>
      </c>
      <c r="B3" s="2"/>
      <c r="C3" s="2"/>
      <c r="D3" s="2"/>
      <c r="E3" s="2"/>
      <c r="F3" s="2"/>
      <c r="K3" s="2"/>
      <c r="L3" s="2"/>
      <c r="M3" s="2"/>
      <c r="N3" s="2"/>
      <c r="O3" s="2"/>
      <c r="P3" s="2"/>
      <c r="Q3" s="2"/>
      <c r="R3" s="2"/>
      <c r="S3" s="2"/>
      <c r="T3" s="2"/>
      <c r="U3" s="2"/>
      <c r="V3" s="2"/>
      <c r="W3" s="2"/>
      <c r="X3" s="2"/>
      <c r="Y3" s="2"/>
      <c r="Z3" s="2"/>
      <c r="AA3" s="2"/>
      <c r="AB3" s="2"/>
      <c r="AC3" s="2"/>
      <c r="AD3" s="2"/>
      <c r="AE3" s="2"/>
      <c r="AF3" s="2"/>
      <c r="AG3" s="2"/>
    </row>
    <row r="4" spans="1:117"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c r="AF4" s="53"/>
      <c r="AG4" s="53"/>
    </row>
    <row r="5" spans="1:117" ht="18" customHeight="1" x14ac:dyDescent="0.25"/>
    <row r="6" spans="1:117" ht="33" customHeight="1" thickBot="1" x14ac:dyDescent="0.3">
      <c r="A6" s="2" t="s">
        <v>93</v>
      </c>
      <c r="B6" s="2"/>
    </row>
    <row r="7" spans="1:117" ht="32.25" customHeight="1" thickBot="1" x14ac:dyDescent="0.3">
      <c r="A7" s="1014" t="s">
        <v>2</v>
      </c>
      <c r="B7" s="1017" t="s">
        <v>65</v>
      </c>
      <c r="C7" s="1017" t="s">
        <v>0</v>
      </c>
      <c r="D7" s="1017" t="s">
        <v>1</v>
      </c>
      <c r="E7" s="1000" t="s">
        <v>32</v>
      </c>
      <c r="F7" s="1000"/>
      <c r="G7" s="1000"/>
      <c r="H7" s="1029" t="s">
        <v>3</v>
      </c>
      <c r="I7" s="1029"/>
      <c r="J7" s="1029"/>
      <c r="K7" s="1029"/>
      <c r="L7" s="1029"/>
      <c r="M7" s="1029"/>
      <c r="N7" s="1029"/>
      <c r="O7" s="1029"/>
      <c r="P7" s="1029"/>
      <c r="Q7" s="1029"/>
      <c r="R7" s="1029"/>
      <c r="S7" s="1029"/>
      <c r="T7" s="1029"/>
      <c r="U7" s="1013"/>
      <c r="V7" s="1013"/>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45" t="s">
        <v>282</v>
      </c>
      <c r="AY7" s="1046"/>
      <c r="AZ7" s="1046"/>
      <c r="BA7" s="1046"/>
      <c r="BB7" s="1046"/>
      <c r="BC7" s="1046"/>
      <c r="BD7" s="1046"/>
      <c r="BE7" s="1046"/>
      <c r="BF7" s="1046"/>
      <c r="BG7" s="1046"/>
      <c r="BH7" s="1046"/>
      <c r="BI7" s="1046"/>
      <c r="BJ7" s="1046"/>
      <c r="BK7" s="1041" t="s">
        <v>11</v>
      </c>
      <c r="BL7" s="1036"/>
      <c r="BM7" s="1036"/>
      <c r="BN7" s="1036"/>
      <c r="BO7" s="1037"/>
      <c r="BP7" s="1008" t="s">
        <v>58</v>
      </c>
      <c r="BQ7" s="1009"/>
      <c r="BR7" s="1009"/>
      <c r="BS7" s="1009"/>
      <c r="BT7" s="1009"/>
      <c r="BU7" s="1010"/>
      <c r="BV7" s="996" t="s">
        <v>19</v>
      </c>
      <c r="BW7" s="996"/>
      <c r="BX7" s="996"/>
      <c r="BY7" s="996"/>
      <c r="BZ7" s="996"/>
      <c r="CA7" s="996"/>
      <c r="CB7" s="996"/>
      <c r="CC7" s="996"/>
      <c r="CD7" s="996"/>
      <c r="CE7" s="1011"/>
      <c r="CF7" s="997" t="s">
        <v>51</v>
      </c>
      <c r="CG7" s="998"/>
      <c r="CH7" s="998"/>
      <c r="CI7" s="998"/>
      <c r="CJ7" s="999"/>
      <c r="CK7" s="995" t="s">
        <v>20</v>
      </c>
      <c r="CL7" s="996"/>
      <c r="CM7" s="996"/>
      <c r="CN7" s="996"/>
      <c r="CO7" s="996"/>
      <c r="CP7" s="996"/>
      <c r="CQ7" s="996"/>
      <c r="CR7" s="996"/>
      <c r="CS7" s="996"/>
      <c r="CT7" s="1011"/>
      <c r="CU7" s="995" t="s">
        <v>21</v>
      </c>
      <c r="CV7" s="996"/>
      <c r="CW7" s="996"/>
      <c r="CX7" s="996"/>
      <c r="CY7" s="996"/>
      <c r="CZ7" s="996"/>
      <c r="DA7" s="996"/>
      <c r="DB7" s="996"/>
      <c r="DC7" s="996"/>
      <c r="DD7" s="996"/>
      <c r="DE7" s="997" t="s">
        <v>77</v>
      </c>
      <c r="DF7" s="998"/>
      <c r="DG7" s="997" t="s">
        <v>67</v>
      </c>
      <c r="DH7" s="998"/>
      <c r="DI7" s="998"/>
      <c r="DJ7" s="998"/>
      <c r="DK7" s="998"/>
      <c r="DL7" s="998"/>
      <c r="DM7" s="999"/>
    </row>
    <row r="8" spans="1:117" s="54" customFormat="1" ht="62.25" customHeight="1" x14ac:dyDescent="0.2">
      <c r="A8" s="1015"/>
      <c r="B8" s="1018"/>
      <c r="C8" s="1018"/>
      <c r="D8" s="1018"/>
      <c r="E8" s="1000" t="s">
        <v>402</v>
      </c>
      <c r="F8" s="1000" t="s">
        <v>33</v>
      </c>
      <c r="G8" s="1000" t="s">
        <v>15</v>
      </c>
      <c r="H8" s="408" t="s">
        <v>187</v>
      </c>
      <c r="I8" s="28" t="s">
        <v>919</v>
      </c>
      <c r="J8" s="28" t="s">
        <v>1394</v>
      </c>
      <c r="K8" s="28" t="s">
        <v>920</v>
      </c>
      <c r="L8" s="28" t="s">
        <v>455</v>
      </c>
      <c r="M8" s="28" t="s">
        <v>1532</v>
      </c>
      <c r="N8" s="29" t="s">
        <v>921</v>
      </c>
      <c r="O8" s="27" t="s">
        <v>922</v>
      </c>
      <c r="P8" s="28" t="s">
        <v>456</v>
      </c>
      <c r="Q8" s="28" t="s">
        <v>106</v>
      </c>
      <c r="R8" s="28" t="s">
        <v>923</v>
      </c>
      <c r="S8" s="28" t="s">
        <v>130</v>
      </c>
      <c r="T8" s="28" t="s">
        <v>924</v>
      </c>
      <c r="U8" s="201" t="s">
        <v>458</v>
      </c>
      <c r="V8" s="201" t="s">
        <v>1395</v>
      </c>
      <c r="W8" s="28" t="s">
        <v>925</v>
      </c>
      <c r="X8" s="28" t="s">
        <v>926</v>
      </c>
      <c r="Y8" s="28" t="s">
        <v>460</v>
      </c>
      <c r="Z8" s="28" t="s">
        <v>927</v>
      </c>
      <c r="AA8" s="29" t="s">
        <v>185</v>
      </c>
      <c r="AB8" s="27" t="s">
        <v>465</v>
      </c>
      <c r="AC8" s="28" t="s">
        <v>928</v>
      </c>
      <c r="AD8" s="28" t="s">
        <v>190</v>
      </c>
      <c r="AE8" s="28" t="s">
        <v>469</v>
      </c>
      <c r="AF8" s="28" t="s">
        <v>929</v>
      </c>
      <c r="AG8" s="29" t="s">
        <v>930</v>
      </c>
      <c r="AH8" s="27" t="s">
        <v>931</v>
      </c>
      <c r="AI8" s="28" t="s">
        <v>932</v>
      </c>
      <c r="AJ8" s="28" t="s">
        <v>933</v>
      </c>
      <c r="AK8" s="28" t="s">
        <v>934</v>
      </c>
      <c r="AL8" s="28" t="s">
        <v>935</v>
      </c>
      <c r="AM8" s="29" t="s">
        <v>936</v>
      </c>
      <c r="AN8" s="27" t="s">
        <v>937</v>
      </c>
      <c r="AO8" s="28" t="s">
        <v>938</v>
      </c>
      <c r="AP8" s="28" t="s">
        <v>939</v>
      </c>
      <c r="AQ8" s="28" t="s">
        <v>940</v>
      </c>
      <c r="AR8" s="28" t="s">
        <v>941</v>
      </c>
      <c r="AS8" s="29" t="s">
        <v>942</v>
      </c>
      <c r="AT8" s="27" t="s">
        <v>943</v>
      </c>
      <c r="AU8" s="28" t="s">
        <v>7</v>
      </c>
      <c r="AV8" s="28" t="s">
        <v>944</v>
      </c>
      <c r="AW8" s="28" t="s">
        <v>9</v>
      </c>
      <c r="AX8" s="49" t="s">
        <v>945</v>
      </c>
      <c r="AY8" s="38" t="s">
        <v>946</v>
      </c>
      <c r="AZ8" s="38" t="s">
        <v>947</v>
      </c>
      <c r="BA8" s="38" t="s">
        <v>948</v>
      </c>
      <c r="BB8" s="38" t="s">
        <v>949</v>
      </c>
      <c r="BC8" s="38" t="s">
        <v>950</v>
      </c>
      <c r="BD8" s="38" t="s">
        <v>951</v>
      </c>
      <c r="BE8" s="38" t="s">
        <v>502</v>
      </c>
      <c r="BF8" s="38" t="s">
        <v>470</v>
      </c>
      <c r="BG8" s="38" t="s">
        <v>1396</v>
      </c>
      <c r="BH8" s="38" t="s">
        <v>1397</v>
      </c>
      <c r="BI8" s="38" t="s">
        <v>952</v>
      </c>
      <c r="BJ8" s="38" t="s">
        <v>8</v>
      </c>
      <c r="BK8" s="6" t="s">
        <v>12</v>
      </c>
      <c r="BL8" s="45" t="s">
        <v>13</v>
      </c>
      <c r="BM8" s="45" t="s">
        <v>4</v>
      </c>
      <c r="BN8" s="45" t="s">
        <v>6</v>
      </c>
      <c r="BO8" s="46" t="s">
        <v>14</v>
      </c>
      <c r="BP8" s="21" t="s">
        <v>56</v>
      </c>
      <c r="BQ8" s="19" t="s">
        <v>62</v>
      </c>
      <c r="BR8" s="19" t="s">
        <v>63</v>
      </c>
      <c r="BS8" s="25" t="s">
        <v>64</v>
      </c>
      <c r="BT8" s="25" t="s">
        <v>76</v>
      </c>
      <c r="BU8" s="26" t="s">
        <v>57</v>
      </c>
      <c r="BV8" s="8" t="s">
        <v>22</v>
      </c>
      <c r="BW8" s="7" t="s">
        <v>23</v>
      </c>
      <c r="BX8" s="7" t="s">
        <v>24</v>
      </c>
      <c r="BY8" s="7" t="s">
        <v>25</v>
      </c>
      <c r="BZ8" s="7" t="s">
        <v>26</v>
      </c>
      <c r="CA8" s="7" t="s">
        <v>27</v>
      </c>
      <c r="CB8" s="7" t="s">
        <v>28</v>
      </c>
      <c r="CC8" s="7" t="s">
        <v>29</v>
      </c>
      <c r="CD8" s="22" t="s">
        <v>35</v>
      </c>
      <c r="CE8" s="13" t="s">
        <v>59</v>
      </c>
      <c r="CF8" s="8" t="s">
        <v>22</v>
      </c>
      <c r="CG8" s="7" t="s">
        <v>23</v>
      </c>
      <c r="CH8" s="7" t="s">
        <v>24</v>
      </c>
      <c r="CI8" s="7" t="s">
        <v>34</v>
      </c>
      <c r="CJ8" s="23" t="s">
        <v>60</v>
      </c>
      <c r="CK8" s="8" t="s">
        <v>22</v>
      </c>
      <c r="CL8" s="7" t="s">
        <v>23</v>
      </c>
      <c r="CM8" s="7" t="s">
        <v>24</v>
      </c>
      <c r="CN8" s="7" t="s">
        <v>25</v>
      </c>
      <c r="CO8" s="7" t="s">
        <v>26</v>
      </c>
      <c r="CP8" s="7" t="s">
        <v>27</v>
      </c>
      <c r="CQ8" s="7" t="s">
        <v>28</v>
      </c>
      <c r="CR8" s="7" t="s">
        <v>29</v>
      </c>
      <c r="CS8" s="7" t="s">
        <v>34</v>
      </c>
      <c r="CT8" s="23" t="s">
        <v>60</v>
      </c>
      <c r="CU8" s="8" t="s">
        <v>22</v>
      </c>
      <c r="CV8" s="7" t="s">
        <v>23</v>
      </c>
      <c r="CW8" s="7" t="s">
        <v>24</v>
      </c>
      <c r="CX8" s="7" t="s">
        <v>25</v>
      </c>
      <c r="CY8" s="7" t="s">
        <v>26</v>
      </c>
      <c r="CZ8" s="7" t="s">
        <v>27</v>
      </c>
      <c r="DA8" s="7" t="s">
        <v>28</v>
      </c>
      <c r="DB8" s="7" t="s">
        <v>29</v>
      </c>
      <c r="DC8" s="7" t="s">
        <v>34</v>
      </c>
      <c r="DD8" s="24" t="s">
        <v>60</v>
      </c>
      <c r="DE8" s="8" t="s">
        <v>78</v>
      </c>
      <c r="DF8" s="22" t="s">
        <v>61</v>
      </c>
      <c r="DG8" s="8" t="s">
        <v>68</v>
      </c>
      <c r="DH8" s="7" t="s">
        <v>74</v>
      </c>
      <c r="DI8" s="7" t="s">
        <v>69</v>
      </c>
      <c r="DJ8" s="7" t="s">
        <v>70</v>
      </c>
      <c r="DK8" s="7" t="s">
        <v>71</v>
      </c>
      <c r="DL8" s="7" t="s">
        <v>72</v>
      </c>
      <c r="DM8" s="13" t="s">
        <v>73</v>
      </c>
    </row>
    <row r="9" spans="1:117" s="54" customFormat="1" ht="10.199999999999999" x14ac:dyDescent="0.2">
      <c r="A9" s="1016"/>
      <c r="B9" s="1002"/>
      <c r="C9" s="1002"/>
      <c r="D9" s="1002"/>
      <c r="E9" s="1000"/>
      <c r="F9" s="1000"/>
      <c r="G9" s="1000"/>
      <c r="H9" s="408">
        <v>1156</v>
      </c>
      <c r="I9" s="28">
        <v>1391</v>
      </c>
      <c r="J9" s="28">
        <v>1392</v>
      </c>
      <c r="K9" s="28">
        <v>1427</v>
      </c>
      <c r="L9" s="28">
        <v>1116</v>
      </c>
      <c r="M9" s="28">
        <v>1393</v>
      </c>
      <c r="N9" s="29">
        <v>1004</v>
      </c>
      <c r="O9" s="27">
        <v>1394</v>
      </c>
      <c r="P9" s="28">
        <v>1123</v>
      </c>
      <c r="Q9" s="28">
        <v>1003</v>
      </c>
      <c r="R9" s="28">
        <v>1395</v>
      </c>
      <c r="S9" s="28">
        <v>1120</v>
      </c>
      <c r="T9" s="29">
        <v>1396</v>
      </c>
      <c r="U9" s="27">
        <v>1376</v>
      </c>
      <c r="V9" s="408">
        <v>1397</v>
      </c>
      <c r="W9" s="28">
        <v>1398</v>
      </c>
      <c r="X9" s="28">
        <v>1399</v>
      </c>
      <c r="Y9" s="28">
        <v>1158</v>
      </c>
      <c r="Z9" s="28">
        <v>1400</v>
      </c>
      <c r="AA9" s="28">
        <v>1155</v>
      </c>
      <c r="AB9" s="27">
        <v>1377</v>
      </c>
      <c r="AC9" s="28">
        <v>1162</v>
      </c>
      <c r="AD9" s="28">
        <v>1159</v>
      </c>
      <c r="AE9" s="28">
        <v>1160</v>
      </c>
      <c r="AF9" s="28">
        <v>1401</v>
      </c>
      <c r="AG9" s="29">
        <v>1402</v>
      </c>
      <c r="AH9" s="27">
        <v>1403</v>
      </c>
      <c r="AI9" s="28">
        <v>1404</v>
      </c>
      <c r="AJ9" s="28">
        <v>1405</v>
      </c>
      <c r="AK9" s="28">
        <v>1406</v>
      </c>
      <c r="AL9" s="28">
        <v>1407</v>
      </c>
      <c r="AM9" s="29">
        <v>1408</v>
      </c>
      <c r="AN9" s="27">
        <v>1409</v>
      </c>
      <c r="AO9" s="28">
        <v>1410</v>
      </c>
      <c r="AP9" s="28">
        <v>1411</v>
      </c>
      <c r="AQ9" s="28">
        <v>1412</v>
      </c>
      <c r="AR9" s="28">
        <v>1413</v>
      </c>
      <c r="AS9" s="28">
        <v>1414</v>
      </c>
      <c r="AT9" s="27">
        <v>1415</v>
      </c>
      <c r="AU9" s="28">
        <v>1055</v>
      </c>
      <c r="AV9" s="28">
        <v>1024</v>
      </c>
      <c r="AW9" s="28">
        <v>1025</v>
      </c>
      <c r="AX9" s="31">
        <v>1416</v>
      </c>
      <c r="AY9" s="17">
        <v>1417</v>
      </c>
      <c r="AZ9" s="17">
        <v>1418</v>
      </c>
      <c r="BA9" s="17">
        <v>1419</v>
      </c>
      <c r="BB9" s="17">
        <v>1420</v>
      </c>
      <c r="BC9" s="17">
        <v>1421</v>
      </c>
      <c r="BD9" s="17">
        <v>1422</v>
      </c>
      <c r="BE9" s="17">
        <v>1423</v>
      </c>
      <c r="BF9" s="17">
        <v>1378</v>
      </c>
      <c r="BG9" s="17">
        <v>1424</v>
      </c>
      <c r="BH9" s="17">
        <v>1425</v>
      </c>
      <c r="BI9" s="17">
        <v>1426</v>
      </c>
      <c r="BJ9" s="17">
        <v>1030</v>
      </c>
      <c r="BK9" s="30">
        <v>1031</v>
      </c>
      <c r="BL9" s="6">
        <v>1032</v>
      </c>
      <c r="BM9" s="6">
        <v>1005</v>
      </c>
      <c r="BN9" s="6">
        <v>1007</v>
      </c>
      <c r="BO9" s="20">
        <v>1033</v>
      </c>
      <c r="BP9" s="21"/>
      <c r="BQ9" s="19"/>
      <c r="BR9" s="19"/>
      <c r="BS9" s="25"/>
      <c r="BT9" s="25"/>
      <c r="BU9" s="26"/>
      <c r="BV9" s="8"/>
      <c r="BW9" s="7"/>
      <c r="BX9" s="7"/>
      <c r="BY9" s="7"/>
      <c r="BZ9" s="7"/>
      <c r="CA9" s="7"/>
      <c r="CB9" s="7"/>
      <c r="CC9" s="7"/>
      <c r="CD9" s="22"/>
      <c r="CE9" s="13"/>
      <c r="CF9" s="8"/>
      <c r="CG9" s="7"/>
      <c r="CH9" s="7"/>
      <c r="CI9" s="7"/>
      <c r="CJ9" s="23"/>
      <c r="CK9" s="8"/>
      <c r="CL9" s="7"/>
      <c r="CM9" s="7"/>
      <c r="CN9" s="7"/>
      <c r="CO9" s="7"/>
      <c r="CP9" s="7"/>
      <c r="CQ9" s="7"/>
      <c r="CR9" s="7"/>
      <c r="CS9" s="7"/>
      <c r="CT9" s="23"/>
      <c r="CU9" s="8"/>
      <c r="CV9" s="7"/>
      <c r="CW9" s="7"/>
      <c r="CX9" s="7"/>
      <c r="CY9" s="7"/>
      <c r="CZ9" s="7"/>
      <c r="DA9" s="7"/>
      <c r="DB9" s="7"/>
      <c r="DC9" s="7"/>
      <c r="DD9" s="24"/>
      <c r="DE9" s="8"/>
      <c r="DF9" s="22"/>
      <c r="DG9" s="8"/>
      <c r="DH9" s="7"/>
      <c r="DI9" s="7"/>
      <c r="DJ9" s="7"/>
      <c r="DK9" s="7"/>
      <c r="DL9" s="7"/>
      <c r="DM9" s="13"/>
    </row>
    <row r="10" spans="1:117" s="54" customFormat="1" hidden="1" x14ac:dyDescent="0.25">
      <c r="A10" s="649"/>
      <c r="B10" s="650"/>
      <c r="C10" s="406" t="s">
        <v>2417</v>
      </c>
      <c r="D10" s="406" t="s">
        <v>2418</v>
      </c>
      <c r="E10" s="405" t="s">
        <v>592</v>
      </c>
      <c r="F10" s="405">
        <v>1</v>
      </c>
      <c r="G10" s="692"/>
      <c r="H10" s="353"/>
      <c r="I10" s="352"/>
      <c r="J10" s="352"/>
      <c r="K10" s="352"/>
      <c r="L10" s="352"/>
      <c r="M10" s="352" t="s">
        <v>2547</v>
      </c>
      <c r="N10" s="352" t="s">
        <v>2547</v>
      </c>
      <c r="O10" s="352" t="s">
        <v>2547</v>
      </c>
      <c r="P10" s="352" t="s">
        <v>2547</v>
      </c>
      <c r="Q10" s="352" t="s">
        <v>2547</v>
      </c>
      <c r="R10" s="352" t="s">
        <v>2547</v>
      </c>
      <c r="S10" s="352"/>
      <c r="T10" s="352"/>
      <c r="U10" s="353"/>
      <c r="V10" s="353"/>
      <c r="W10" s="352"/>
      <c r="X10" s="352"/>
      <c r="Y10" s="352"/>
      <c r="Z10" s="352"/>
      <c r="AA10" s="352"/>
      <c r="AB10" s="353"/>
      <c r="AC10" s="352"/>
      <c r="AD10" s="352"/>
      <c r="AE10" s="352"/>
      <c r="AF10" s="352"/>
      <c r="AG10" s="352"/>
      <c r="AH10" s="353"/>
      <c r="AI10" s="352"/>
      <c r="AJ10" s="352"/>
      <c r="AK10" s="352"/>
      <c r="AL10" s="352"/>
      <c r="AM10" s="352"/>
      <c r="AN10" s="353"/>
      <c r="AO10" s="352"/>
      <c r="AP10" s="352"/>
      <c r="AQ10" s="352"/>
      <c r="AR10" s="352"/>
      <c r="AS10" s="352"/>
      <c r="AT10" s="353"/>
      <c r="AU10" s="352"/>
      <c r="AV10" s="352"/>
      <c r="AW10" s="352" t="s">
        <v>2547</v>
      </c>
      <c r="AX10" s="354"/>
      <c r="AY10" s="354"/>
      <c r="AZ10" s="354"/>
      <c r="BA10" s="354"/>
      <c r="BB10" s="354"/>
      <c r="BC10" s="354"/>
      <c r="BD10" s="354"/>
      <c r="BE10" s="354"/>
      <c r="BF10" s="354"/>
      <c r="BG10" s="354"/>
      <c r="BH10" s="354"/>
      <c r="BI10" s="354"/>
      <c r="BJ10" s="354"/>
      <c r="BL10" s="418"/>
      <c r="BM10" s="418"/>
      <c r="BN10" s="418"/>
      <c r="BO10" s="688"/>
      <c r="BP10" s="59">
        <f t="shared" ref="BP10:BP64" si="0">COUNTIF(H10:BO10, "2024-1")</f>
        <v>7</v>
      </c>
      <c r="BQ10" s="80">
        <f t="shared" ref="BQ10:BQ64" si="1">COUNTIF(H10:BO10,"&gt;5")</f>
        <v>0</v>
      </c>
      <c r="BR10" s="80">
        <f t="shared" ref="BR10:BR64" si="2">COUNTIF(H10:BO10,"&gt;5?")</f>
        <v>0</v>
      </c>
      <c r="BS10" s="80">
        <f t="shared" ref="BS10:BS64" si="3">COUNTIF(H10:BO10,"5")</f>
        <v>0</v>
      </c>
      <c r="BT10" s="80">
        <f t="shared" ref="BT10:BT64" si="4">COUNTIF(H10:BO10,"5*")</f>
        <v>0</v>
      </c>
      <c r="BU10" s="80">
        <f t="shared" ref="BU10:BU64" si="5">SUM(BQ10:BT10)</f>
        <v>0</v>
      </c>
      <c r="BV10" s="676"/>
      <c r="BW10" s="652"/>
      <c r="BX10" s="652"/>
      <c r="BY10" s="652"/>
      <c r="BZ10" s="652"/>
      <c r="CA10" s="652"/>
      <c r="CB10" s="652"/>
      <c r="CC10" s="652"/>
      <c r="CD10" s="653"/>
      <c r="CE10" s="653"/>
      <c r="CF10" s="651"/>
      <c r="CG10" s="652"/>
      <c r="CH10" s="652"/>
      <c r="CI10" s="652"/>
      <c r="CJ10" s="654"/>
      <c r="CK10" s="651"/>
      <c r="CL10" s="652"/>
      <c r="CM10" s="652"/>
      <c r="CN10" s="652"/>
      <c r="CO10" s="652"/>
      <c r="CP10" s="652"/>
      <c r="CQ10" s="652"/>
      <c r="CR10" s="652"/>
      <c r="CS10" s="652"/>
      <c r="CT10" s="654"/>
      <c r="CU10" s="651"/>
      <c r="CV10" s="652"/>
      <c r="CW10" s="652"/>
      <c r="CX10" s="652"/>
      <c r="CY10" s="652"/>
      <c r="CZ10" s="652"/>
      <c r="DA10" s="652"/>
      <c r="DB10" s="652"/>
      <c r="DC10" s="652"/>
      <c r="DD10" s="363"/>
      <c r="DE10" s="651"/>
      <c r="DF10" s="653"/>
      <c r="DG10" s="651"/>
      <c r="DH10" s="652"/>
      <c r="DI10" s="652"/>
      <c r="DJ10" s="652"/>
      <c r="DK10" s="652"/>
      <c r="DL10" s="652"/>
      <c r="DM10" s="653"/>
    </row>
    <row r="11" spans="1:117" s="54" customFormat="1" x14ac:dyDescent="0.25">
      <c r="A11" s="649"/>
      <c r="B11" s="650"/>
      <c r="C11" s="406" t="s">
        <v>2419</v>
      </c>
      <c r="D11" s="406" t="s">
        <v>2420</v>
      </c>
      <c r="E11" s="405" t="s">
        <v>592</v>
      </c>
      <c r="F11" s="405">
        <v>1</v>
      </c>
      <c r="G11" s="692"/>
      <c r="H11" s="353"/>
      <c r="I11" s="352"/>
      <c r="J11" s="352"/>
      <c r="K11" s="352"/>
      <c r="L11" s="352"/>
      <c r="M11" s="352">
        <v>8</v>
      </c>
      <c r="N11" s="352">
        <v>7</v>
      </c>
      <c r="O11" s="352">
        <v>8</v>
      </c>
      <c r="P11" s="352">
        <v>5</v>
      </c>
      <c r="Q11" s="352">
        <v>8</v>
      </c>
      <c r="R11" s="352">
        <v>7</v>
      </c>
      <c r="S11" s="352"/>
      <c r="T11" s="352"/>
      <c r="U11" s="353"/>
      <c r="V11" s="353"/>
      <c r="W11" s="352"/>
      <c r="X11" s="352"/>
      <c r="Y11" s="352"/>
      <c r="Z11" s="352"/>
      <c r="AA11" s="352"/>
      <c r="AB11" s="353"/>
      <c r="AC11" s="352"/>
      <c r="AD11" s="352"/>
      <c r="AE11" s="352"/>
      <c r="AF11" s="352"/>
      <c r="AG11" s="352"/>
      <c r="AH11" s="353"/>
      <c r="AI11" s="352"/>
      <c r="AJ11" s="352"/>
      <c r="AK11" s="352"/>
      <c r="AL11" s="352"/>
      <c r="AM11" s="352"/>
      <c r="AN11" s="353"/>
      <c r="AO11" s="352"/>
      <c r="AP11" s="352"/>
      <c r="AQ11" s="352"/>
      <c r="AR11" s="352"/>
      <c r="AS11" s="352"/>
      <c r="AT11" s="353"/>
      <c r="AU11" s="352"/>
      <c r="AV11" s="352"/>
      <c r="AW11" s="352">
        <v>7</v>
      </c>
      <c r="AX11" s="354"/>
      <c r="AY11" s="354"/>
      <c r="AZ11" s="354"/>
      <c r="BA11" s="354"/>
      <c r="BB11" s="354"/>
      <c r="BC11" s="354"/>
      <c r="BD11" s="354"/>
      <c r="BE11" s="354"/>
      <c r="BF11" s="354"/>
      <c r="BG11" s="354"/>
      <c r="BH11" s="354"/>
      <c r="BI11" s="354"/>
      <c r="BJ11" s="354"/>
      <c r="BL11" s="418"/>
      <c r="BM11" s="418"/>
      <c r="BN11" s="418"/>
      <c r="BO11" s="688"/>
      <c r="BP11" s="59">
        <f t="shared" si="0"/>
        <v>0</v>
      </c>
      <c r="BQ11" s="80">
        <f t="shared" si="1"/>
        <v>6</v>
      </c>
      <c r="BR11" s="80">
        <f t="shared" si="2"/>
        <v>0</v>
      </c>
      <c r="BS11" s="80">
        <f t="shared" si="3"/>
        <v>1</v>
      </c>
      <c r="BT11" s="80">
        <f t="shared" si="4"/>
        <v>0</v>
      </c>
      <c r="BU11" s="80">
        <f t="shared" si="5"/>
        <v>7</v>
      </c>
      <c r="BV11" s="676"/>
      <c r="BW11" s="652"/>
      <c r="BX11" s="652"/>
      <c r="BY11" s="652"/>
      <c r="BZ11" s="652"/>
      <c r="CA11" s="652"/>
      <c r="CB11" s="652"/>
      <c r="CC11" s="652"/>
      <c r="CD11" s="653"/>
      <c r="CE11" s="653"/>
      <c r="CF11" s="651"/>
      <c r="CG11" s="652"/>
      <c r="CH11" s="652"/>
      <c r="CI11" s="652"/>
      <c r="CJ11" s="654"/>
      <c r="CK11" s="651"/>
      <c r="CL11" s="652"/>
      <c r="CM11" s="652"/>
      <c r="CN11" s="652"/>
      <c r="CO11" s="652"/>
      <c r="CP11" s="652"/>
      <c r="CQ11" s="652"/>
      <c r="CR11" s="652"/>
      <c r="CS11" s="652"/>
      <c r="CT11" s="654"/>
      <c r="CU11" s="651"/>
      <c r="CV11" s="652"/>
      <c r="CW11" s="652"/>
      <c r="CX11" s="652"/>
      <c r="CY11" s="652"/>
      <c r="CZ11" s="652"/>
      <c r="DA11" s="652"/>
      <c r="DB11" s="652"/>
      <c r="DC11" s="652"/>
      <c r="DD11" s="363"/>
      <c r="DE11" s="651"/>
      <c r="DF11" s="653"/>
      <c r="DG11" s="651"/>
      <c r="DH11" s="652"/>
      <c r="DI11" s="652"/>
      <c r="DJ11" s="652"/>
      <c r="DK11" s="652"/>
      <c r="DL11" s="652"/>
      <c r="DM11" s="653"/>
    </row>
    <row r="12" spans="1:117" s="54" customFormat="1" x14ac:dyDescent="0.25">
      <c r="A12" s="649"/>
      <c r="B12" s="650"/>
      <c r="C12" s="406" t="s">
        <v>2425</v>
      </c>
      <c r="D12" s="406" t="s">
        <v>2426</v>
      </c>
      <c r="E12" s="405" t="s">
        <v>592</v>
      </c>
      <c r="F12" s="405">
        <v>1</v>
      </c>
      <c r="G12" s="692"/>
      <c r="H12" s="353"/>
      <c r="I12" s="352"/>
      <c r="J12" s="352"/>
      <c r="K12" s="352"/>
      <c r="L12" s="352"/>
      <c r="M12" s="352">
        <v>9</v>
      </c>
      <c r="N12" s="352">
        <v>8</v>
      </c>
      <c r="O12" s="352">
        <v>8</v>
      </c>
      <c r="P12" s="352">
        <v>7</v>
      </c>
      <c r="Q12" s="352">
        <v>8</v>
      </c>
      <c r="R12" s="352">
        <v>9</v>
      </c>
      <c r="S12" s="352"/>
      <c r="T12" s="352"/>
      <c r="U12" s="353"/>
      <c r="V12" s="353"/>
      <c r="W12" s="352"/>
      <c r="X12" s="352"/>
      <c r="Y12" s="352"/>
      <c r="Z12" s="352"/>
      <c r="AA12" s="352"/>
      <c r="AB12" s="353"/>
      <c r="AC12" s="352"/>
      <c r="AD12" s="352"/>
      <c r="AE12" s="352"/>
      <c r="AF12" s="352"/>
      <c r="AG12" s="352"/>
      <c r="AH12" s="353"/>
      <c r="AI12" s="352"/>
      <c r="AJ12" s="352"/>
      <c r="AK12" s="352"/>
      <c r="AL12" s="352"/>
      <c r="AM12" s="352"/>
      <c r="AN12" s="353"/>
      <c r="AO12" s="352"/>
      <c r="AP12" s="352"/>
      <c r="AQ12" s="352"/>
      <c r="AR12" s="352"/>
      <c r="AS12" s="352"/>
      <c r="AT12" s="353"/>
      <c r="AU12" s="352"/>
      <c r="AV12" s="352"/>
      <c r="AW12" s="352">
        <v>9</v>
      </c>
      <c r="AX12" s="354"/>
      <c r="AY12" s="354"/>
      <c r="AZ12" s="354"/>
      <c r="BA12" s="354"/>
      <c r="BB12" s="354"/>
      <c r="BC12" s="354"/>
      <c r="BD12" s="354"/>
      <c r="BE12" s="354"/>
      <c r="BF12" s="354"/>
      <c r="BG12" s="354"/>
      <c r="BH12" s="354"/>
      <c r="BI12" s="354"/>
      <c r="BJ12" s="354"/>
      <c r="BL12" s="418"/>
      <c r="BM12" s="418"/>
      <c r="BN12" s="418"/>
      <c r="BO12" s="688"/>
      <c r="BP12" s="59">
        <f t="shared" si="0"/>
        <v>0</v>
      </c>
      <c r="BQ12" s="80">
        <f t="shared" si="1"/>
        <v>7</v>
      </c>
      <c r="BR12" s="80">
        <f t="shared" si="2"/>
        <v>0</v>
      </c>
      <c r="BS12" s="80">
        <f t="shared" si="3"/>
        <v>0</v>
      </c>
      <c r="BT12" s="80">
        <f t="shared" si="4"/>
        <v>0</v>
      </c>
      <c r="BU12" s="80">
        <f t="shared" si="5"/>
        <v>7</v>
      </c>
      <c r="BV12" s="676"/>
      <c r="BW12" s="652"/>
      <c r="BX12" s="652"/>
      <c r="BY12" s="652"/>
      <c r="BZ12" s="652"/>
      <c r="CA12" s="652"/>
      <c r="CB12" s="652"/>
      <c r="CC12" s="652"/>
      <c r="CD12" s="653"/>
      <c r="CE12" s="653"/>
      <c r="CF12" s="651"/>
      <c r="CG12" s="652"/>
      <c r="CH12" s="652"/>
      <c r="CI12" s="652"/>
      <c r="CJ12" s="654"/>
      <c r="CK12" s="651"/>
      <c r="CL12" s="652"/>
      <c r="CM12" s="652"/>
      <c r="CN12" s="652"/>
      <c r="CO12" s="652"/>
      <c r="CP12" s="652"/>
      <c r="CQ12" s="652"/>
      <c r="CR12" s="652"/>
      <c r="CS12" s="652"/>
      <c r="CT12" s="654"/>
      <c r="CU12" s="651"/>
      <c r="CV12" s="652"/>
      <c r="CW12" s="652"/>
      <c r="CX12" s="652"/>
      <c r="CY12" s="652"/>
      <c r="CZ12" s="652"/>
      <c r="DA12" s="652"/>
      <c r="DB12" s="652"/>
      <c r="DC12" s="652"/>
      <c r="DD12" s="363"/>
      <c r="DE12" s="651"/>
      <c r="DF12" s="653"/>
      <c r="DG12" s="651"/>
      <c r="DH12" s="652"/>
      <c r="DI12" s="652"/>
      <c r="DJ12" s="652"/>
      <c r="DK12" s="652"/>
      <c r="DL12" s="652"/>
      <c r="DM12" s="653"/>
    </row>
    <row r="13" spans="1:117" s="54" customFormat="1" x14ac:dyDescent="0.25">
      <c r="A13" s="649"/>
      <c r="B13" s="650"/>
      <c r="C13" s="406" t="s">
        <v>2600</v>
      </c>
      <c r="D13" s="406" t="s">
        <v>2599</v>
      </c>
      <c r="E13" s="405" t="s">
        <v>592</v>
      </c>
      <c r="F13" s="405">
        <v>1</v>
      </c>
      <c r="G13" s="692"/>
      <c r="H13" s="353"/>
      <c r="I13" s="352"/>
      <c r="J13" s="352"/>
      <c r="K13" s="352"/>
      <c r="L13" s="352"/>
      <c r="M13" s="352">
        <v>9</v>
      </c>
      <c r="N13" s="352">
        <v>7</v>
      </c>
      <c r="O13" s="352">
        <v>8</v>
      </c>
      <c r="P13" s="352">
        <v>8</v>
      </c>
      <c r="Q13" s="352">
        <v>9</v>
      </c>
      <c r="R13" s="352">
        <v>8</v>
      </c>
      <c r="S13" s="352"/>
      <c r="T13" s="352"/>
      <c r="U13" s="353"/>
      <c r="V13" s="353"/>
      <c r="W13" s="352"/>
      <c r="X13" s="352"/>
      <c r="Y13" s="352"/>
      <c r="Z13" s="352"/>
      <c r="AA13" s="352"/>
      <c r="AB13" s="353"/>
      <c r="AC13" s="352"/>
      <c r="AD13" s="352"/>
      <c r="AE13" s="352"/>
      <c r="AF13" s="352"/>
      <c r="AG13" s="352"/>
      <c r="AH13" s="353"/>
      <c r="AI13" s="352"/>
      <c r="AJ13" s="352"/>
      <c r="AK13" s="352"/>
      <c r="AL13" s="352"/>
      <c r="AM13" s="352"/>
      <c r="AN13" s="353"/>
      <c r="AO13" s="352"/>
      <c r="AP13" s="352"/>
      <c r="AQ13" s="352"/>
      <c r="AR13" s="352"/>
      <c r="AS13" s="352"/>
      <c r="AT13" s="353"/>
      <c r="AU13" s="352"/>
      <c r="AV13" s="352"/>
      <c r="AW13" s="352">
        <v>8</v>
      </c>
      <c r="AX13" s="354"/>
      <c r="AY13" s="354"/>
      <c r="AZ13" s="354"/>
      <c r="BA13" s="354"/>
      <c r="BB13" s="354"/>
      <c r="BC13" s="354"/>
      <c r="BD13" s="354"/>
      <c r="BE13" s="354"/>
      <c r="BF13" s="354"/>
      <c r="BG13" s="354"/>
      <c r="BH13" s="354"/>
      <c r="BI13" s="354"/>
      <c r="BJ13" s="354"/>
      <c r="BL13" s="418"/>
      <c r="BM13" s="418"/>
      <c r="BN13" s="418"/>
      <c r="BO13" s="688"/>
      <c r="BP13" s="59">
        <f t="shared" si="0"/>
        <v>0</v>
      </c>
      <c r="BQ13" s="80">
        <f t="shared" ref="BQ13" si="6">COUNTIF(H13:BO13,"&gt;5")</f>
        <v>7</v>
      </c>
      <c r="BR13" s="80">
        <f t="shared" ref="BR13" si="7">COUNTIF(H13:BO13,"&gt;5?")</f>
        <v>0</v>
      </c>
      <c r="BS13" s="80">
        <f t="shared" ref="BS13" si="8">COUNTIF(H13:BO13,"5")</f>
        <v>0</v>
      </c>
      <c r="BT13" s="80">
        <f t="shared" ref="BT13" si="9">COUNTIF(H13:BO13,"5*")</f>
        <v>0</v>
      </c>
      <c r="BU13" s="80">
        <f t="shared" ref="BU13" si="10">SUM(BQ13:BT13)</f>
        <v>7</v>
      </c>
      <c r="BV13" s="676"/>
      <c r="BW13" s="652"/>
      <c r="BX13" s="652"/>
      <c r="BY13" s="652"/>
      <c r="BZ13" s="652"/>
      <c r="CA13" s="652"/>
      <c r="CB13" s="652"/>
      <c r="CC13" s="652"/>
      <c r="CD13" s="653"/>
      <c r="CE13" s="653"/>
      <c r="CF13" s="651"/>
      <c r="CG13" s="652"/>
      <c r="CH13" s="652"/>
      <c r="CI13" s="652"/>
      <c r="CJ13" s="654"/>
      <c r="CK13" s="651"/>
      <c r="CL13" s="652"/>
      <c r="CM13" s="652"/>
      <c r="CN13" s="652"/>
      <c r="CO13" s="652"/>
      <c r="CP13" s="652"/>
      <c r="CQ13" s="652"/>
      <c r="CR13" s="652"/>
      <c r="CS13" s="652"/>
      <c r="CT13" s="654"/>
      <c r="CU13" s="651"/>
      <c r="CV13" s="652"/>
      <c r="CW13" s="652"/>
      <c r="CX13" s="652"/>
      <c r="CY13" s="652"/>
      <c r="CZ13" s="652"/>
      <c r="DA13" s="652"/>
      <c r="DB13" s="652"/>
      <c r="DC13" s="652"/>
      <c r="DD13" s="363"/>
      <c r="DE13" s="651"/>
      <c r="DF13" s="653"/>
      <c r="DG13" s="651"/>
      <c r="DH13" s="652"/>
      <c r="DI13" s="652"/>
      <c r="DJ13" s="652"/>
      <c r="DK13" s="652"/>
      <c r="DL13" s="652"/>
      <c r="DM13" s="653"/>
    </row>
    <row r="14" spans="1:117" s="54" customFormat="1" x14ac:dyDescent="0.25">
      <c r="A14" s="649"/>
      <c r="B14" s="650"/>
      <c r="C14" s="406" t="s">
        <v>2421</v>
      </c>
      <c r="D14" s="406" t="s">
        <v>2422</v>
      </c>
      <c r="E14" s="405" t="s">
        <v>592</v>
      </c>
      <c r="F14" s="405">
        <v>1</v>
      </c>
      <c r="G14" s="692"/>
      <c r="H14" s="176"/>
      <c r="I14" s="176"/>
      <c r="J14" s="176"/>
      <c r="K14" s="352"/>
      <c r="L14" s="352"/>
      <c r="M14" s="352">
        <v>9</v>
      </c>
      <c r="N14" s="352">
        <v>7</v>
      </c>
      <c r="O14" s="352">
        <v>9</v>
      </c>
      <c r="P14" s="352">
        <v>9</v>
      </c>
      <c r="Q14" s="352">
        <v>9</v>
      </c>
      <c r="R14" s="352">
        <v>8</v>
      </c>
      <c r="S14" s="352"/>
      <c r="T14" s="352"/>
      <c r="U14" s="353"/>
      <c r="V14" s="353"/>
      <c r="W14" s="352"/>
      <c r="X14" s="352"/>
      <c r="Y14" s="352"/>
      <c r="AA14" s="352"/>
      <c r="AB14" s="353"/>
      <c r="AC14" s="352"/>
      <c r="AD14" s="352"/>
      <c r="AE14" s="352"/>
      <c r="AF14" s="352"/>
      <c r="AG14" s="352"/>
      <c r="AH14" s="168"/>
      <c r="AI14" s="352"/>
      <c r="AJ14" s="168"/>
      <c r="AK14" s="168"/>
      <c r="AL14" s="352"/>
      <c r="AM14" s="352"/>
      <c r="AN14" s="353"/>
      <c r="AO14" s="352"/>
      <c r="AP14" s="352"/>
      <c r="AQ14" s="352"/>
      <c r="AR14" s="352"/>
      <c r="AS14" s="352"/>
      <c r="AT14" s="353"/>
      <c r="AU14" s="352"/>
      <c r="AV14" s="352"/>
      <c r="AW14" s="168">
        <v>8</v>
      </c>
      <c r="AX14" s="354"/>
      <c r="AY14" s="354"/>
      <c r="AZ14" s="354"/>
      <c r="BA14" s="354"/>
      <c r="BB14" s="354"/>
      <c r="BC14" s="354"/>
      <c r="BD14" s="354"/>
      <c r="BE14" s="354"/>
      <c r="BF14" s="354"/>
      <c r="BG14" s="354"/>
      <c r="BH14" s="354"/>
      <c r="BI14" s="354"/>
      <c r="BJ14" s="354"/>
      <c r="BK14" s="355"/>
      <c r="BL14" s="418"/>
      <c r="BM14" s="418"/>
      <c r="BN14" s="418"/>
      <c r="BO14" s="688"/>
      <c r="BP14" s="59">
        <f>COUNTIF(H14:BO14, "2024-1")</f>
        <v>0</v>
      </c>
      <c r="BQ14" s="80">
        <f>COUNTIF(H14:BO14,"&gt;5")</f>
        <v>7</v>
      </c>
      <c r="BR14" s="80">
        <f>COUNTIF(H14:BO14,"&gt;5?")</f>
        <v>0</v>
      </c>
      <c r="BS14" s="80">
        <f>COUNTIF(H14:BO14,"5")</f>
        <v>0</v>
      </c>
      <c r="BT14" s="80">
        <f>COUNTIF(H14:BO14,"5*")</f>
        <v>0</v>
      </c>
      <c r="BU14" s="80">
        <f>SUM(BQ14:BT14)</f>
        <v>7</v>
      </c>
      <c r="BV14" s="676"/>
      <c r="BW14" s="652"/>
      <c r="BX14" s="652"/>
      <c r="BY14" s="652"/>
      <c r="BZ14" s="652"/>
      <c r="CA14" s="652"/>
      <c r="CB14" s="652"/>
      <c r="CC14" s="652"/>
      <c r="CD14" s="653"/>
      <c r="CE14" s="653"/>
      <c r="CF14" s="651"/>
      <c r="CG14" s="652"/>
      <c r="CH14" s="652"/>
      <c r="CI14" s="652"/>
      <c r="CJ14" s="654"/>
      <c r="CK14" s="651"/>
      <c r="CL14" s="652"/>
      <c r="CM14" s="652"/>
      <c r="CN14" s="652"/>
      <c r="CO14" s="652"/>
      <c r="CP14" s="652"/>
      <c r="CQ14" s="652"/>
      <c r="CR14" s="652"/>
      <c r="CS14" s="652"/>
      <c r="CT14" s="654"/>
      <c r="CU14" s="651"/>
      <c r="CV14" s="652"/>
      <c r="CW14" s="652"/>
      <c r="CX14" s="652"/>
      <c r="CY14" s="652"/>
      <c r="CZ14" s="652"/>
      <c r="DA14" s="652"/>
      <c r="DB14" s="652"/>
      <c r="DC14" s="652"/>
      <c r="DD14" s="363"/>
      <c r="DE14" s="651"/>
      <c r="DF14" s="653"/>
      <c r="DG14" s="651"/>
      <c r="DH14" s="652"/>
      <c r="DI14" s="652"/>
      <c r="DJ14" s="652"/>
      <c r="DK14" s="652"/>
      <c r="DL14" s="652"/>
      <c r="DM14" s="653"/>
    </row>
    <row r="15" spans="1:117" s="54" customFormat="1" x14ac:dyDescent="0.25">
      <c r="A15" s="649"/>
      <c r="B15" s="650"/>
      <c r="C15" s="406" t="s">
        <v>2595</v>
      </c>
      <c r="D15" s="406" t="s">
        <v>2596</v>
      </c>
      <c r="E15" s="405" t="s">
        <v>592</v>
      </c>
      <c r="F15" s="405"/>
      <c r="G15" s="692">
        <v>1</v>
      </c>
      <c r="H15" s="353"/>
      <c r="I15" s="352"/>
      <c r="J15" s="352"/>
      <c r="K15" s="352"/>
      <c r="L15" s="352" t="s">
        <v>1261</v>
      </c>
      <c r="M15" s="352">
        <v>9</v>
      </c>
      <c r="N15" s="9" t="s">
        <v>1261</v>
      </c>
      <c r="O15" s="352">
        <v>9</v>
      </c>
      <c r="P15" s="352">
        <v>7</v>
      </c>
      <c r="Q15" s="352">
        <v>9</v>
      </c>
      <c r="R15" s="352">
        <v>8</v>
      </c>
      <c r="S15" s="352" t="s">
        <v>1261</v>
      </c>
      <c r="T15" s="352"/>
      <c r="U15" s="353"/>
      <c r="V15" s="353"/>
      <c r="W15" s="352"/>
      <c r="X15" s="352"/>
      <c r="Y15" s="352"/>
      <c r="Z15" s="352"/>
      <c r="AA15" s="352"/>
      <c r="AB15" s="353"/>
      <c r="AC15" s="352"/>
      <c r="AD15" s="352"/>
      <c r="AE15" s="352"/>
      <c r="AF15" s="352"/>
      <c r="AG15" s="352"/>
      <c r="AH15" s="353"/>
      <c r="AI15" s="352"/>
      <c r="AJ15" s="352"/>
      <c r="AK15" s="352"/>
      <c r="AL15" s="352"/>
      <c r="AM15" s="352"/>
      <c r="AN15" s="353"/>
      <c r="AO15" s="352"/>
      <c r="AP15" s="352"/>
      <c r="AQ15" s="352"/>
      <c r="AR15" s="352"/>
      <c r="AS15" s="352"/>
      <c r="AT15" s="353"/>
      <c r="AU15" s="352" t="s">
        <v>1261</v>
      </c>
      <c r="AV15" s="352"/>
      <c r="AW15" s="352">
        <v>7</v>
      </c>
      <c r="AX15" s="354"/>
      <c r="AY15" s="354"/>
      <c r="AZ15" s="354"/>
      <c r="BA15" s="354"/>
      <c r="BB15" s="354"/>
      <c r="BC15" s="354"/>
      <c r="BD15" s="354"/>
      <c r="BE15" s="354" t="s">
        <v>1261</v>
      </c>
      <c r="BF15" s="354"/>
      <c r="BG15" s="354"/>
      <c r="BH15" s="354"/>
      <c r="BI15" s="354"/>
      <c r="BJ15" s="354"/>
      <c r="BL15" s="418" t="s">
        <v>1261</v>
      </c>
      <c r="BM15" s="418"/>
      <c r="BN15" s="418"/>
      <c r="BO15" s="688"/>
      <c r="BP15" s="59">
        <f t="shared" ref="BP15" si="11">COUNTIF(H15:BO15, "2024-1")</f>
        <v>0</v>
      </c>
      <c r="BQ15" s="80">
        <f t="shared" ref="BQ15" si="12">COUNTIF(H15:BO15,"&gt;5")</f>
        <v>6</v>
      </c>
      <c r="BR15" s="80">
        <f t="shared" ref="BR15" si="13">COUNTIF(H15:BO15,"&gt;5?")</f>
        <v>6</v>
      </c>
      <c r="BS15" s="80">
        <f t="shared" ref="BS15" si="14">COUNTIF(H15:BO15,"5")</f>
        <v>0</v>
      </c>
      <c r="BT15" s="80">
        <f t="shared" ref="BT15" si="15">COUNTIF(H15:BO15,"5*")</f>
        <v>0</v>
      </c>
      <c r="BU15" s="80">
        <f t="shared" ref="BU15" si="16">SUM(BQ15:BT15)</f>
        <v>12</v>
      </c>
      <c r="BV15" s="676"/>
      <c r="BW15" s="652"/>
      <c r="BX15" s="652"/>
      <c r="BY15" s="652"/>
      <c r="BZ15" s="652"/>
      <c r="CA15" s="652"/>
      <c r="CB15" s="652"/>
      <c r="CC15" s="652"/>
      <c r="CD15" s="653"/>
      <c r="CE15" s="653"/>
      <c r="CF15" s="651"/>
      <c r="CG15" s="652"/>
      <c r="CH15" s="652"/>
      <c r="CI15" s="652"/>
      <c r="CJ15" s="654"/>
      <c r="CK15" s="651"/>
      <c r="CL15" s="652"/>
      <c r="CM15" s="652"/>
      <c r="CN15" s="652"/>
      <c r="CO15" s="652"/>
      <c r="CP15" s="652"/>
      <c r="CQ15" s="652"/>
      <c r="CR15" s="652"/>
      <c r="CS15" s="652"/>
      <c r="CT15" s="654"/>
      <c r="CU15" s="651"/>
      <c r="CV15" s="652"/>
      <c r="CW15" s="652"/>
      <c r="CX15" s="652"/>
      <c r="CY15" s="652"/>
      <c r="CZ15" s="652"/>
      <c r="DA15" s="652"/>
      <c r="DB15" s="652"/>
      <c r="DC15" s="652"/>
      <c r="DD15" s="363"/>
      <c r="DE15" s="651"/>
      <c r="DF15" s="653"/>
      <c r="DG15" s="651"/>
      <c r="DH15" s="652"/>
      <c r="DI15" s="652"/>
      <c r="DJ15" s="652"/>
      <c r="DK15" s="652"/>
      <c r="DL15" s="652"/>
      <c r="DM15" s="653"/>
    </row>
    <row r="16" spans="1:117" s="54" customFormat="1" x14ac:dyDescent="0.25">
      <c r="A16" s="649"/>
      <c r="B16" s="650"/>
      <c r="C16" s="406" t="s">
        <v>2119</v>
      </c>
      <c r="D16" s="406" t="s">
        <v>2120</v>
      </c>
      <c r="E16" s="405" t="s">
        <v>592</v>
      </c>
      <c r="F16" s="405">
        <v>3</v>
      </c>
      <c r="G16" s="406"/>
      <c r="H16" s="168">
        <v>8</v>
      </c>
      <c r="I16" s="168"/>
      <c r="J16" s="168"/>
      <c r="K16" s="168"/>
      <c r="L16" s="352">
        <v>9</v>
      </c>
      <c r="M16" s="352">
        <v>8</v>
      </c>
      <c r="O16" s="352">
        <v>8</v>
      </c>
      <c r="P16" s="352">
        <v>9</v>
      </c>
      <c r="Q16" s="352">
        <v>8</v>
      </c>
      <c r="R16" s="352">
        <v>8</v>
      </c>
      <c r="S16" s="168">
        <v>7</v>
      </c>
      <c r="T16" s="168"/>
      <c r="U16" s="168">
        <v>10</v>
      </c>
      <c r="V16" s="168">
        <v>9</v>
      </c>
      <c r="W16" s="168">
        <v>10</v>
      </c>
      <c r="X16" s="168"/>
      <c r="Y16" s="168"/>
      <c r="Z16" s="168"/>
      <c r="AA16" s="168"/>
      <c r="AB16" s="168"/>
      <c r="AC16" s="168"/>
      <c r="AD16" s="168">
        <v>6</v>
      </c>
      <c r="AE16" s="168"/>
      <c r="AF16" s="168"/>
      <c r="AG16" s="168"/>
      <c r="AH16" s="168"/>
      <c r="AI16" s="168"/>
      <c r="AJ16" s="168"/>
      <c r="AK16" s="168"/>
      <c r="AL16" s="168"/>
      <c r="AM16" s="168">
        <v>9</v>
      </c>
      <c r="AN16" s="168"/>
      <c r="AO16" s="168"/>
      <c r="AP16" s="168"/>
      <c r="AQ16" s="168"/>
      <c r="AR16" s="168"/>
      <c r="AS16" s="168"/>
      <c r="AT16" s="168"/>
      <c r="AU16" s="168">
        <v>9</v>
      </c>
      <c r="AV16" s="168"/>
      <c r="AW16" s="168">
        <v>6</v>
      </c>
      <c r="AX16" s="168"/>
      <c r="AY16" s="168"/>
      <c r="AZ16" s="168"/>
      <c r="BA16" s="168"/>
      <c r="BB16" s="168"/>
      <c r="BC16" s="168"/>
      <c r="BD16" s="168"/>
      <c r="BE16" s="168">
        <v>8</v>
      </c>
      <c r="BF16" s="168"/>
      <c r="BG16" s="168"/>
      <c r="BH16" s="168"/>
      <c r="BI16" s="168"/>
      <c r="BJ16" s="168">
        <v>8</v>
      </c>
      <c r="BK16" s="168"/>
      <c r="BL16" s="168"/>
      <c r="BM16" s="168">
        <v>6</v>
      </c>
      <c r="BN16" s="168">
        <v>7</v>
      </c>
      <c r="BO16" s="168">
        <v>9</v>
      </c>
      <c r="BP16" s="59">
        <f t="shared" si="0"/>
        <v>0</v>
      </c>
      <c r="BQ16" s="80">
        <f t="shared" si="1"/>
        <v>20</v>
      </c>
      <c r="BR16" s="80">
        <f t="shared" si="2"/>
        <v>0</v>
      </c>
      <c r="BS16" s="80">
        <f t="shared" si="3"/>
        <v>0</v>
      </c>
      <c r="BT16" s="80">
        <f t="shared" si="4"/>
        <v>0</v>
      </c>
      <c r="BU16" s="80">
        <f t="shared" si="5"/>
        <v>20</v>
      </c>
      <c r="BV16" s="676"/>
      <c r="BW16" s="652"/>
      <c r="BX16" s="652"/>
      <c r="BY16" s="652"/>
      <c r="BZ16" s="652"/>
      <c r="CA16" s="652"/>
      <c r="CB16" s="652"/>
      <c r="CC16" s="652"/>
      <c r="CD16" s="653"/>
      <c r="CE16" s="653"/>
      <c r="CF16" s="651"/>
      <c r="CG16" s="652"/>
      <c r="CH16" s="652"/>
      <c r="CI16" s="652"/>
      <c r="CJ16" s="654"/>
      <c r="CK16" s="651"/>
      <c r="CL16" s="652"/>
      <c r="CM16" s="652"/>
      <c r="CN16" s="652"/>
      <c r="CO16" s="652"/>
      <c r="CP16" s="652"/>
      <c r="CQ16" s="652"/>
      <c r="CR16" s="652"/>
      <c r="CS16" s="652"/>
      <c r="CT16" s="654"/>
      <c r="CU16" s="651"/>
      <c r="CV16" s="652"/>
      <c r="CW16" s="652"/>
      <c r="CX16" s="652"/>
      <c r="CY16" s="652"/>
      <c r="CZ16" s="652"/>
      <c r="DA16" s="652"/>
      <c r="DB16" s="652"/>
      <c r="DC16" s="652"/>
      <c r="DD16" s="363"/>
      <c r="DE16" s="651"/>
      <c r="DF16" s="653"/>
      <c r="DG16" s="651"/>
      <c r="DH16" s="652"/>
      <c r="DI16" s="652"/>
      <c r="DJ16" s="652"/>
      <c r="DK16" s="652"/>
      <c r="DL16" s="652"/>
      <c r="DM16" s="653"/>
    </row>
    <row r="17" spans="1:117" s="54" customFormat="1" x14ac:dyDescent="0.25">
      <c r="A17" s="649"/>
      <c r="B17" s="650"/>
      <c r="C17" s="406" t="s">
        <v>2048</v>
      </c>
      <c r="D17" s="406" t="s">
        <v>2049</v>
      </c>
      <c r="E17" s="405" t="s">
        <v>592</v>
      </c>
      <c r="F17" s="405">
        <v>3</v>
      </c>
      <c r="G17" s="406"/>
      <c r="H17" s="168">
        <v>9</v>
      </c>
      <c r="I17" s="168"/>
      <c r="J17" s="168"/>
      <c r="K17" s="168"/>
      <c r="L17" s="352">
        <v>9</v>
      </c>
      <c r="M17" s="352">
        <v>9</v>
      </c>
      <c r="O17" s="352">
        <v>8</v>
      </c>
      <c r="P17" s="352">
        <v>7</v>
      </c>
      <c r="Q17" s="352">
        <v>9</v>
      </c>
      <c r="R17" s="352">
        <v>8</v>
      </c>
      <c r="S17" s="168">
        <v>7</v>
      </c>
      <c r="T17" s="168"/>
      <c r="U17" s="168">
        <v>6</v>
      </c>
      <c r="V17" s="168">
        <v>8</v>
      </c>
      <c r="W17" s="168">
        <v>8</v>
      </c>
      <c r="X17" s="168"/>
      <c r="Y17" s="168"/>
      <c r="Z17" s="168"/>
      <c r="AA17" s="168"/>
      <c r="AB17" s="168"/>
      <c r="AC17" s="168"/>
      <c r="AD17" s="168">
        <v>7</v>
      </c>
      <c r="AE17" s="168"/>
      <c r="AF17" s="168"/>
      <c r="AG17" s="168"/>
      <c r="AH17" s="168"/>
      <c r="AI17" s="168"/>
      <c r="AJ17" s="168"/>
      <c r="AK17" s="168"/>
      <c r="AL17" s="168"/>
      <c r="AM17" s="168">
        <v>7</v>
      </c>
      <c r="AN17" s="168"/>
      <c r="AO17" s="168"/>
      <c r="AP17" s="168"/>
      <c r="AQ17" s="168"/>
      <c r="AR17" s="168"/>
      <c r="AS17" s="168"/>
      <c r="AT17" s="168"/>
      <c r="AU17" s="168">
        <v>9</v>
      </c>
      <c r="AV17" s="168"/>
      <c r="AW17" s="168">
        <v>6</v>
      </c>
      <c r="AX17" s="168"/>
      <c r="AY17" s="168"/>
      <c r="AZ17" s="168"/>
      <c r="BA17" s="168"/>
      <c r="BB17" s="168"/>
      <c r="BC17" s="168"/>
      <c r="BD17" s="168"/>
      <c r="BE17" s="168">
        <v>7</v>
      </c>
      <c r="BF17" s="168"/>
      <c r="BG17" s="168"/>
      <c r="BH17" s="168"/>
      <c r="BI17" s="168"/>
      <c r="BJ17" s="168">
        <v>8</v>
      </c>
      <c r="BK17" s="168"/>
      <c r="BL17" s="168"/>
      <c r="BM17" s="168">
        <v>7</v>
      </c>
      <c r="BN17" s="168">
        <v>7</v>
      </c>
      <c r="BO17" s="168">
        <v>9</v>
      </c>
      <c r="BP17" s="59">
        <f t="shared" si="0"/>
        <v>0</v>
      </c>
      <c r="BQ17" s="80">
        <f t="shared" si="1"/>
        <v>20</v>
      </c>
      <c r="BR17" s="80">
        <f t="shared" si="2"/>
        <v>0</v>
      </c>
      <c r="BS17" s="80">
        <f t="shared" si="3"/>
        <v>0</v>
      </c>
      <c r="BT17" s="80">
        <f t="shared" si="4"/>
        <v>0</v>
      </c>
      <c r="BU17" s="80">
        <f t="shared" si="5"/>
        <v>20</v>
      </c>
      <c r="BV17" s="676"/>
      <c r="BW17" s="652"/>
      <c r="BX17" s="652"/>
      <c r="BY17" s="652"/>
      <c r="BZ17" s="652"/>
      <c r="CA17" s="652"/>
      <c r="CB17" s="652"/>
      <c r="CC17" s="652"/>
      <c r="CD17" s="653"/>
      <c r="CE17" s="653"/>
      <c r="CF17" s="651"/>
      <c r="CG17" s="652"/>
      <c r="CH17" s="652"/>
      <c r="CI17" s="652"/>
      <c r="CJ17" s="654"/>
      <c r="CK17" s="651"/>
      <c r="CL17" s="652"/>
      <c r="CM17" s="652"/>
      <c r="CN17" s="652"/>
      <c r="CO17" s="652"/>
      <c r="CP17" s="652"/>
      <c r="CQ17" s="652"/>
      <c r="CR17" s="652"/>
      <c r="CS17" s="652"/>
      <c r="CT17" s="654"/>
      <c r="CU17" s="651"/>
      <c r="CV17" s="652"/>
      <c r="CW17" s="652"/>
      <c r="CX17" s="652"/>
      <c r="CY17" s="652"/>
      <c r="CZ17" s="652"/>
      <c r="DA17" s="652"/>
      <c r="DB17" s="652"/>
      <c r="DC17" s="652"/>
      <c r="DD17" s="363"/>
      <c r="DE17" s="651"/>
      <c r="DF17" s="653"/>
      <c r="DG17" s="651"/>
      <c r="DH17" s="652"/>
      <c r="DI17" s="652"/>
      <c r="DJ17" s="652"/>
      <c r="DK17" s="652"/>
      <c r="DL17" s="652"/>
      <c r="DM17" s="653"/>
    </row>
    <row r="18" spans="1:117" s="54" customFormat="1" x14ac:dyDescent="0.25">
      <c r="A18" s="649"/>
      <c r="B18" s="650"/>
      <c r="C18" s="406" t="s">
        <v>2050</v>
      </c>
      <c r="D18" s="406" t="s">
        <v>2051</v>
      </c>
      <c r="E18" s="405" t="s">
        <v>592</v>
      </c>
      <c r="F18" s="405">
        <v>3</v>
      </c>
      <c r="G18" s="406"/>
      <c r="H18" s="168">
        <v>8</v>
      </c>
      <c r="I18" s="168"/>
      <c r="J18" s="168"/>
      <c r="K18" s="168"/>
      <c r="L18" s="352">
        <v>8</v>
      </c>
      <c r="M18" s="352">
        <v>9</v>
      </c>
      <c r="O18" s="352">
        <v>9</v>
      </c>
      <c r="P18" s="352">
        <v>7</v>
      </c>
      <c r="Q18" s="352">
        <v>9</v>
      </c>
      <c r="R18" s="352">
        <v>8</v>
      </c>
      <c r="S18" s="168">
        <v>7</v>
      </c>
      <c r="T18" s="168"/>
      <c r="U18" s="168">
        <v>6</v>
      </c>
      <c r="V18" s="168">
        <v>8</v>
      </c>
      <c r="W18" s="168">
        <v>9</v>
      </c>
      <c r="X18" s="168"/>
      <c r="Y18" s="168"/>
      <c r="Z18" s="168"/>
      <c r="AA18" s="168"/>
      <c r="AB18" s="168"/>
      <c r="AC18" s="168"/>
      <c r="AD18" s="168">
        <v>5</v>
      </c>
      <c r="AE18" s="168"/>
      <c r="AF18" s="168"/>
      <c r="AG18" s="168"/>
      <c r="AH18" s="168"/>
      <c r="AI18" s="168"/>
      <c r="AJ18" s="168"/>
      <c r="AK18" s="168"/>
      <c r="AL18" s="168"/>
      <c r="AM18" s="168">
        <v>9</v>
      </c>
      <c r="AN18" s="168"/>
      <c r="AO18" s="168"/>
      <c r="AP18" s="168"/>
      <c r="AQ18" s="168"/>
      <c r="AR18" s="168"/>
      <c r="AS18" s="168"/>
      <c r="AT18" s="168"/>
      <c r="AU18" s="168">
        <v>10</v>
      </c>
      <c r="AV18" s="168"/>
      <c r="AW18" s="168">
        <v>6</v>
      </c>
      <c r="AX18" s="168"/>
      <c r="AY18" s="168"/>
      <c r="AZ18" s="168"/>
      <c r="BA18" s="168"/>
      <c r="BB18" s="168"/>
      <c r="BC18" s="168"/>
      <c r="BD18" s="168"/>
      <c r="BE18" s="168">
        <v>6</v>
      </c>
      <c r="BF18" s="168"/>
      <c r="BG18" s="168"/>
      <c r="BH18" s="168"/>
      <c r="BI18" s="168"/>
      <c r="BJ18" s="168">
        <v>7</v>
      </c>
      <c r="BK18" s="168"/>
      <c r="BL18" s="168"/>
      <c r="BM18" s="168">
        <v>7</v>
      </c>
      <c r="BN18" s="168" t="s">
        <v>715</v>
      </c>
      <c r="BO18" s="168">
        <v>10</v>
      </c>
      <c r="BP18" s="59">
        <f t="shared" si="0"/>
        <v>0</v>
      </c>
      <c r="BQ18" s="80">
        <f t="shared" si="1"/>
        <v>18</v>
      </c>
      <c r="BR18" s="80">
        <f t="shared" si="2"/>
        <v>1</v>
      </c>
      <c r="BS18" s="80">
        <f t="shared" si="3"/>
        <v>1</v>
      </c>
      <c r="BT18" s="80">
        <f t="shared" si="4"/>
        <v>0</v>
      </c>
      <c r="BU18" s="80">
        <f t="shared" si="5"/>
        <v>20</v>
      </c>
      <c r="BV18" s="676"/>
      <c r="BW18" s="652"/>
      <c r="BX18" s="652"/>
      <c r="BY18" s="652"/>
      <c r="BZ18" s="652"/>
      <c r="CA18" s="652"/>
      <c r="CB18" s="652"/>
      <c r="CC18" s="652"/>
      <c r="CD18" s="653"/>
      <c r="CE18" s="653"/>
      <c r="CF18" s="651"/>
      <c r="CG18" s="652"/>
      <c r="CH18" s="652"/>
      <c r="CI18" s="652"/>
      <c r="CJ18" s="654"/>
      <c r="CK18" s="651"/>
      <c r="CL18" s="652"/>
      <c r="CM18" s="652"/>
      <c r="CN18" s="652"/>
      <c r="CO18" s="652"/>
      <c r="CP18" s="652"/>
      <c r="CQ18" s="652"/>
      <c r="CR18" s="652"/>
      <c r="CS18" s="652"/>
      <c r="CT18" s="654"/>
      <c r="CU18" s="651"/>
      <c r="CV18" s="652"/>
      <c r="CW18" s="652"/>
      <c r="CX18" s="652"/>
      <c r="CY18" s="652"/>
      <c r="CZ18" s="652"/>
      <c r="DA18" s="652"/>
      <c r="DB18" s="652"/>
      <c r="DC18" s="652"/>
      <c r="DD18" s="363"/>
      <c r="DE18" s="651"/>
      <c r="DF18" s="653"/>
      <c r="DG18" s="651"/>
      <c r="DH18" s="652"/>
      <c r="DI18" s="652"/>
      <c r="DJ18" s="652"/>
      <c r="DK18" s="652"/>
      <c r="DL18" s="652"/>
      <c r="DM18" s="653"/>
    </row>
    <row r="19" spans="1:117" s="54" customFormat="1" x14ac:dyDescent="0.25">
      <c r="A19" s="649"/>
      <c r="B19" s="650"/>
      <c r="C19" s="406" t="s">
        <v>2123</v>
      </c>
      <c r="D19" s="406" t="s">
        <v>2124</v>
      </c>
      <c r="E19" s="405" t="s">
        <v>592</v>
      </c>
      <c r="F19" s="405">
        <v>3</v>
      </c>
      <c r="G19" s="406"/>
      <c r="H19" s="168">
        <v>7</v>
      </c>
      <c r="I19" s="168"/>
      <c r="J19" s="168"/>
      <c r="K19" s="168"/>
      <c r="L19" s="352">
        <v>7</v>
      </c>
      <c r="M19" s="352">
        <v>9</v>
      </c>
      <c r="O19" s="352">
        <v>9</v>
      </c>
      <c r="P19" s="352">
        <v>7</v>
      </c>
      <c r="Q19" s="352">
        <v>9</v>
      </c>
      <c r="R19" s="352">
        <v>8</v>
      </c>
      <c r="S19" s="168">
        <v>7</v>
      </c>
      <c r="T19" s="168"/>
      <c r="U19" s="168">
        <v>7</v>
      </c>
      <c r="V19" s="168">
        <v>9</v>
      </c>
      <c r="W19" s="168">
        <v>8</v>
      </c>
      <c r="X19" s="168"/>
      <c r="Y19" s="168"/>
      <c r="Z19" s="168"/>
      <c r="AA19" s="168"/>
      <c r="AB19" s="168"/>
      <c r="AC19" s="168"/>
      <c r="AD19" s="168">
        <v>7</v>
      </c>
      <c r="AE19" s="168"/>
      <c r="AF19" s="168"/>
      <c r="AG19" s="168"/>
      <c r="AH19" s="168"/>
      <c r="AI19" s="168"/>
      <c r="AJ19" s="168"/>
      <c r="AK19" s="168"/>
      <c r="AL19" s="168"/>
      <c r="AM19" s="168">
        <v>9</v>
      </c>
      <c r="AN19" s="168"/>
      <c r="AO19" s="168"/>
      <c r="AP19" s="168"/>
      <c r="AQ19" s="168"/>
      <c r="AR19" s="168"/>
      <c r="AS19" s="168"/>
      <c r="AT19" s="168"/>
      <c r="AU19" s="168">
        <v>10</v>
      </c>
      <c r="AV19" s="168"/>
      <c r="AW19" s="168">
        <v>8</v>
      </c>
      <c r="AX19" s="168"/>
      <c r="AY19" s="168"/>
      <c r="AZ19" s="168"/>
      <c r="BA19" s="168"/>
      <c r="BB19" s="168"/>
      <c r="BC19" s="168"/>
      <c r="BD19" s="168"/>
      <c r="BE19" s="168">
        <v>7</v>
      </c>
      <c r="BF19" s="168"/>
      <c r="BG19" s="168"/>
      <c r="BH19" s="168"/>
      <c r="BI19" s="168"/>
      <c r="BJ19" s="168">
        <v>7</v>
      </c>
      <c r="BK19" s="168"/>
      <c r="BL19" s="168"/>
      <c r="BM19" s="168">
        <v>8</v>
      </c>
      <c r="BN19" s="168">
        <v>8</v>
      </c>
      <c r="BO19" s="168">
        <v>10</v>
      </c>
      <c r="BP19" s="59">
        <f t="shared" si="0"/>
        <v>0</v>
      </c>
      <c r="BQ19" s="80">
        <f t="shared" si="1"/>
        <v>20</v>
      </c>
      <c r="BR19" s="80">
        <f t="shared" si="2"/>
        <v>0</v>
      </c>
      <c r="BS19" s="80">
        <f t="shared" si="3"/>
        <v>0</v>
      </c>
      <c r="BT19" s="80">
        <f t="shared" si="4"/>
        <v>0</v>
      </c>
      <c r="BU19" s="80">
        <f t="shared" si="5"/>
        <v>20</v>
      </c>
      <c r="BV19" s="676"/>
      <c r="BW19" s="652"/>
      <c r="BX19" s="652"/>
      <c r="BY19" s="652"/>
      <c r="BZ19" s="652"/>
      <c r="CA19" s="652"/>
      <c r="CB19" s="652"/>
      <c r="CC19" s="652"/>
      <c r="CD19" s="653"/>
      <c r="CE19" s="653"/>
      <c r="CF19" s="651"/>
      <c r="CG19" s="652"/>
      <c r="CH19" s="652"/>
      <c r="CI19" s="652"/>
      <c r="CJ19" s="654"/>
      <c r="CK19" s="651"/>
      <c r="CL19" s="652"/>
      <c r="CM19" s="652"/>
      <c r="CN19" s="652"/>
      <c r="CO19" s="652"/>
      <c r="CP19" s="652"/>
      <c r="CQ19" s="652"/>
      <c r="CR19" s="652"/>
      <c r="CS19" s="652"/>
      <c r="CT19" s="654"/>
      <c r="CU19" s="651"/>
      <c r="CV19" s="652"/>
      <c r="CW19" s="652"/>
      <c r="CX19" s="652"/>
      <c r="CY19" s="652"/>
      <c r="CZ19" s="652"/>
      <c r="DA19" s="652"/>
      <c r="DB19" s="652"/>
      <c r="DC19" s="652"/>
      <c r="DD19" s="363"/>
      <c r="DE19" s="651"/>
      <c r="DF19" s="653"/>
      <c r="DG19" s="651"/>
      <c r="DH19" s="652"/>
      <c r="DI19" s="652"/>
      <c r="DJ19" s="652"/>
      <c r="DK19" s="652"/>
      <c r="DL19" s="652"/>
      <c r="DM19" s="653"/>
    </row>
    <row r="20" spans="1:117" s="54" customFormat="1" x14ac:dyDescent="0.25">
      <c r="A20" s="649"/>
      <c r="B20" s="650"/>
      <c r="C20" s="406" t="s">
        <v>2186</v>
      </c>
      <c r="D20" s="406" t="s">
        <v>2187</v>
      </c>
      <c r="E20" s="405" t="s">
        <v>592</v>
      </c>
      <c r="F20" s="405">
        <v>3</v>
      </c>
      <c r="G20" s="406"/>
      <c r="H20" s="168">
        <v>6</v>
      </c>
      <c r="I20" s="168"/>
      <c r="J20" s="168"/>
      <c r="K20" s="168"/>
      <c r="L20" s="352">
        <v>8</v>
      </c>
      <c r="M20" s="352">
        <v>8</v>
      </c>
      <c r="O20" s="352">
        <v>8</v>
      </c>
      <c r="P20" s="352">
        <v>7</v>
      </c>
      <c r="Q20" s="352">
        <v>9</v>
      </c>
      <c r="R20" s="352">
        <v>7</v>
      </c>
      <c r="S20" s="168">
        <v>7</v>
      </c>
      <c r="T20" s="168"/>
      <c r="U20" s="168">
        <v>6</v>
      </c>
      <c r="V20" s="168">
        <v>9</v>
      </c>
      <c r="W20" s="168">
        <v>9</v>
      </c>
      <c r="X20" s="168"/>
      <c r="Y20" s="168"/>
      <c r="Z20" s="168"/>
      <c r="AA20" s="168"/>
      <c r="AB20" s="168"/>
      <c r="AC20" s="168"/>
      <c r="AD20" s="168">
        <v>7</v>
      </c>
      <c r="AE20" s="168"/>
      <c r="AF20" s="168"/>
      <c r="AG20" s="168"/>
      <c r="AH20" s="168"/>
      <c r="AI20" s="168"/>
      <c r="AJ20" s="168"/>
      <c r="AK20" s="168"/>
      <c r="AL20" s="168"/>
      <c r="AM20" s="168">
        <v>6</v>
      </c>
      <c r="AN20" s="168"/>
      <c r="AO20" s="168"/>
      <c r="AP20" s="168"/>
      <c r="AQ20" s="168"/>
      <c r="AR20" s="168"/>
      <c r="AS20" s="168"/>
      <c r="AT20" s="168"/>
      <c r="AU20" s="168">
        <v>9</v>
      </c>
      <c r="AV20" s="168"/>
      <c r="AW20" s="168">
        <v>6</v>
      </c>
      <c r="AX20" s="168"/>
      <c r="AY20" s="168"/>
      <c r="AZ20" s="168"/>
      <c r="BA20" s="168"/>
      <c r="BB20" s="168"/>
      <c r="BC20" s="168"/>
      <c r="BD20" s="168"/>
      <c r="BE20" s="168">
        <v>6</v>
      </c>
      <c r="BF20" s="168"/>
      <c r="BG20" s="168"/>
      <c r="BH20" s="168"/>
      <c r="BI20" s="168"/>
      <c r="BJ20" s="168">
        <v>6</v>
      </c>
      <c r="BK20" s="168"/>
      <c r="BL20" s="168"/>
      <c r="BM20" s="168">
        <v>7</v>
      </c>
      <c r="BN20" s="168">
        <v>5</v>
      </c>
      <c r="BO20" s="168">
        <v>9</v>
      </c>
      <c r="BP20" s="59">
        <f t="shared" si="0"/>
        <v>0</v>
      </c>
      <c r="BQ20" s="80">
        <f t="shared" si="1"/>
        <v>19</v>
      </c>
      <c r="BR20" s="80">
        <f t="shared" si="2"/>
        <v>0</v>
      </c>
      <c r="BS20" s="80">
        <f t="shared" si="3"/>
        <v>1</v>
      </c>
      <c r="BT20" s="80">
        <f t="shared" si="4"/>
        <v>0</v>
      </c>
      <c r="BU20" s="80">
        <f t="shared" si="5"/>
        <v>20</v>
      </c>
      <c r="BV20" s="676"/>
      <c r="BW20" s="652"/>
      <c r="BX20" s="652"/>
      <c r="BY20" s="652"/>
      <c r="BZ20" s="652"/>
      <c r="CA20" s="652"/>
      <c r="CB20" s="652"/>
      <c r="CC20" s="652"/>
      <c r="CD20" s="653"/>
      <c r="CE20" s="653"/>
      <c r="CF20" s="651"/>
      <c r="CG20" s="652"/>
      <c r="CH20" s="652"/>
      <c r="CI20" s="652"/>
      <c r="CJ20" s="654"/>
      <c r="CK20" s="651"/>
      <c r="CL20" s="652"/>
      <c r="CM20" s="652"/>
      <c r="CN20" s="652"/>
      <c r="CO20" s="652"/>
      <c r="CP20" s="652"/>
      <c r="CQ20" s="652"/>
      <c r="CR20" s="652"/>
      <c r="CS20" s="652"/>
      <c r="CT20" s="654"/>
      <c r="CU20" s="651"/>
      <c r="CV20" s="652"/>
      <c r="CW20" s="652"/>
      <c r="CX20" s="652"/>
      <c r="CY20" s="652"/>
      <c r="CZ20" s="652"/>
      <c r="DA20" s="652"/>
      <c r="DB20" s="652"/>
      <c r="DC20" s="652"/>
      <c r="DD20" s="363"/>
      <c r="DE20" s="651"/>
      <c r="DF20" s="653"/>
      <c r="DG20" s="651"/>
      <c r="DH20" s="652"/>
      <c r="DI20" s="652"/>
      <c r="DJ20" s="652"/>
      <c r="DK20" s="652"/>
      <c r="DL20" s="652"/>
      <c r="DM20" s="653"/>
    </row>
    <row r="21" spans="1:117" s="54" customFormat="1" x14ac:dyDescent="0.25">
      <c r="A21" s="649"/>
      <c r="B21" s="650"/>
      <c r="C21" s="406" t="s">
        <v>2203</v>
      </c>
      <c r="D21" s="406" t="s">
        <v>2204</v>
      </c>
      <c r="E21" s="405" t="s">
        <v>592</v>
      </c>
      <c r="F21" s="405">
        <v>3</v>
      </c>
      <c r="G21" s="406"/>
      <c r="H21" s="168">
        <v>7</v>
      </c>
      <c r="I21" s="168"/>
      <c r="J21" s="168"/>
      <c r="K21" s="168"/>
      <c r="L21" s="352">
        <v>6</v>
      </c>
      <c r="M21" s="352">
        <v>8</v>
      </c>
      <c r="O21" s="352">
        <v>7</v>
      </c>
      <c r="P21" s="352">
        <v>6</v>
      </c>
      <c r="Q21" s="352">
        <v>6</v>
      </c>
      <c r="R21" s="352">
        <v>7</v>
      </c>
      <c r="S21" s="168">
        <v>5</v>
      </c>
      <c r="T21" s="168"/>
      <c r="U21" s="168">
        <v>8</v>
      </c>
      <c r="V21" s="168">
        <v>9</v>
      </c>
      <c r="W21" s="168">
        <v>9</v>
      </c>
      <c r="X21" s="168"/>
      <c r="Y21" s="168"/>
      <c r="Z21" s="168"/>
      <c r="AA21" s="168"/>
      <c r="AB21" s="168"/>
      <c r="AC21" s="168"/>
      <c r="AD21" s="168">
        <v>7</v>
      </c>
      <c r="AE21" s="168"/>
      <c r="AF21" s="168"/>
      <c r="AG21" s="168"/>
      <c r="AH21" s="168"/>
      <c r="AI21" s="168"/>
      <c r="AJ21" s="168"/>
      <c r="AK21" s="168"/>
      <c r="AL21" s="168"/>
      <c r="AM21" s="168">
        <v>5</v>
      </c>
      <c r="AN21" s="168"/>
      <c r="AO21" s="168"/>
      <c r="AP21" s="168"/>
      <c r="AQ21" s="168"/>
      <c r="AR21" s="168"/>
      <c r="AS21" s="168"/>
      <c r="AT21" s="168"/>
      <c r="AU21" s="168">
        <v>7</v>
      </c>
      <c r="AV21" s="168"/>
      <c r="AW21" s="168">
        <v>6</v>
      </c>
      <c r="AX21" s="168"/>
      <c r="AY21" s="168"/>
      <c r="AZ21" s="168"/>
      <c r="BA21" s="168"/>
      <c r="BB21" s="168"/>
      <c r="BC21" s="168"/>
      <c r="BD21" s="168"/>
      <c r="BE21" s="168">
        <v>6</v>
      </c>
      <c r="BF21" s="168"/>
      <c r="BG21" s="168"/>
      <c r="BH21" s="168"/>
      <c r="BI21" s="168"/>
      <c r="BJ21" s="168">
        <v>5</v>
      </c>
      <c r="BK21" s="168"/>
      <c r="BL21" s="168"/>
      <c r="BM21" s="168">
        <v>6</v>
      </c>
      <c r="BN21" s="168">
        <v>7</v>
      </c>
      <c r="BO21" s="168">
        <v>9</v>
      </c>
      <c r="BP21" s="59">
        <f t="shared" si="0"/>
        <v>0</v>
      </c>
      <c r="BQ21" s="80">
        <f t="shared" si="1"/>
        <v>17</v>
      </c>
      <c r="BR21" s="80">
        <f t="shared" si="2"/>
        <v>0</v>
      </c>
      <c r="BS21" s="80">
        <f t="shared" si="3"/>
        <v>3</v>
      </c>
      <c r="BT21" s="80">
        <f t="shared" si="4"/>
        <v>0</v>
      </c>
      <c r="BU21" s="80">
        <f t="shared" si="5"/>
        <v>20</v>
      </c>
      <c r="BV21" s="676"/>
      <c r="BW21" s="652"/>
      <c r="BX21" s="652"/>
      <c r="BY21" s="652"/>
      <c r="BZ21" s="652"/>
      <c r="CA21" s="652"/>
      <c r="CB21" s="652"/>
      <c r="CC21" s="652"/>
      <c r="CD21" s="653"/>
      <c r="CE21" s="653"/>
      <c r="CF21" s="651"/>
      <c r="CG21" s="652"/>
      <c r="CH21" s="652"/>
      <c r="CI21" s="652"/>
      <c r="CJ21" s="654"/>
      <c r="CK21" s="651"/>
      <c r="CL21" s="652"/>
      <c r="CM21" s="652"/>
      <c r="CN21" s="652"/>
      <c r="CO21" s="652"/>
      <c r="CP21" s="652"/>
      <c r="CQ21" s="652"/>
      <c r="CR21" s="652"/>
      <c r="CS21" s="652"/>
      <c r="CT21" s="654"/>
      <c r="CU21" s="651"/>
      <c r="CV21" s="652"/>
      <c r="CW21" s="652"/>
      <c r="CX21" s="652"/>
      <c r="CY21" s="652"/>
      <c r="CZ21" s="652"/>
      <c r="DA21" s="652"/>
      <c r="DB21" s="652"/>
      <c r="DC21" s="652"/>
      <c r="DD21" s="363"/>
      <c r="DE21" s="651"/>
      <c r="DF21" s="653"/>
      <c r="DG21" s="651"/>
      <c r="DH21" s="652"/>
      <c r="DI21" s="652"/>
      <c r="DJ21" s="652"/>
      <c r="DK21" s="652"/>
      <c r="DL21" s="652"/>
      <c r="DM21" s="653"/>
    </row>
    <row r="22" spans="1:117" s="54" customFormat="1" hidden="1" x14ac:dyDescent="0.25">
      <c r="A22" s="649"/>
      <c r="B22" s="650"/>
      <c r="C22" s="406" t="s">
        <v>2226</v>
      </c>
      <c r="D22" s="406" t="s">
        <v>2227</v>
      </c>
      <c r="E22" s="405" t="s">
        <v>592</v>
      </c>
      <c r="F22" s="405">
        <v>2</v>
      </c>
      <c r="G22" s="406"/>
      <c r="H22" s="168">
        <v>9</v>
      </c>
      <c r="I22" s="168"/>
      <c r="J22" s="168"/>
      <c r="K22" s="168"/>
      <c r="L22" s="352" t="s">
        <v>2547</v>
      </c>
      <c r="M22" s="352" t="s">
        <v>2547</v>
      </c>
      <c r="O22" s="352" t="s">
        <v>2547</v>
      </c>
      <c r="P22" s="352" t="s">
        <v>2547</v>
      </c>
      <c r="Q22" s="168">
        <v>10</v>
      </c>
      <c r="R22" s="352" t="s">
        <v>2547</v>
      </c>
      <c r="S22" s="168">
        <v>9</v>
      </c>
      <c r="T22" s="168"/>
      <c r="U22" s="168"/>
      <c r="V22" s="168">
        <v>9</v>
      </c>
      <c r="W22" s="168"/>
      <c r="X22" s="168"/>
      <c r="Y22" s="168">
        <v>10</v>
      </c>
      <c r="Z22" s="168"/>
      <c r="AA22" s="168"/>
      <c r="AB22" s="168"/>
      <c r="AC22" s="168"/>
      <c r="AD22" s="168">
        <v>9</v>
      </c>
      <c r="AE22" s="168"/>
      <c r="AF22" s="168"/>
      <c r="AG22" s="168"/>
      <c r="AH22" s="168"/>
      <c r="AI22" s="168"/>
      <c r="AJ22" s="168"/>
      <c r="AK22" s="168"/>
      <c r="AL22" s="168"/>
      <c r="AM22" s="168">
        <v>9</v>
      </c>
      <c r="AN22" s="168"/>
      <c r="AO22" s="168"/>
      <c r="AP22" s="168"/>
      <c r="AQ22" s="168"/>
      <c r="AR22" s="168"/>
      <c r="AS22" s="168"/>
      <c r="AT22" s="168"/>
      <c r="AU22" s="168">
        <v>10</v>
      </c>
      <c r="AV22" s="168"/>
      <c r="AW22" s="168">
        <v>9</v>
      </c>
      <c r="AX22" s="168"/>
      <c r="AY22" s="168"/>
      <c r="AZ22" s="168"/>
      <c r="BA22" s="168"/>
      <c r="BB22" s="168"/>
      <c r="BC22" s="168"/>
      <c r="BD22" s="168"/>
      <c r="BE22" s="168">
        <v>8</v>
      </c>
      <c r="BF22" s="168"/>
      <c r="BG22" s="168"/>
      <c r="BH22" s="168"/>
      <c r="BI22" s="168"/>
      <c r="BJ22" s="168"/>
      <c r="BK22" s="168"/>
      <c r="BL22" s="168"/>
      <c r="BM22" s="168">
        <v>8</v>
      </c>
      <c r="BN22" s="168">
        <v>8</v>
      </c>
      <c r="BO22" s="168"/>
      <c r="BP22" s="59">
        <f t="shared" si="0"/>
        <v>5</v>
      </c>
      <c r="BQ22" s="80">
        <f t="shared" si="1"/>
        <v>12</v>
      </c>
      <c r="BR22" s="80">
        <f t="shared" si="2"/>
        <v>0</v>
      </c>
      <c r="BS22" s="80">
        <f t="shared" si="3"/>
        <v>0</v>
      </c>
      <c r="BT22" s="80">
        <f t="shared" si="4"/>
        <v>0</v>
      </c>
      <c r="BU22" s="80">
        <f t="shared" si="5"/>
        <v>12</v>
      </c>
      <c r="BV22" s="676"/>
      <c r="BW22" s="652"/>
      <c r="BX22" s="652"/>
      <c r="BY22" s="652"/>
      <c r="BZ22" s="652"/>
      <c r="CA22" s="652"/>
      <c r="CB22" s="652"/>
      <c r="CC22" s="652"/>
      <c r="CD22" s="653"/>
      <c r="CE22" s="653"/>
      <c r="CF22" s="651"/>
      <c r="CG22" s="652"/>
      <c r="CH22" s="652"/>
      <c r="CI22" s="652"/>
      <c r="CJ22" s="654"/>
      <c r="CK22" s="651"/>
      <c r="CL22" s="652"/>
      <c r="CM22" s="652"/>
      <c r="CN22" s="652"/>
      <c r="CO22" s="652"/>
      <c r="CP22" s="652"/>
      <c r="CQ22" s="652"/>
      <c r="CR22" s="652"/>
      <c r="CS22" s="652"/>
      <c r="CT22" s="654"/>
      <c r="CU22" s="651"/>
      <c r="CV22" s="652"/>
      <c r="CW22" s="652"/>
      <c r="CX22" s="652"/>
      <c r="CY22" s="652"/>
      <c r="CZ22" s="652"/>
      <c r="DA22" s="652"/>
      <c r="DB22" s="652"/>
      <c r="DC22" s="652"/>
      <c r="DD22" s="363"/>
      <c r="DE22" s="651"/>
      <c r="DF22" s="653"/>
      <c r="DG22" s="651"/>
      <c r="DH22" s="652"/>
      <c r="DI22" s="652"/>
      <c r="DJ22" s="652"/>
      <c r="DK22" s="652"/>
      <c r="DL22" s="652"/>
      <c r="DM22" s="653"/>
    </row>
    <row r="23" spans="1:117" s="54" customFormat="1" hidden="1" x14ac:dyDescent="0.25">
      <c r="A23" s="649"/>
      <c r="B23" s="650"/>
      <c r="C23" s="406" t="s">
        <v>2250</v>
      </c>
      <c r="D23" s="406" t="s">
        <v>2251</v>
      </c>
      <c r="E23" s="405" t="s">
        <v>592</v>
      </c>
      <c r="F23" s="405">
        <v>3</v>
      </c>
      <c r="G23" s="406"/>
      <c r="H23" s="168">
        <v>6</v>
      </c>
      <c r="I23" s="168"/>
      <c r="J23" s="168"/>
      <c r="K23" s="168"/>
      <c r="L23" s="352" t="s">
        <v>2547</v>
      </c>
      <c r="M23" s="352" t="s">
        <v>2547</v>
      </c>
      <c r="O23" s="352" t="s">
        <v>2547</v>
      </c>
      <c r="P23" s="352" t="s">
        <v>2547</v>
      </c>
      <c r="Q23" s="168" t="s">
        <v>36</v>
      </c>
      <c r="R23" s="352" t="s">
        <v>2547</v>
      </c>
      <c r="S23" s="168">
        <v>5</v>
      </c>
      <c r="T23" s="168"/>
      <c r="U23" s="168">
        <v>8</v>
      </c>
      <c r="V23" s="168">
        <v>8</v>
      </c>
      <c r="W23" s="168">
        <v>8</v>
      </c>
      <c r="X23" s="168"/>
      <c r="Y23" s="168"/>
      <c r="Z23" s="168"/>
      <c r="AA23" s="168"/>
      <c r="AB23" s="168"/>
      <c r="AC23" s="168"/>
      <c r="AD23" s="168">
        <v>5</v>
      </c>
      <c r="AE23" s="168"/>
      <c r="AF23" s="168"/>
      <c r="AG23" s="168"/>
      <c r="AH23" s="168"/>
      <c r="AI23" s="168"/>
      <c r="AJ23" s="168"/>
      <c r="AK23" s="168"/>
      <c r="AL23" s="168"/>
      <c r="AM23" s="168">
        <v>8</v>
      </c>
      <c r="AN23" s="168"/>
      <c r="AO23" s="168"/>
      <c r="AP23" s="168"/>
      <c r="AQ23" s="168"/>
      <c r="AR23" s="168"/>
      <c r="AS23" s="168"/>
      <c r="AT23" s="168"/>
      <c r="AU23" s="168">
        <v>5</v>
      </c>
      <c r="AV23" s="168"/>
      <c r="AW23" s="168">
        <v>5</v>
      </c>
      <c r="AX23" s="168"/>
      <c r="AY23" s="168"/>
      <c r="AZ23" s="168"/>
      <c r="BA23" s="168"/>
      <c r="BB23" s="168"/>
      <c r="BC23" s="168"/>
      <c r="BD23" s="168"/>
      <c r="BE23" s="168">
        <v>5</v>
      </c>
      <c r="BF23" s="168"/>
      <c r="BG23" s="168"/>
      <c r="BH23" s="168"/>
      <c r="BI23" s="168"/>
      <c r="BJ23" s="168"/>
      <c r="BK23" s="168"/>
      <c r="BL23" s="168"/>
      <c r="BM23" s="168">
        <v>5</v>
      </c>
      <c r="BN23" s="168">
        <v>5</v>
      </c>
      <c r="BO23" s="168">
        <v>5</v>
      </c>
      <c r="BP23" s="59">
        <f t="shared" si="0"/>
        <v>5</v>
      </c>
      <c r="BQ23" s="80">
        <f t="shared" si="1"/>
        <v>5</v>
      </c>
      <c r="BR23" s="80">
        <f t="shared" si="2"/>
        <v>0</v>
      </c>
      <c r="BS23" s="80">
        <f t="shared" si="3"/>
        <v>8</v>
      </c>
      <c r="BT23" s="80">
        <f t="shared" si="4"/>
        <v>0</v>
      </c>
      <c r="BU23" s="80">
        <f t="shared" si="5"/>
        <v>13</v>
      </c>
      <c r="BV23" s="676"/>
      <c r="BW23" s="652"/>
      <c r="BX23" s="652"/>
      <c r="BY23" s="652"/>
      <c r="BZ23" s="652"/>
      <c r="CA23" s="652"/>
      <c r="CB23" s="652"/>
      <c r="CC23" s="652"/>
      <c r="CD23" s="653"/>
      <c r="CE23" s="653"/>
      <c r="CF23" s="651"/>
      <c r="CG23" s="652"/>
      <c r="CH23" s="652"/>
      <c r="CI23" s="652"/>
      <c r="CJ23" s="654"/>
      <c r="CK23" s="651"/>
      <c r="CL23" s="652"/>
      <c r="CM23" s="652"/>
      <c r="CN23" s="652"/>
      <c r="CO23" s="652"/>
      <c r="CP23" s="652"/>
      <c r="CQ23" s="652"/>
      <c r="CR23" s="652"/>
      <c r="CS23" s="652"/>
      <c r="CT23" s="654"/>
      <c r="CU23" s="651"/>
      <c r="CV23" s="652"/>
      <c r="CW23" s="652"/>
      <c r="CX23" s="652"/>
      <c r="CY23" s="652"/>
      <c r="CZ23" s="652"/>
      <c r="DA23" s="652"/>
      <c r="DB23" s="652"/>
      <c r="DC23" s="652"/>
      <c r="DD23" s="363"/>
      <c r="DE23" s="651"/>
      <c r="DF23" s="653"/>
      <c r="DG23" s="651"/>
      <c r="DH23" s="652"/>
      <c r="DI23" s="652"/>
      <c r="DJ23" s="652"/>
      <c r="DK23" s="652"/>
      <c r="DL23" s="652"/>
      <c r="DM23" s="653"/>
    </row>
    <row r="24" spans="1:117" s="54" customFormat="1" hidden="1" x14ac:dyDescent="0.25">
      <c r="A24" s="649"/>
      <c r="B24" s="650"/>
      <c r="C24" s="406" t="s">
        <v>2044</v>
      </c>
      <c r="D24" s="406" t="s">
        <v>2045</v>
      </c>
      <c r="E24" s="405" t="s">
        <v>592</v>
      </c>
      <c r="F24" s="405"/>
      <c r="G24" s="406">
        <v>1</v>
      </c>
      <c r="H24" s="168" t="s">
        <v>595</v>
      </c>
      <c r="I24" s="168"/>
      <c r="J24" s="168"/>
      <c r="K24" s="168" t="s">
        <v>595</v>
      </c>
      <c r="L24" s="168" t="s">
        <v>595</v>
      </c>
      <c r="M24" s="352" t="s">
        <v>2547</v>
      </c>
      <c r="N24" s="352" t="s">
        <v>2547</v>
      </c>
      <c r="O24" s="352" t="s">
        <v>2547</v>
      </c>
      <c r="P24" s="352" t="s">
        <v>2547</v>
      </c>
      <c r="Q24" s="168" t="s">
        <v>595</v>
      </c>
      <c r="R24" s="352" t="s">
        <v>2547</v>
      </c>
      <c r="S24" s="168" t="s">
        <v>595</v>
      </c>
      <c r="T24" s="168"/>
      <c r="U24" s="168" t="s">
        <v>2330</v>
      </c>
      <c r="V24" s="168">
        <v>5</v>
      </c>
      <c r="W24" s="168" t="s">
        <v>2330</v>
      </c>
      <c r="X24" s="168"/>
      <c r="Y24" s="168" t="s">
        <v>595</v>
      </c>
      <c r="Z24" s="168"/>
      <c r="AA24" s="168" t="s">
        <v>595</v>
      </c>
      <c r="AB24" s="168">
        <v>5</v>
      </c>
      <c r="AC24" s="168"/>
      <c r="AD24" s="168" t="s">
        <v>595</v>
      </c>
      <c r="AE24" s="168" t="s">
        <v>595</v>
      </c>
      <c r="AF24" s="168"/>
      <c r="AG24" s="168">
        <v>5</v>
      </c>
      <c r="AH24" s="168"/>
      <c r="AI24" s="168">
        <v>5</v>
      </c>
      <c r="AJ24" s="168">
        <v>5</v>
      </c>
      <c r="AK24" s="168"/>
      <c r="AL24" s="168"/>
      <c r="AM24" s="168">
        <v>5</v>
      </c>
      <c r="AN24" s="168"/>
      <c r="AO24" s="168"/>
      <c r="AP24" s="168"/>
      <c r="AQ24" s="168"/>
      <c r="AR24" s="168"/>
      <c r="AS24" s="168"/>
      <c r="AT24" s="168"/>
      <c r="AU24" s="168" t="s">
        <v>595</v>
      </c>
      <c r="AV24" s="168" t="s">
        <v>595</v>
      </c>
      <c r="AW24" s="168" t="s">
        <v>595</v>
      </c>
      <c r="AX24" s="168"/>
      <c r="AY24" s="168"/>
      <c r="AZ24" s="168"/>
      <c r="BA24" s="168"/>
      <c r="BB24" s="168"/>
      <c r="BC24" s="168"/>
      <c r="BD24" s="168"/>
      <c r="BE24" s="168"/>
      <c r="BF24" s="168"/>
      <c r="BG24" s="168"/>
      <c r="BH24" s="168"/>
      <c r="BI24" s="168"/>
      <c r="BJ24" s="168" t="s">
        <v>595</v>
      </c>
      <c r="BK24" s="168" t="s">
        <v>595</v>
      </c>
      <c r="BL24" s="168"/>
      <c r="BM24" s="168" t="s">
        <v>595</v>
      </c>
      <c r="BN24" s="168" t="s">
        <v>2330</v>
      </c>
      <c r="BO24" s="168" t="s">
        <v>2330</v>
      </c>
      <c r="BP24" s="59">
        <f t="shared" si="0"/>
        <v>5</v>
      </c>
      <c r="BQ24" s="80">
        <f t="shared" si="1"/>
        <v>0</v>
      </c>
      <c r="BR24" s="80">
        <f t="shared" si="2"/>
        <v>15</v>
      </c>
      <c r="BS24" s="80">
        <f t="shared" si="3"/>
        <v>6</v>
      </c>
      <c r="BT24" s="80">
        <f t="shared" si="4"/>
        <v>0</v>
      </c>
      <c r="BU24" s="80">
        <f t="shared" si="5"/>
        <v>21</v>
      </c>
      <c r="BV24" s="676"/>
      <c r="BW24" s="652"/>
      <c r="BX24" s="652"/>
      <c r="BY24" s="652"/>
      <c r="BZ24" s="652"/>
      <c r="CA24" s="652"/>
      <c r="CB24" s="652"/>
      <c r="CC24" s="652"/>
      <c r="CD24" s="653"/>
      <c r="CE24" s="653"/>
      <c r="CF24" s="651"/>
      <c r="CG24" s="652"/>
      <c r="CH24" s="652"/>
      <c r="CI24" s="652"/>
      <c r="CJ24" s="654"/>
      <c r="CK24" s="651"/>
      <c r="CL24" s="652"/>
      <c r="CM24" s="652"/>
      <c r="CN24" s="652"/>
      <c r="CO24" s="652"/>
      <c r="CP24" s="652"/>
      <c r="CQ24" s="652"/>
      <c r="CR24" s="652"/>
      <c r="CS24" s="652"/>
      <c r="CT24" s="654"/>
      <c r="CU24" s="651"/>
      <c r="CV24" s="652"/>
      <c r="CW24" s="652"/>
      <c r="CX24" s="652"/>
      <c r="CY24" s="652"/>
      <c r="CZ24" s="652"/>
      <c r="DA24" s="652"/>
      <c r="DB24" s="652"/>
      <c r="DC24" s="652"/>
      <c r="DD24" s="363"/>
      <c r="DE24" s="651"/>
      <c r="DF24" s="653"/>
      <c r="DG24" s="651"/>
      <c r="DH24" s="652"/>
      <c r="DI24" s="652"/>
      <c r="DJ24" s="652"/>
      <c r="DK24" s="652"/>
      <c r="DL24" s="652"/>
      <c r="DM24" s="653"/>
    </row>
    <row r="25" spans="1:117" s="65" customFormat="1" x14ac:dyDescent="0.25">
      <c r="A25" s="321"/>
      <c r="B25" s="239"/>
      <c r="C25" s="405" t="s">
        <v>1979</v>
      </c>
      <c r="D25" s="406" t="s">
        <v>2010</v>
      </c>
      <c r="E25" s="404" t="s">
        <v>592</v>
      </c>
      <c r="F25" s="236">
        <v>4</v>
      </c>
      <c r="G25" s="236"/>
      <c r="H25" s="168">
        <v>7</v>
      </c>
      <c r="I25" s="168"/>
      <c r="J25" s="168"/>
      <c r="K25" s="168"/>
      <c r="L25" s="168"/>
      <c r="M25" s="352">
        <v>5</v>
      </c>
      <c r="N25" s="352">
        <v>5</v>
      </c>
      <c r="O25" s="352">
        <v>5</v>
      </c>
      <c r="P25" s="352">
        <v>5</v>
      </c>
      <c r="Q25" s="168">
        <v>8</v>
      </c>
      <c r="R25" s="352">
        <v>6</v>
      </c>
      <c r="S25" s="168">
        <v>5</v>
      </c>
      <c r="T25" s="168"/>
      <c r="U25" s="168">
        <v>6</v>
      </c>
      <c r="V25" s="168">
        <v>7</v>
      </c>
      <c r="W25" s="168">
        <v>8</v>
      </c>
      <c r="X25" s="168"/>
      <c r="Y25" s="168">
        <v>9</v>
      </c>
      <c r="Z25" s="168">
        <v>9</v>
      </c>
      <c r="AA25" s="168"/>
      <c r="AB25" s="168"/>
      <c r="AC25" s="168">
        <v>9</v>
      </c>
      <c r="AD25" s="168">
        <v>8</v>
      </c>
      <c r="AE25" s="168"/>
      <c r="AF25" s="168">
        <v>5</v>
      </c>
      <c r="AG25" s="168"/>
      <c r="AH25" s="168"/>
      <c r="AI25" s="168"/>
      <c r="AJ25" s="168"/>
      <c r="AK25" s="168"/>
      <c r="AL25" s="168"/>
      <c r="AM25" s="168">
        <v>7</v>
      </c>
      <c r="AN25" s="168"/>
      <c r="AO25" s="168"/>
      <c r="AP25" s="168"/>
      <c r="AQ25" s="168"/>
      <c r="AR25" s="168"/>
      <c r="AS25" s="168"/>
      <c r="AT25" s="168"/>
      <c r="AU25" s="168">
        <v>7</v>
      </c>
      <c r="AV25" s="168"/>
      <c r="AW25" s="168" t="s">
        <v>301</v>
      </c>
      <c r="AX25" s="168"/>
      <c r="AY25" s="168"/>
      <c r="AZ25" s="168"/>
      <c r="BA25" s="168"/>
      <c r="BB25" s="168"/>
      <c r="BC25" s="168"/>
      <c r="BD25" s="168"/>
      <c r="BE25" s="168">
        <v>5</v>
      </c>
      <c r="BF25" s="168"/>
      <c r="BG25" s="168"/>
      <c r="BH25" s="168"/>
      <c r="BI25" s="168"/>
      <c r="BJ25" s="168">
        <v>5</v>
      </c>
      <c r="BK25" s="168"/>
      <c r="BL25" s="168">
        <v>6</v>
      </c>
      <c r="BM25" s="168">
        <v>5</v>
      </c>
      <c r="BN25" s="168">
        <v>5</v>
      </c>
      <c r="BO25" s="168">
        <v>5</v>
      </c>
      <c r="BP25" s="59">
        <f t="shared" si="0"/>
        <v>0</v>
      </c>
      <c r="BQ25" s="80">
        <f t="shared" si="1"/>
        <v>13</v>
      </c>
      <c r="BR25" s="80">
        <f t="shared" si="2"/>
        <v>0</v>
      </c>
      <c r="BS25" s="80">
        <f t="shared" si="3"/>
        <v>11</v>
      </c>
      <c r="BT25" s="80">
        <f t="shared" si="4"/>
        <v>1</v>
      </c>
      <c r="BU25" s="80">
        <f t="shared" si="5"/>
        <v>25</v>
      </c>
      <c r="BV25" s="80"/>
      <c r="BW25" s="239"/>
      <c r="BX25" s="239"/>
      <c r="BY25" s="239"/>
      <c r="BZ25" s="239"/>
      <c r="CA25" s="239"/>
      <c r="CB25" s="239"/>
      <c r="CC25" s="239"/>
      <c r="CD25" s="239"/>
      <c r="CE25" s="239"/>
      <c r="CF25" s="239"/>
      <c r="CG25" s="239"/>
      <c r="CH25" s="239"/>
      <c r="CI25" s="239"/>
      <c r="CJ25" s="239"/>
      <c r="CK25" s="239"/>
      <c r="CL25" s="239"/>
      <c r="CM25" s="239"/>
      <c r="CN25" s="239"/>
      <c r="CO25" s="239"/>
      <c r="CP25" s="239"/>
      <c r="CQ25" s="239"/>
      <c r="CR25" s="239"/>
      <c r="CS25" s="239"/>
      <c r="CT25" s="238"/>
      <c r="CU25" s="237"/>
      <c r="CV25" s="239"/>
      <c r="CW25" s="239"/>
      <c r="CX25" s="239"/>
      <c r="CY25" s="239"/>
      <c r="CZ25" s="239"/>
      <c r="DA25" s="239"/>
      <c r="DB25" s="239"/>
      <c r="DC25" s="239"/>
      <c r="DD25" s="238"/>
      <c r="DE25" s="237"/>
      <c r="DF25" s="240"/>
      <c r="DG25" s="237"/>
      <c r="DH25" s="239"/>
      <c r="DI25" s="239"/>
      <c r="DJ25" s="239"/>
      <c r="DK25" s="239"/>
      <c r="DL25" s="239"/>
      <c r="DM25" s="240"/>
    </row>
    <row r="26" spans="1:117" s="65" customFormat="1" hidden="1" x14ac:dyDescent="0.25">
      <c r="A26" s="321"/>
      <c r="B26" s="239"/>
      <c r="C26" s="405" t="s">
        <v>1980</v>
      </c>
      <c r="D26" s="406" t="s">
        <v>1978</v>
      </c>
      <c r="E26" s="404" t="s">
        <v>592</v>
      </c>
      <c r="F26" s="236">
        <v>2</v>
      </c>
      <c r="G26" s="236"/>
      <c r="H26" s="168">
        <v>5</v>
      </c>
      <c r="I26" s="168"/>
      <c r="J26" s="168"/>
      <c r="K26" s="168"/>
      <c r="L26" s="168"/>
      <c r="M26" s="352" t="s">
        <v>2547</v>
      </c>
      <c r="N26" s="168"/>
      <c r="O26" s="168"/>
      <c r="P26" s="168"/>
      <c r="Q26" s="168">
        <v>8</v>
      </c>
      <c r="R26" s="352" t="s">
        <v>2547</v>
      </c>
      <c r="S26" s="168" t="s">
        <v>2141</v>
      </c>
      <c r="T26" s="168"/>
      <c r="U26" s="168" t="s">
        <v>2330</v>
      </c>
      <c r="V26" s="168" t="s">
        <v>2141</v>
      </c>
      <c r="W26" s="168" t="s">
        <v>2330</v>
      </c>
      <c r="X26" s="168"/>
      <c r="Y26" s="168">
        <v>8</v>
      </c>
      <c r="Z26" s="168" t="s">
        <v>2141</v>
      </c>
      <c r="AA26" s="168"/>
      <c r="AB26" s="168"/>
      <c r="AC26" s="168">
        <v>8</v>
      </c>
      <c r="AD26" s="168">
        <v>8</v>
      </c>
      <c r="AE26" s="168"/>
      <c r="AF26" s="168">
        <v>5</v>
      </c>
      <c r="AG26" s="168"/>
      <c r="AH26" s="168"/>
      <c r="AI26" s="168"/>
      <c r="AJ26" s="168"/>
      <c r="AK26" s="168"/>
      <c r="AL26" s="168"/>
      <c r="AM26" s="168" t="s">
        <v>2141</v>
      </c>
      <c r="AN26" s="168"/>
      <c r="AO26" s="168"/>
      <c r="AP26" s="168"/>
      <c r="AQ26" s="168"/>
      <c r="AR26" s="168"/>
      <c r="AS26" s="168"/>
      <c r="AT26" s="168"/>
      <c r="AU26" s="168">
        <v>5</v>
      </c>
      <c r="AV26" s="168"/>
      <c r="AW26" s="168"/>
      <c r="AX26" s="168"/>
      <c r="AY26" s="168"/>
      <c r="AZ26" s="168"/>
      <c r="BA26" s="168"/>
      <c r="BB26" s="168"/>
      <c r="BC26" s="168"/>
      <c r="BD26" s="168"/>
      <c r="BE26" s="168" t="s">
        <v>2141</v>
      </c>
      <c r="BF26" s="168"/>
      <c r="BG26" s="168"/>
      <c r="BH26" s="168"/>
      <c r="BI26" s="168"/>
      <c r="BJ26" s="168" t="s">
        <v>2141</v>
      </c>
      <c r="BK26" s="168"/>
      <c r="BL26" s="168"/>
      <c r="BM26" s="168" t="s">
        <v>2141</v>
      </c>
      <c r="BN26" s="168"/>
      <c r="BO26" s="168"/>
      <c r="BP26" s="59">
        <f t="shared" si="0"/>
        <v>2</v>
      </c>
      <c r="BQ26" s="80">
        <f t="shared" si="1"/>
        <v>4</v>
      </c>
      <c r="BR26" s="80">
        <f t="shared" si="2"/>
        <v>0</v>
      </c>
      <c r="BS26" s="80">
        <f t="shared" si="3"/>
        <v>3</v>
      </c>
      <c r="BT26" s="80">
        <f t="shared" si="4"/>
        <v>0</v>
      </c>
      <c r="BU26" s="80">
        <f t="shared" si="5"/>
        <v>7</v>
      </c>
      <c r="BV26" s="80"/>
      <c r="BW26" s="239"/>
      <c r="BX26" s="239"/>
      <c r="BY26" s="239"/>
      <c r="BZ26" s="239"/>
      <c r="CA26" s="239"/>
      <c r="CB26" s="239"/>
      <c r="CC26" s="239"/>
      <c r="CD26" s="239"/>
      <c r="CE26" s="239"/>
      <c r="CF26" s="239"/>
      <c r="CG26" s="239"/>
      <c r="CH26" s="239"/>
      <c r="CI26" s="239"/>
      <c r="CJ26" s="239"/>
      <c r="CK26" s="239"/>
      <c r="CL26" s="239"/>
      <c r="CM26" s="239"/>
      <c r="CN26" s="239"/>
      <c r="CO26" s="239"/>
      <c r="CP26" s="239"/>
      <c r="CQ26" s="239"/>
      <c r="CR26" s="239"/>
      <c r="CS26" s="239"/>
      <c r="CT26" s="238"/>
      <c r="CU26" s="237"/>
      <c r="CV26" s="239"/>
      <c r="CW26" s="239"/>
      <c r="CX26" s="239"/>
      <c r="CY26" s="239"/>
      <c r="CZ26" s="239"/>
      <c r="DA26" s="239"/>
      <c r="DB26" s="239"/>
      <c r="DC26" s="239"/>
      <c r="DD26" s="238"/>
      <c r="DE26" s="237"/>
      <c r="DF26" s="240"/>
      <c r="DG26" s="237"/>
      <c r="DH26" s="239"/>
      <c r="DI26" s="239"/>
      <c r="DJ26" s="239"/>
      <c r="DK26" s="239"/>
      <c r="DL26" s="239"/>
      <c r="DM26" s="240"/>
    </row>
    <row r="27" spans="1:117" s="65" customFormat="1" x14ac:dyDescent="0.25">
      <c r="A27" s="321"/>
      <c r="B27" s="239" t="s">
        <v>1339</v>
      </c>
      <c r="C27" s="405" t="s">
        <v>1866</v>
      </c>
      <c r="D27" s="406" t="s">
        <v>1867</v>
      </c>
      <c r="E27" s="404" t="s">
        <v>592</v>
      </c>
      <c r="F27" s="236">
        <v>6</v>
      </c>
      <c r="G27" s="236"/>
      <c r="H27" s="168">
        <v>6</v>
      </c>
      <c r="I27" s="168"/>
      <c r="J27" s="168"/>
      <c r="K27" s="168"/>
      <c r="L27" s="168">
        <v>8</v>
      </c>
      <c r="M27" s="352">
        <v>9</v>
      </c>
      <c r="N27" s="168">
        <v>8</v>
      </c>
      <c r="O27" s="352">
        <v>9</v>
      </c>
      <c r="P27" s="168">
        <v>7</v>
      </c>
      <c r="Q27" s="168">
        <v>8</v>
      </c>
      <c r="R27" s="352">
        <v>9</v>
      </c>
      <c r="S27" s="168">
        <v>8</v>
      </c>
      <c r="T27" s="168">
        <v>9</v>
      </c>
      <c r="U27" s="168">
        <v>9</v>
      </c>
      <c r="V27" s="168">
        <v>8</v>
      </c>
      <c r="W27" s="168">
        <v>9</v>
      </c>
      <c r="X27" s="168"/>
      <c r="Y27" s="168">
        <v>9</v>
      </c>
      <c r="Z27" s="168">
        <v>8</v>
      </c>
      <c r="AA27" s="168">
        <v>8</v>
      </c>
      <c r="AB27" s="168"/>
      <c r="AC27" s="168">
        <v>9</v>
      </c>
      <c r="AD27" s="168">
        <v>8</v>
      </c>
      <c r="AE27" s="168"/>
      <c r="AF27" s="168">
        <v>7</v>
      </c>
      <c r="AG27" s="168">
        <v>9</v>
      </c>
      <c r="AH27" s="168"/>
      <c r="AI27" s="168">
        <v>9</v>
      </c>
      <c r="AJ27" s="168">
        <v>8</v>
      </c>
      <c r="AK27" s="168"/>
      <c r="AL27" s="168"/>
      <c r="AM27" s="168">
        <v>9</v>
      </c>
      <c r="AN27" s="168">
        <v>9</v>
      </c>
      <c r="AO27" s="168">
        <v>8</v>
      </c>
      <c r="AP27" s="168">
        <v>9</v>
      </c>
      <c r="AQ27" s="168"/>
      <c r="AR27" s="168"/>
      <c r="AS27" s="168">
        <v>8</v>
      </c>
      <c r="AT27" s="168"/>
      <c r="AU27" s="168"/>
      <c r="AV27" s="168"/>
      <c r="AW27" s="352">
        <v>9</v>
      </c>
      <c r="AX27" s="168"/>
      <c r="AY27" s="168"/>
      <c r="AZ27" s="168"/>
      <c r="BA27" s="168"/>
      <c r="BB27" s="168"/>
      <c r="BC27" s="168"/>
      <c r="BD27" s="168"/>
      <c r="BE27" s="352">
        <v>9</v>
      </c>
      <c r="BF27" s="168"/>
      <c r="BG27" s="168"/>
      <c r="BH27" s="168"/>
      <c r="BI27" s="168"/>
      <c r="BJ27" s="168">
        <v>8</v>
      </c>
      <c r="BK27" s="355">
        <v>8</v>
      </c>
      <c r="BL27" s="168"/>
      <c r="BM27" s="168"/>
      <c r="BN27" s="168">
        <v>9</v>
      </c>
      <c r="BO27" s="168"/>
      <c r="BP27" s="59">
        <f t="shared" si="0"/>
        <v>0</v>
      </c>
      <c r="BQ27" s="80">
        <f t="shared" si="1"/>
        <v>32</v>
      </c>
      <c r="BR27" s="80">
        <f t="shared" si="2"/>
        <v>0</v>
      </c>
      <c r="BS27" s="80">
        <f t="shared" si="3"/>
        <v>0</v>
      </c>
      <c r="BT27" s="80">
        <f t="shared" si="4"/>
        <v>0</v>
      </c>
      <c r="BU27" s="80">
        <f t="shared" si="5"/>
        <v>32</v>
      </c>
      <c r="BV27" s="80"/>
      <c r="BW27" s="239"/>
      <c r="BX27" s="239"/>
      <c r="BY27" s="239"/>
      <c r="BZ27" s="239"/>
      <c r="CA27" s="239"/>
      <c r="CB27" s="239"/>
      <c r="CC27" s="239"/>
      <c r="CD27" s="239"/>
      <c r="CE27" s="239"/>
      <c r="CF27" s="239"/>
      <c r="CG27" s="239"/>
      <c r="CH27" s="239"/>
      <c r="CI27" s="239"/>
      <c r="CJ27" s="239"/>
      <c r="CK27" s="239"/>
      <c r="CL27" s="239"/>
      <c r="CM27" s="239"/>
      <c r="CN27" s="239"/>
      <c r="CO27" s="239"/>
      <c r="CP27" s="239"/>
      <c r="CQ27" s="239"/>
      <c r="CR27" s="239"/>
      <c r="CS27" s="239"/>
      <c r="CT27" s="238"/>
      <c r="CU27" s="237"/>
      <c r="CV27" s="239"/>
      <c r="CW27" s="239"/>
      <c r="CX27" s="239"/>
      <c r="CY27" s="239"/>
      <c r="CZ27" s="239"/>
      <c r="DA27" s="239"/>
      <c r="DB27" s="239"/>
      <c r="DC27" s="239"/>
      <c r="DD27" s="238"/>
      <c r="DE27" s="237"/>
      <c r="DF27" s="240"/>
      <c r="DG27" s="237"/>
      <c r="DH27" s="239"/>
      <c r="DI27" s="239"/>
      <c r="DJ27" s="239"/>
      <c r="DK27" s="239"/>
      <c r="DL27" s="239"/>
      <c r="DM27" s="240"/>
    </row>
    <row r="28" spans="1:117" s="65" customFormat="1" hidden="1" x14ac:dyDescent="0.25">
      <c r="A28" s="321"/>
      <c r="B28" s="239"/>
      <c r="C28" s="405" t="s">
        <v>2001</v>
      </c>
      <c r="D28" s="406" t="s">
        <v>2000</v>
      </c>
      <c r="E28" s="404"/>
      <c r="F28" s="236">
        <v>4</v>
      </c>
      <c r="G28" s="236"/>
      <c r="H28" s="168">
        <v>6</v>
      </c>
      <c r="I28" s="168"/>
      <c r="J28" s="168"/>
      <c r="K28" s="168"/>
      <c r="L28" s="168">
        <v>5</v>
      </c>
      <c r="M28" s="352" t="s">
        <v>2547</v>
      </c>
      <c r="N28" s="168">
        <v>7</v>
      </c>
      <c r="O28" s="352" t="s">
        <v>2547</v>
      </c>
      <c r="P28" s="168">
        <v>5</v>
      </c>
      <c r="Q28" s="168">
        <v>7</v>
      </c>
      <c r="R28" s="352" t="s">
        <v>2547</v>
      </c>
      <c r="S28" s="168">
        <v>5</v>
      </c>
      <c r="T28" s="168">
        <v>5</v>
      </c>
      <c r="U28" s="168"/>
      <c r="V28" s="168"/>
      <c r="W28" s="168" t="s">
        <v>2330</v>
      </c>
      <c r="X28" s="168"/>
      <c r="Y28" s="168">
        <v>7</v>
      </c>
      <c r="Z28" s="168" t="s">
        <v>2141</v>
      </c>
      <c r="AA28" s="168"/>
      <c r="AB28" s="168" t="s">
        <v>2141</v>
      </c>
      <c r="AC28" s="168">
        <v>8</v>
      </c>
      <c r="AD28" s="168">
        <v>7</v>
      </c>
      <c r="AE28" s="168"/>
      <c r="AF28" s="168">
        <v>5</v>
      </c>
      <c r="AG28" s="168" t="s">
        <v>2141</v>
      </c>
      <c r="AH28" s="168">
        <v>5</v>
      </c>
      <c r="AI28" s="168" t="s">
        <v>2141</v>
      </c>
      <c r="AJ28" s="168" t="s">
        <v>2141</v>
      </c>
      <c r="AK28" s="168"/>
      <c r="AL28" s="168"/>
      <c r="AM28" s="168" t="s">
        <v>2141</v>
      </c>
      <c r="AN28" s="168"/>
      <c r="AO28" s="168"/>
      <c r="AP28" s="168"/>
      <c r="AQ28" s="168"/>
      <c r="AR28" s="168"/>
      <c r="AS28" s="168"/>
      <c r="AT28" s="168"/>
      <c r="AU28" s="168"/>
      <c r="AV28" s="168"/>
      <c r="AW28" s="168"/>
      <c r="AX28" s="168"/>
      <c r="AY28" s="168"/>
      <c r="AZ28" s="168"/>
      <c r="BA28" s="168"/>
      <c r="BB28" s="168"/>
      <c r="BC28" s="168"/>
      <c r="BD28" s="168"/>
      <c r="BE28" s="168"/>
      <c r="BF28" s="168"/>
      <c r="BG28" s="168"/>
      <c r="BH28" s="168"/>
      <c r="BI28" s="168"/>
      <c r="BJ28" s="168">
        <v>5</v>
      </c>
      <c r="BK28" s="168"/>
      <c r="BL28" s="168"/>
      <c r="BM28" s="168"/>
      <c r="BN28" s="168">
        <v>6</v>
      </c>
      <c r="BO28" s="168"/>
      <c r="BP28" s="59">
        <f t="shared" si="0"/>
        <v>3</v>
      </c>
      <c r="BQ28" s="80">
        <f t="shared" si="1"/>
        <v>7</v>
      </c>
      <c r="BR28" s="80">
        <f t="shared" si="2"/>
        <v>0</v>
      </c>
      <c r="BS28" s="80">
        <f t="shared" si="3"/>
        <v>7</v>
      </c>
      <c r="BT28" s="80">
        <f t="shared" si="4"/>
        <v>0</v>
      </c>
      <c r="BU28" s="80">
        <f t="shared" si="5"/>
        <v>14</v>
      </c>
      <c r="BV28" s="80"/>
      <c r="BW28" s="239"/>
      <c r="BX28" s="239"/>
      <c r="BY28" s="239"/>
      <c r="BZ28" s="239"/>
      <c r="CA28" s="239"/>
      <c r="CB28" s="239"/>
      <c r="CC28" s="239"/>
      <c r="CD28" s="239"/>
      <c r="CE28" s="239"/>
      <c r="CF28" s="239"/>
      <c r="CG28" s="239"/>
      <c r="CH28" s="239"/>
      <c r="CI28" s="239"/>
      <c r="CJ28" s="239"/>
      <c r="CK28" s="239"/>
      <c r="CL28" s="239"/>
      <c r="CM28" s="239"/>
      <c r="CN28" s="239"/>
      <c r="CO28" s="239"/>
      <c r="CP28" s="239"/>
      <c r="CQ28" s="239"/>
      <c r="CR28" s="239"/>
      <c r="CS28" s="239"/>
      <c r="CT28" s="238"/>
      <c r="CU28" s="237"/>
      <c r="CV28" s="239"/>
      <c r="CW28" s="239"/>
      <c r="CX28" s="239"/>
      <c r="CY28" s="239"/>
      <c r="CZ28" s="239"/>
      <c r="DA28" s="239"/>
      <c r="DB28" s="239"/>
      <c r="DC28" s="239"/>
      <c r="DD28" s="238"/>
      <c r="DE28" s="237"/>
      <c r="DF28" s="240"/>
      <c r="DG28" s="237"/>
      <c r="DH28" s="239"/>
      <c r="DI28" s="239"/>
      <c r="DJ28" s="239"/>
      <c r="DK28" s="239"/>
      <c r="DL28" s="239"/>
      <c r="DM28" s="240"/>
    </row>
    <row r="29" spans="1:117" s="65" customFormat="1" hidden="1" x14ac:dyDescent="0.25">
      <c r="A29" s="321"/>
      <c r="B29" s="239"/>
      <c r="C29" s="405" t="s">
        <v>1957</v>
      </c>
      <c r="D29" s="406" t="s">
        <v>1958</v>
      </c>
      <c r="E29" s="404" t="s">
        <v>592</v>
      </c>
      <c r="F29" s="236">
        <v>4</v>
      </c>
      <c r="G29" s="236"/>
      <c r="H29" s="168">
        <v>8</v>
      </c>
      <c r="I29" s="168"/>
      <c r="J29" s="168"/>
      <c r="K29" s="168"/>
      <c r="L29" s="168">
        <v>9</v>
      </c>
      <c r="M29" s="352" t="s">
        <v>2547</v>
      </c>
      <c r="N29" s="168">
        <v>9</v>
      </c>
      <c r="O29" s="352" t="s">
        <v>2547</v>
      </c>
      <c r="P29" s="168">
        <v>9</v>
      </c>
      <c r="Q29" s="168">
        <v>9</v>
      </c>
      <c r="R29" s="352" t="s">
        <v>2547</v>
      </c>
      <c r="S29" s="168">
        <v>10</v>
      </c>
      <c r="T29" s="168">
        <v>9</v>
      </c>
      <c r="U29" s="168"/>
      <c r="V29" s="168"/>
      <c r="W29" s="168" t="s">
        <v>2330</v>
      </c>
      <c r="X29" s="168"/>
      <c r="Y29" s="168">
        <v>10</v>
      </c>
      <c r="Z29" s="168" t="s">
        <v>2141</v>
      </c>
      <c r="AA29" s="168">
        <v>10</v>
      </c>
      <c r="AB29" s="168" t="s">
        <v>2141</v>
      </c>
      <c r="AC29" s="168">
        <v>9</v>
      </c>
      <c r="AD29" s="168">
        <v>10</v>
      </c>
      <c r="AE29" s="168"/>
      <c r="AF29" s="168">
        <v>8</v>
      </c>
      <c r="AG29" s="168" t="s">
        <v>2141</v>
      </c>
      <c r="AH29" s="168"/>
      <c r="AI29" s="168" t="s">
        <v>2141</v>
      </c>
      <c r="AJ29" s="168" t="s">
        <v>2141</v>
      </c>
      <c r="AK29" s="168"/>
      <c r="AL29" s="168"/>
      <c r="AM29" s="168" t="s">
        <v>2141</v>
      </c>
      <c r="AN29" s="168"/>
      <c r="AO29" s="168"/>
      <c r="AP29" s="168"/>
      <c r="AQ29" s="168"/>
      <c r="AR29" s="168"/>
      <c r="AS29" s="168"/>
      <c r="AT29" s="168"/>
      <c r="AU29" s="168"/>
      <c r="AV29" s="168"/>
      <c r="AW29" s="168"/>
      <c r="AX29" s="168"/>
      <c r="AY29" s="168"/>
      <c r="AZ29" s="168"/>
      <c r="BA29" s="168"/>
      <c r="BB29" s="168"/>
      <c r="BC29" s="168"/>
      <c r="BD29" s="168"/>
      <c r="BE29" s="168"/>
      <c r="BF29" s="168"/>
      <c r="BG29" s="168"/>
      <c r="BH29" s="168"/>
      <c r="BI29" s="168"/>
      <c r="BJ29" s="168">
        <v>9</v>
      </c>
      <c r="BK29" s="168"/>
      <c r="BL29" s="168"/>
      <c r="BM29" s="168"/>
      <c r="BN29" s="168">
        <v>10</v>
      </c>
      <c r="BO29" s="168"/>
      <c r="BP29" s="59">
        <f t="shared" si="0"/>
        <v>3</v>
      </c>
      <c r="BQ29" s="80">
        <f t="shared" si="1"/>
        <v>14</v>
      </c>
      <c r="BR29" s="80">
        <f t="shared" si="2"/>
        <v>0</v>
      </c>
      <c r="BS29" s="80">
        <f t="shared" si="3"/>
        <v>0</v>
      </c>
      <c r="BT29" s="80">
        <f t="shared" si="4"/>
        <v>0</v>
      </c>
      <c r="BU29" s="80">
        <f t="shared" si="5"/>
        <v>14</v>
      </c>
      <c r="BV29" s="80"/>
      <c r="BW29" s="239"/>
      <c r="BX29" s="239"/>
      <c r="BY29" s="239"/>
      <c r="BZ29" s="239"/>
      <c r="CA29" s="239"/>
      <c r="CB29" s="239"/>
      <c r="CC29" s="239"/>
      <c r="CD29" s="239"/>
      <c r="CE29" s="239"/>
      <c r="CF29" s="239"/>
      <c r="CG29" s="239"/>
      <c r="CH29" s="239"/>
      <c r="CI29" s="239"/>
      <c r="CJ29" s="239"/>
      <c r="CK29" s="239"/>
      <c r="CL29" s="239"/>
      <c r="CM29" s="239"/>
      <c r="CN29" s="239"/>
      <c r="CO29" s="239"/>
      <c r="CP29" s="239"/>
      <c r="CQ29" s="239"/>
      <c r="CR29" s="239"/>
      <c r="CS29" s="239"/>
      <c r="CT29" s="238"/>
      <c r="CU29" s="237"/>
      <c r="CV29" s="239"/>
      <c r="CW29" s="239"/>
      <c r="CX29" s="239"/>
      <c r="CY29" s="239"/>
      <c r="CZ29" s="239"/>
      <c r="DA29" s="239"/>
      <c r="DB29" s="239"/>
      <c r="DC29" s="239"/>
      <c r="DD29" s="238"/>
      <c r="DE29" s="237"/>
      <c r="DF29" s="240"/>
      <c r="DG29" s="237"/>
      <c r="DH29" s="239"/>
      <c r="DI29" s="239"/>
      <c r="DJ29" s="239"/>
      <c r="DK29" s="239"/>
      <c r="DL29" s="239"/>
      <c r="DM29" s="240"/>
    </row>
    <row r="30" spans="1:117" s="65" customFormat="1" hidden="1" x14ac:dyDescent="0.25">
      <c r="A30" s="321"/>
      <c r="B30" s="239" t="s">
        <v>1339</v>
      </c>
      <c r="C30" s="405" t="s">
        <v>1888</v>
      </c>
      <c r="D30" s="406" t="s">
        <v>1887</v>
      </c>
      <c r="E30" s="404" t="s">
        <v>592</v>
      </c>
      <c r="F30" s="236">
        <v>5</v>
      </c>
      <c r="G30" s="236"/>
      <c r="H30" s="168">
        <v>5</v>
      </c>
      <c r="I30" s="168"/>
      <c r="J30" s="168"/>
      <c r="K30" s="168"/>
      <c r="L30" s="168">
        <v>10</v>
      </c>
      <c r="M30" s="352" t="s">
        <v>2547</v>
      </c>
      <c r="N30" s="168">
        <v>9</v>
      </c>
      <c r="O30" s="352" t="s">
        <v>2547</v>
      </c>
      <c r="P30" s="168">
        <v>8</v>
      </c>
      <c r="Q30" s="168">
        <v>9</v>
      </c>
      <c r="R30" s="352" t="s">
        <v>2547</v>
      </c>
      <c r="S30" s="168">
        <v>10</v>
      </c>
      <c r="T30" s="168">
        <v>8</v>
      </c>
      <c r="U30" s="168">
        <v>7</v>
      </c>
      <c r="V30" s="168">
        <v>8</v>
      </c>
      <c r="W30" s="168"/>
      <c r="X30" s="168"/>
      <c r="Y30" s="168">
        <v>9</v>
      </c>
      <c r="Z30" s="168">
        <v>9</v>
      </c>
      <c r="AA30" s="168">
        <v>9</v>
      </c>
      <c r="AB30" s="168"/>
      <c r="AC30" s="168">
        <v>10</v>
      </c>
      <c r="AD30" s="168">
        <v>10</v>
      </c>
      <c r="AE30" s="168"/>
      <c r="AF30" s="168">
        <v>5</v>
      </c>
      <c r="AG30" s="168">
        <v>8</v>
      </c>
      <c r="AH30" s="168"/>
      <c r="AI30" s="168">
        <v>9</v>
      </c>
      <c r="AJ30" s="168">
        <v>8</v>
      </c>
      <c r="AK30" s="168"/>
      <c r="AL30" s="168"/>
      <c r="AM30" s="168">
        <v>9</v>
      </c>
      <c r="AN30" s="168">
        <v>7</v>
      </c>
      <c r="AO30" s="168">
        <v>5</v>
      </c>
      <c r="AP30" s="168">
        <v>7</v>
      </c>
      <c r="AQ30" s="168"/>
      <c r="AR30" s="168"/>
      <c r="AS30" s="168">
        <v>5</v>
      </c>
      <c r="AT30" s="168"/>
      <c r="AU30" s="168"/>
      <c r="AV30" s="168"/>
      <c r="AW30" s="168"/>
      <c r="AX30" s="168"/>
      <c r="AY30" s="168"/>
      <c r="AZ30" s="168"/>
      <c r="BA30" s="168"/>
      <c r="BB30" s="168"/>
      <c r="BC30" s="168"/>
      <c r="BD30" s="168"/>
      <c r="BE30" s="168"/>
      <c r="BF30" s="168"/>
      <c r="BG30" s="168"/>
      <c r="BH30" s="168"/>
      <c r="BI30" s="168">
        <v>5</v>
      </c>
      <c r="BJ30" s="168">
        <v>8</v>
      </c>
      <c r="BK30" s="168"/>
      <c r="BL30" s="168"/>
      <c r="BM30" s="168"/>
      <c r="BN30" s="168">
        <v>8</v>
      </c>
      <c r="BO30" s="168"/>
      <c r="BP30" s="59">
        <f t="shared" si="0"/>
        <v>3</v>
      </c>
      <c r="BQ30" s="80">
        <f t="shared" si="1"/>
        <v>21</v>
      </c>
      <c r="BR30" s="80">
        <f t="shared" si="2"/>
        <v>0</v>
      </c>
      <c r="BS30" s="80">
        <f t="shared" si="3"/>
        <v>5</v>
      </c>
      <c r="BT30" s="80">
        <f t="shared" si="4"/>
        <v>0</v>
      </c>
      <c r="BU30" s="80">
        <f t="shared" si="5"/>
        <v>26</v>
      </c>
      <c r="BV30" s="80"/>
      <c r="BW30" s="239"/>
      <c r="BX30" s="239"/>
      <c r="BY30" s="239"/>
      <c r="BZ30" s="239"/>
      <c r="CA30" s="239"/>
      <c r="CB30" s="239"/>
      <c r="CC30" s="239"/>
      <c r="CD30" s="239"/>
      <c r="CE30" s="239"/>
      <c r="CF30" s="239"/>
      <c r="CG30" s="239"/>
      <c r="CH30" s="239"/>
      <c r="CI30" s="239"/>
      <c r="CJ30" s="239"/>
      <c r="CK30" s="239"/>
      <c r="CL30" s="239"/>
      <c r="CM30" s="239"/>
      <c r="CN30" s="239"/>
      <c r="CO30" s="239"/>
      <c r="CP30" s="239"/>
      <c r="CQ30" s="239"/>
      <c r="CR30" s="239"/>
      <c r="CS30" s="239"/>
      <c r="CT30" s="238"/>
      <c r="CU30" s="237"/>
      <c r="CV30" s="239"/>
      <c r="CW30" s="239"/>
      <c r="CX30" s="239"/>
      <c r="CY30" s="239"/>
      <c r="CZ30" s="239"/>
      <c r="DA30" s="239"/>
      <c r="DB30" s="239"/>
      <c r="DC30" s="239"/>
      <c r="DD30" s="238"/>
      <c r="DE30" s="237"/>
      <c r="DF30" s="240"/>
      <c r="DG30" s="237"/>
      <c r="DH30" s="239"/>
      <c r="DI30" s="239"/>
      <c r="DJ30" s="239"/>
      <c r="DK30" s="239"/>
      <c r="DL30" s="239"/>
      <c r="DM30" s="240"/>
    </row>
    <row r="31" spans="1:117" s="65" customFormat="1" hidden="1" x14ac:dyDescent="0.25">
      <c r="A31" s="321"/>
      <c r="B31" s="239" t="s">
        <v>1339</v>
      </c>
      <c r="C31" s="405" t="s">
        <v>1918</v>
      </c>
      <c r="D31" s="406" t="s">
        <v>1919</v>
      </c>
      <c r="E31" s="404" t="s">
        <v>592</v>
      </c>
      <c r="F31" s="236">
        <v>2</v>
      </c>
      <c r="G31" s="236"/>
      <c r="H31" s="168" t="s">
        <v>1987</v>
      </c>
      <c r="I31" s="168"/>
      <c r="J31" s="168"/>
      <c r="K31" s="168"/>
      <c r="L31" s="168">
        <v>10</v>
      </c>
      <c r="M31" s="352" t="s">
        <v>2547</v>
      </c>
      <c r="N31" s="168">
        <v>9</v>
      </c>
      <c r="O31" s="352" t="s">
        <v>2547</v>
      </c>
      <c r="P31" s="168">
        <v>8</v>
      </c>
      <c r="Q31" s="168" t="s">
        <v>1987</v>
      </c>
      <c r="R31" s="352" t="s">
        <v>2547</v>
      </c>
      <c r="S31" s="168">
        <v>9</v>
      </c>
      <c r="T31" s="168">
        <v>9</v>
      </c>
      <c r="U31" s="168"/>
      <c r="V31" s="168"/>
      <c r="W31" s="168" t="s">
        <v>2330</v>
      </c>
      <c r="X31" s="168"/>
      <c r="Y31" s="168" t="s">
        <v>1987</v>
      </c>
      <c r="Z31" s="168" t="s">
        <v>2141</v>
      </c>
      <c r="AA31" s="168" t="s">
        <v>1987</v>
      </c>
      <c r="AB31" s="168"/>
      <c r="AC31" s="168" t="s">
        <v>1987</v>
      </c>
      <c r="AD31" s="168" t="s">
        <v>1987</v>
      </c>
      <c r="AE31" s="168"/>
      <c r="AF31" s="168" t="s">
        <v>1987</v>
      </c>
      <c r="AG31" s="168" t="s">
        <v>2141</v>
      </c>
      <c r="AH31" s="168"/>
      <c r="AI31" s="168" t="s">
        <v>2141</v>
      </c>
      <c r="AJ31" s="168" t="s">
        <v>2141</v>
      </c>
      <c r="AK31" s="168"/>
      <c r="AL31" s="168"/>
      <c r="AM31" s="168" t="s">
        <v>2141</v>
      </c>
      <c r="AN31" s="168"/>
      <c r="AO31" s="168"/>
      <c r="AP31" s="168"/>
      <c r="AQ31" s="168"/>
      <c r="AR31" s="168"/>
      <c r="AS31" s="168"/>
      <c r="AT31" s="168"/>
      <c r="AU31" s="168"/>
      <c r="AV31" s="168"/>
      <c r="AW31" s="168"/>
      <c r="AX31" s="168"/>
      <c r="AY31" s="168"/>
      <c r="AZ31" s="168"/>
      <c r="BA31" s="168"/>
      <c r="BB31" s="168"/>
      <c r="BC31" s="168"/>
      <c r="BD31" s="168"/>
      <c r="BE31" s="168"/>
      <c r="BF31" s="168"/>
      <c r="BG31" s="168"/>
      <c r="BH31" s="168"/>
      <c r="BI31" s="168"/>
      <c r="BJ31" s="168">
        <v>9</v>
      </c>
      <c r="BK31" s="168"/>
      <c r="BL31" s="168"/>
      <c r="BM31" s="168"/>
      <c r="BN31" s="168">
        <v>9</v>
      </c>
      <c r="BO31" s="168"/>
      <c r="BP31" s="59">
        <f t="shared" si="0"/>
        <v>3</v>
      </c>
      <c r="BQ31" s="80">
        <f t="shared" si="1"/>
        <v>7</v>
      </c>
      <c r="BR31" s="80">
        <f t="shared" si="2"/>
        <v>0</v>
      </c>
      <c r="BS31" s="80">
        <f t="shared" si="3"/>
        <v>0</v>
      </c>
      <c r="BT31" s="80">
        <f t="shared" si="4"/>
        <v>0</v>
      </c>
      <c r="BU31" s="80">
        <f t="shared" si="5"/>
        <v>7</v>
      </c>
      <c r="BV31" s="80"/>
      <c r="BW31" s="239"/>
      <c r="BX31" s="239"/>
      <c r="BY31" s="239"/>
      <c r="BZ31" s="239"/>
      <c r="CA31" s="239"/>
      <c r="CB31" s="239"/>
      <c r="CC31" s="239"/>
      <c r="CD31" s="239"/>
      <c r="CE31" s="239"/>
      <c r="CF31" s="239"/>
      <c r="CG31" s="239"/>
      <c r="CH31" s="239"/>
      <c r="CI31" s="239"/>
      <c r="CJ31" s="239"/>
      <c r="CK31" s="239"/>
      <c r="CL31" s="239"/>
      <c r="CM31" s="239"/>
      <c r="CN31" s="239"/>
      <c r="CO31" s="239"/>
      <c r="CP31" s="239"/>
      <c r="CQ31" s="239"/>
      <c r="CR31" s="239"/>
      <c r="CS31" s="239"/>
      <c r="CT31" s="238"/>
      <c r="CU31" s="237"/>
      <c r="CV31" s="239"/>
      <c r="CW31" s="239"/>
      <c r="CX31" s="239"/>
      <c r="CY31" s="239"/>
      <c r="CZ31" s="239"/>
      <c r="DA31" s="239"/>
      <c r="DB31" s="239"/>
      <c r="DC31" s="239"/>
      <c r="DD31" s="238"/>
      <c r="DE31" s="237"/>
      <c r="DF31" s="240"/>
      <c r="DG31" s="237"/>
      <c r="DH31" s="239"/>
      <c r="DI31" s="239"/>
      <c r="DJ31" s="239"/>
      <c r="DK31" s="239"/>
      <c r="DL31" s="239"/>
      <c r="DM31" s="240"/>
    </row>
    <row r="32" spans="1:117" s="65" customFormat="1" x14ac:dyDescent="0.25">
      <c r="A32" s="321"/>
      <c r="B32" s="239" t="s">
        <v>1339</v>
      </c>
      <c r="C32" s="405" t="s">
        <v>1680</v>
      </c>
      <c r="D32" s="406" t="s">
        <v>1681</v>
      </c>
      <c r="E32" s="404" t="s">
        <v>592</v>
      </c>
      <c r="F32" s="236">
        <v>5</v>
      </c>
      <c r="G32" s="236"/>
      <c r="H32" s="168">
        <v>10</v>
      </c>
      <c r="I32" s="168">
        <v>10</v>
      </c>
      <c r="J32" s="168">
        <v>9</v>
      </c>
      <c r="K32" s="168">
        <v>9</v>
      </c>
      <c r="L32" s="168">
        <v>9</v>
      </c>
      <c r="M32" s="352">
        <v>10</v>
      </c>
      <c r="N32" s="168">
        <v>9</v>
      </c>
      <c r="O32" s="352">
        <v>10</v>
      </c>
      <c r="P32" s="168">
        <v>9</v>
      </c>
      <c r="Q32" s="168">
        <v>9</v>
      </c>
      <c r="R32" s="352">
        <v>9</v>
      </c>
      <c r="S32" s="168">
        <v>9</v>
      </c>
      <c r="T32" s="168">
        <v>9</v>
      </c>
      <c r="U32" s="168">
        <v>9</v>
      </c>
      <c r="V32" s="168">
        <v>10</v>
      </c>
      <c r="W32" s="168">
        <v>9</v>
      </c>
      <c r="X32" s="168">
        <v>10</v>
      </c>
      <c r="Y32" s="168">
        <v>10</v>
      </c>
      <c r="Z32" s="168">
        <v>9</v>
      </c>
      <c r="AA32" s="168">
        <v>9</v>
      </c>
      <c r="AB32" s="168">
        <v>10</v>
      </c>
      <c r="AC32" s="168">
        <v>10</v>
      </c>
      <c r="AD32" s="168">
        <v>10</v>
      </c>
      <c r="AE32" s="168"/>
      <c r="AF32" s="168">
        <v>10</v>
      </c>
      <c r="AG32" s="168">
        <v>10</v>
      </c>
      <c r="AH32" s="168">
        <v>5</v>
      </c>
      <c r="AI32" s="168">
        <v>10</v>
      </c>
      <c r="AJ32" s="168">
        <v>9</v>
      </c>
      <c r="AK32" s="168">
        <v>5</v>
      </c>
      <c r="AL32" s="168"/>
      <c r="AM32" s="168">
        <v>9</v>
      </c>
      <c r="AN32" s="168">
        <v>8</v>
      </c>
      <c r="AO32" s="168">
        <v>9</v>
      </c>
      <c r="AP32" s="168">
        <v>8</v>
      </c>
      <c r="AQ32" s="168"/>
      <c r="AR32" s="168"/>
      <c r="AS32" s="168">
        <v>9</v>
      </c>
      <c r="AT32" s="168"/>
      <c r="AU32" s="168">
        <v>8</v>
      </c>
      <c r="AV32" s="168"/>
      <c r="AW32" s="352">
        <v>6</v>
      </c>
      <c r="AX32" s="168"/>
      <c r="AY32" s="168">
        <v>10</v>
      </c>
      <c r="AZ32" s="168"/>
      <c r="BA32" s="168">
        <v>9</v>
      </c>
      <c r="BB32" s="168"/>
      <c r="BC32" s="168"/>
      <c r="BD32" s="168"/>
      <c r="BE32" s="352">
        <v>8</v>
      </c>
      <c r="BF32" s="168"/>
      <c r="BG32" s="168"/>
      <c r="BH32" s="168"/>
      <c r="BI32" s="168"/>
      <c r="BJ32" s="168">
        <v>8</v>
      </c>
      <c r="BK32" s="352">
        <v>5</v>
      </c>
      <c r="BL32" s="168"/>
      <c r="BM32" s="168">
        <v>10</v>
      </c>
      <c r="BN32" s="168">
        <v>10</v>
      </c>
      <c r="BO32" s="168">
        <v>5</v>
      </c>
      <c r="BP32" s="59">
        <f t="shared" si="0"/>
        <v>0</v>
      </c>
      <c r="BQ32" s="80">
        <f t="shared" si="1"/>
        <v>40</v>
      </c>
      <c r="BR32" s="80">
        <f t="shared" si="2"/>
        <v>0</v>
      </c>
      <c r="BS32" s="80">
        <f t="shared" si="3"/>
        <v>4</v>
      </c>
      <c r="BT32" s="80">
        <f t="shared" si="4"/>
        <v>0</v>
      </c>
      <c r="BU32" s="80">
        <f t="shared" si="5"/>
        <v>44</v>
      </c>
      <c r="BV32" s="80"/>
      <c r="BW32" s="239"/>
      <c r="BX32" s="239"/>
      <c r="BY32" s="239"/>
      <c r="BZ32" s="239"/>
      <c r="CA32" s="239"/>
      <c r="CB32" s="239"/>
      <c r="CC32" s="239"/>
      <c r="CD32" s="239"/>
      <c r="CE32" s="239"/>
      <c r="CF32" s="239"/>
      <c r="CG32" s="239"/>
      <c r="CH32" s="239"/>
      <c r="CI32" s="239"/>
      <c r="CJ32" s="239"/>
      <c r="CK32" s="239"/>
      <c r="CL32" s="239"/>
      <c r="CM32" s="239"/>
      <c r="CN32" s="239"/>
      <c r="CO32" s="239"/>
      <c r="CP32" s="239"/>
      <c r="CQ32" s="239"/>
      <c r="CR32" s="239"/>
      <c r="CS32" s="239"/>
      <c r="CT32" s="238"/>
      <c r="CU32" s="237"/>
      <c r="CV32" s="239"/>
      <c r="CW32" s="239"/>
      <c r="CX32" s="239"/>
      <c r="CY32" s="239"/>
      <c r="CZ32" s="239"/>
      <c r="DA32" s="239"/>
      <c r="DB32" s="239"/>
      <c r="DC32" s="239"/>
      <c r="DD32" s="238"/>
      <c r="DE32" s="237"/>
      <c r="DF32" s="240"/>
      <c r="DG32" s="237"/>
      <c r="DH32" s="239"/>
      <c r="DI32" s="239"/>
      <c r="DJ32" s="239"/>
      <c r="DK32" s="239"/>
      <c r="DL32" s="239"/>
      <c r="DM32" s="240"/>
    </row>
    <row r="33" spans="1:117" s="65" customFormat="1" hidden="1" x14ac:dyDescent="0.25">
      <c r="A33" s="321"/>
      <c r="B33" s="239" t="s">
        <v>1339</v>
      </c>
      <c r="C33" s="405" t="s">
        <v>1728</v>
      </c>
      <c r="D33" s="406" t="s">
        <v>1729</v>
      </c>
      <c r="E33" s="404" t="s">
        <v>592</v>
      </c>
      <c r="F33" s="236">
        <v>3</v>
      </c>
      <c r="G33" s="236"/>
      <c r="H33" s="168">
        <v>9</v>
      </c>
      <c r="I33" s="168">
        <v>9</v>
      </c>
      <c r="J33" s="168">
        <v>8</v>
      </c>
      <c r="K33" s="168">
        <v>8</v>
      </c>
      <c r="L33" s="168">
        <v>8</v>
      </c>
      <c r="M33" s="352" t="s">
        <v>2547</v>
      </c>
      <c r="N33" s="168" t="s">
        <v>1901</v>
      </c>
      <c r="O33" s="352" t="s">
        <v>2547</v>
      </c>
      <c r="P33" s="168">
        <v>6</v>
      </c>
      <c r="Q33" s="168"/>
      <c r="R33" s="352" t="s">
        <v>2547</v>
      </c>
      <c r="S33" s="168">
        <v>5</v>
      </c>
      <c r="T33" s="168" t="s">
        <v>1901</v>
      </c>
      <c r="U33" s="168">
        <v>8</v>
      </c>
      <c r="V33" s="168" t="s">
        <v>1901</v>
      </c>
      <c r="W33" s="168" t="s">
        <v>2330</v>
      </c>
      <c r="X33" s="168" t="s">
        <v>1901</v>
      </c>
      <c r="Y33" s="168" t="s">
        <v>1987</v>
      </c>
      <c r="Z33" s="168" t="s">
        <v>2141</v>
      </c>
      <c r="AA33" s="168" t="s">
        <v>1987</v>
      </c>
      <c r="AB33" s="168" t="s">
        <v>2141</v>
      </c>
      <c r="AC33" s="168"/>
      <c r="AD33" s="168"/>
      <c r="AE33" s="168"/>
      <c r="AF33" s="168" t="s">
        <v>1987</v>
      </c>
      <c r="AG33" s="168" t="s">
        <v>2141</v>
      </c>
      <c r="AH33" s="168"/>
      <c r="AI33" s="168" t="s">
        <v>2141</v>
      </c>
      <c r="AJ33" s="168" t="s">
        <v>2141</v>
      </c>
      <c r="AK33" s="168"/>
      <c r="AL33" s="168"/>
      <c r="AM33" s="168" t="s">
        <v>2141</v>
      </c>
      <c r="AN33" s="168"/>
      <c r="AO33" s="168"/>
      <c r="AP33" s="168"/>
      <c r="AQ33" s="168"/>
      <c r="AR33" s="168"/>
      <c r="AS33" s="168"/>
      <c r="AT33" s="168"/>
      <c r="AU33" s="168"/>
      <c r="AV33" s="168"/>
      <c r="AW33" s="168"/>
      <c r="AX33" s="168"/>
      <c r="AY33" s="168">
        <v>9</v>
      </c>
      <c r="AZ33" s="168"/>
      <c r="BA33" s="168">
        <v>6</v>
      </c>
      <c r="BB33" s="168"/>
      <c r="BC33" s="168"/>
      <c r="BD33" s="168"/>
      <c r="BE33" s="168"/>
      <c r="BF33" s="168"/>
      <c r="BG33" s="168"/>
      <c r="BH33" s="168"/>
      <c r="BI33" s="168"/>
      <c r="BJ33" s="168"/>
      <c r="BK33" s="168"/>
      <c r="BL33" s="168"/>
      <c r="BM33" s="168">
        <v>9</v>
      </c>
      <c r="BN33" s="168" t="s">
        <v>1901</v>
      </c>
      <c r="BO33" s="168"/>
      <c r="BP33" s="59">
        <f t="shared" si="0"/>
        <v>3</v>
      </c>
      <c r="BQ33" s="80">
        <f t="shared" si="1"/>
        <v>10</v>
      </c>
      <c r="BR33" s="80">
        <f t="shared" si="2"/>
        <v>0</v>
      </c>
      <c r="BS33" s="80">
        <f t="shared" si="3"/>
        <v>1</v>
      </c>
      <c r="BT33" s="80">
        <f t="shared" si="4"/>
        <v>0</v>
      </c>
      <c r="BU33" s="80">
        <f t="shared" si="5"/>
        <v>11</v>
      </c>
      <c r="BV33" s="80"/>
      <c r="BW33" s="239"/>
      <c r="BX33" s="239"/>
      <c r="BY33" s="239"/>
      <c r="BZ33" s="239"/>
      <c r="CA33" s="239"/>
      <c r="CB33" s="239"/>
      <c r="CC33" s="239"/>
      <c r="CD33" s="239"/>
      <c r="CE33" s="239"/>
      <c r="CF33" s="239"/>
      <c r="CG33" s="239"/>
      <c r="CH33" s="239"/>
      <c r="CI33" s="239"/>
      <c r="CJ33" s="239"/>
      <c r="CK33" s="239"/>
      <c r="CL33" s="239"/>
      <c r="CM33" s="239"/>
      <c r="CN33" s="239"/>
      <c r="CO33" s="239"/>
      <c r="CP33" s="239"/>
      <c r="CQ33" s="239"/>
      <c r="CR33" s="239"/>
      <c r="CS33" s="239"/>
      <c r="CT33" s="238"/>
      <c r="CU33" s="237"/>
      <c r="CV33" s="239"/>
      <c r="CW33" s="239"/>
      <c r="CX33" s="239"/>
      <c r="CY33" s="239"/>
      <c r="CZ33" s="239"/>
      <c r="DA33" s="239"/>
      <c r="DB33" s="239"/>
      <c r="DC33" s="239"/>
      <c r="DD33" s="238"/>
      <c r="DE33" s="237"/>
      <c r="DF33" s="240"/>
      <c r="DG33" s="237"/>
      <c r="DH33" s="239"/>
      <c r="DI33" s="239"/>
      <c r="DJ33" s="239"/>
      <c r="DK33" s="239"/>
      <c r="DL33" s="239"/>
      <c r="DM33" s="240"/>
    </row>
    <row r="34" spans="1:117" s="65" customFormat="1" hidden="1" x14ac:dyDescent="0.25">
      <c r="A34" s="321">
        <v>4</v>
      </c>
      <c r="B34" s="239" t="s">
        <v>1339</v>
      </c>
      <c r="C34" s="405" t="s">
        <v>1328</v>
      </c>
      <c r="D34" s="406" t="s">
        <v>1325</v>
      </c>
      <c r="E34" s="404" t="s">
        <v>592</v>
      </c>
      <c r="F34" s="236">
        <v>2</v>
      </c>
      <c r="G34" s="236"/>
      <c r="H34" s="168"/>
      <c r="I34" s="168"/>
      <c r="J34" s="168" t="s">
        <v>1791</v>
      </c>
      <c r="K34" s="168"/>
      <c r="L34" s="168"/>
      <c r="M34" s="352" t="s">
        <v>2547</v>
      </c>
      <c r="N34" s="168">
        <v>10</v>
      </c>
      <c r="O34" s="352" t="s">
        <v>2547</v>
      </c>
      <c r="P34" s="168" t="s">
        <v>1791</v>
      </c>
      <c r="Q34" s="168">
        <v>10</v>
      </c>
      <c r="R34" s="352" t="s">
        <v>2547</v>
      </c>
      <c r="S34" s="168">
        <v>9</v>
      </c>
      <c r="T34" s="168">
        <v>10</v>
      </c>
      <c r="U34" s="168" t="s">
        <v>1791</v>
      </c>
      <c r="V34" s="168"/>
      <c r="W34" s="168" t="s">
        <v>2330</v>
      </c>
      <c r="X34" s="168"/>
      <c r="Y34" s="168" t="s">
        <v>1987</v>
      </c>
      <c r="Z34" s="168" t="s">
        <v>2141</v>
      </c>
      <c r="AA34" s="168" t="s">
        <v>1987</v>
      </c>
      <c r="AB34" s="168" t="s">
        <v>2141</v>
      </c>
      <c r="AC34" s="168">
        <v>9</v>
      </c>
      <c r="AD34" s="168">
        <v>9</v>
      </c>
      <c r="AE34" s="168">
        <v>9</v>
      </c>
      <c r="AF34" s="168" t="s">
        <v>1987</v>
      </c>
      <c r="AG34" s="168" t="s">
        <v>2141</v>
      </c>
      <c r="AH34" s="168"/>
      <c r="AI34" s="168" t="s">
        <v>2141</v>
      </c>
      <c r="AJ34" s="168" t="s">
        <v>2141</v>
      </c>
      <c r="AK34" s="168"/>
      <c r="AL34" s="168"/>
      <c r="AM34" s="168" t="s">
        <v>2141</v>
      </c>
      <c r="AN34" s="168"/>
      <c r="AO34" s="168"/>
      <c r="AP34" s="168"/>
      <c r="AQ34" s="168"/>
      <c r="AR34" s="168"/>
      <c r="AS34" s="168"/>
      <c r="AT34" s="168"/>
      <c r="AU34" s="168">
        <v>10</v>
      </c>
      <c r="AV34" s="168"/>
      <c r="AW34" s="168">
        <v>10</v>
      </c>
      <c r="AX34" s="168"/>
      <c r="AY34" s="168"/>
      <c r="AZ34" s="168"/>
      <c r="BA34" s="168"/>
      <c r="BB34" s="168"/>
      <c r="BC34" s="168"/>
      <c r="BD34" s="168"/>
      <c r="BE34" s="168">
        <v>10</v>
      </c>
      <c r="BF34" s="168">
        <v>9</v>
      </c>
      <c r="BG34" s="168"/>
      <c r="BH34" s="168"/>
      <c r="BI34" s="168"/>
      <c r="BJ34" s="168">
        <v>10</v>
      </c>
      <c r="BK34" s="168"/>
      <c r="BL34" s="168">
        <v>10</v>
      </c>
      <c r="BM34" s="168">
        <v>9</v>
      </c>
      <c r="BN34" s="168"/>
      <c r="BO34" s="168"/>
      <c r="BP34" s="59">
        <f t="shared" si="0"/>
        <v>3</v>
      </c>
      <c r="BQ34" s="80">
        <f t="shared" si="1"/>
        <v>14</v>
      </c>
      <c r="BR34" s="80">
        <f t="shared" si="2"/>
        <v>0</v>
      </c>
      <c r="BS34" s="80">
        <f t="shared" si="3"/>
        <v>0</v>
      </c>
      <c r="BT34" s="80">
        <f t="shared" si="4"/>
        <v>0</v>
      </c>
      <c r="BU34" s="80">
        <f t="shared" si="5"/>
        <v>14</v>
      </c>
      <c r="BV34" s="80"/>
      <c r="BW34" s="239"/>
      <c r="BX34" s="239"/>
      <c r="BY34" s="239"/>
      <c r="BZ34" s="239"/>
      <c r="CA34" s="239"/>
      <c r="CB34" s="239"/>
      <c r="CC34" s="239"/>
      <c r="CD34" s="239"/>
      <c r="CE34" s="239"/>
      <c r="CF34" s="239"/>
      <c r="CG34" s="239"/>
      <c r="CH34" s="239"/>
      <c r="CI34" s="239"/>
      <c r="CJ34" s="239"/>
      <c r="CK34" s="239"/>
      <c r="CL34" s="239"/>
      <c r="CM34" s="239"/>
      <c r="CN34" s="239"/>
      <c r="CO34" s="239"/>
      <c r="CP34" s="239"/>
      <c r="CQ34" s="239"/>
      <c r="CR34" s="239"/>
      <c r="CS34" s="239"/>
      <c r="CT34" s="238"/>
      <c r="CU34" s="237"/>
      <c r="CV34" s="239"/>
      <c r="CW34" s="239"/>
      <c r="CX34" s="239"/>
      <c r="CY34" s="239"/>
      <c r="CZ34" s="239"/>
      <c r="DA34" s="239"/>
      <c r="DB34" s="239"/>
      <c r="DC34" s="239"/>
      <c r="DD34" s="238"/>
      <c r="DE34" s="237"/>
      <c r="DF34" s="240"/>
      <c r="DG34" s="237"/>
      <c r="DH34" s="239"/>
      <c r="DI34" s="239"/>
      <c r="DJ34" s="239"/>
      <c r="DK34" s="239"/>
      <c r="DL34" s="239"/>
      <c r="DM34" s="240"/>
    </row>
    <row r="35" spans="1:117" s="54" customFormat="1" x14ac:dyDescent="0.25">
      <c r="A35" s="649"/>
      <c r="B35" s="650"/>
      <c r="C35" s="406" t="s">
        <v>2360</v>
      </c>
      <c r="D35" s="406" t="s">
        <v>2361</v>
      </c>
      <c r="E35" s="405" t="s">
        <v>592</v>
      </c>
      <c r="F35" s="405"/>
      <c r="G35" s="405">
        <v>2</v>
      </c>
      <c r="H35" s="353"/>
      <c r="I35" s="352" t="s">
        <v>595</v>
      </c>
      <c r="J35" s="352" t="s">
        <v>595</v>
      </c>
      <c r="K35" s="352" t="s">
        <v>595</v>
      </c>
      <c r="L35" s="352" t="s">
        <v>595</v>
      </c>
      <c r="M35" s="352">
        <v>8</v>
      </c>
      <c r="N35" s="352" t="s">
        <v>595</v>
      </c>
      <c r="O35" s="352">
        <v>10</v>
      </c>
      <c r="P35" s="352">
        <v>9</v>
      </c>
      <c r="Q35" s="352">
        <v>8</v>
      </c>
      <c r="R35" s="352">
        <v>8</v>
      </c>
      <c r="S35" s="352" t="s">
        <v>595</v>
      </c>
      <c r="T35" s="352"/>
      <c r="U35" s="353" t="s">
        <v>595</v>
      </c>
      <c r="V35" s="353" t="s">
        <v>595</v>
      </c>
      <c r="W35" s="352"/>
      <c r="X35" s="352" t="s">
        <v>595</v>
      </c>
      <c r="Y35" s="352"/>
      <c r="Z35" s="352"/>
      <c r="AA35" s="352"/>
      <c r="AB35" s="353" t="s">
        <v>595</v>
      </c>
      <c r="AC35" s="352"/>
      <c r="AD35" s="352">
        <v>9</v>
      </c>
      <c r="AE35" s="352"/>
      <c r="AF35" s="352"/>
      <c r="AG35" s="352"/>
      <c r="AH35" s="353"/>
      <c r="AI35" s="352"/>
      <c r="AJ35" s="352"/>
      <c r="AK35" s="352"/>
      <c r="AL35" s="352"/>
      <c r="AM35" s="352"/>
      <c r="AN35" s="353">
        <v>10</v>
      </c>
      <c r="AO35" s="352">
        <v>8</v>
      </c>
      <c r="AP35" s="352">
        <v>10</v>
      </c>
      <c r="AQ35" s="352"/>
      <c r="AR35" s="352"/>
      <c r="AS35" s="352">
        <v>9</v>
      </c>
      <c r="AT35" s="353"/>
      <c r="AU35" s="352" t="s">
        <v>595</v>
      </c>
      <c r="AV35" s="352"/>
      <c r="AW35" s="352" t="s">
        <v>595</v>
      </c>
      <c r="AX35" s="354"/>
      <c r="AY35" s="354"/>
      <c r="AZ35" s="354"/>
      <c r="BA35" s="354"/>
      <c r="BB35" s="354"/>
      <c r="BC35" s="354"/>
      <c r="BD35" s="354"/>
      <c r="BE35" s="354" t="s">
        <v>595</v>
      </c>
      <c r="BF35" s="354"/>
      <c r="BG35" s="354"/>
      <c r="BH35" s="354"/>
      <c r="BI35" s="354">
        <v>7</v>
      </c>
      <c r="BJ35" s="354" t="s">
        <v>595</v>
      </c>
      <c r="BK35" s="355">
        <v>5</v>
      </c>
      <c r="BL35" s="418" t="s">
        <v>595</v>
      </c>
      <c r="BM35" s="418"/>
      <c r="BN35" s="418" t="s">
        <v>595</v>
      </c>
      <c r="BO35" s="688"/>
      <c r="BP35" s="59">
        <f t="shared" si="0"/>
        <v>0</v>
      </c>
      <c r="BQ35" s="80">
        <f t="shared" si="1"/>
        <v>11</v>
      </c>
      <c r="BR35" s="80">
        <f t="shared" si="2"/>
        <v>16</v>
      </c>
      <c r="BS35" s="80">
        <f t="shared" si="3"/>
        <v>1</v>
      </c>
      <c r="BT35" s="80">
        <f t="shared" si="4"/>
        <v>0</v>
      </c>
      <c r="BU35" s="80">
        <f t="shared" si="5"/>
        <v>28</v>
      </c>
      <c r="BV35" s="676"/>
      <c r="BW35" s="652"/>
      <c r="BX35" s="652"/>
      <c r="BY35" s="652"/>
      <c r="BZ35" s="652"/>
      <c r="CA35" s="652"/>
      <c r="CB35" s="652"/>
      <c r="CC35" s="652"/>
      <c r="CD35" s="653"/>
      <c r="CE35" s="653"/>
      <c r="CF35" s="651"/>
      <c r="CG35" s="652"/>
      <c r="CH35" s="652"/>
      <c r="CI35" s="652"/>
      <c r="CJ35" s="654"/>
      <c r="CK35" s="651"/>
      <c r="CL35" s="652"/>
      <c r="CM35" s="652"/>
      <c r="CN35" s="652"/>
      <c r="CO35" s="652"/>
      <c r="CP35" s="652"/>
      <c r="CQ35" s="652"/>
      <c r="CR35" s="652"/>
      <c r="CS35" s="652"/>
      <c r="CT35" s="654"/>
      <c r="CU35" s="651"/>
      <c r="CV35" s="652"/>
      <c r="CW35" s="652"/>
      <c r="CX35" s="652"/>
      <c r="CY35" s="652"/>
      <c r="CZ35" s="652"/>
      <c r="DA35" s="652"/>
      <c r="DB35" s="652"/>
      <c r="DC35" s="652"/>
      <c r="DD35" s="363"/>
      <c r="DE35" s="651"/>
      <c r="DF35" s="653"/>
      <c r="DG35" s="651"/>
      <c r="DH35" s="652"/>
      <c r="DI35" s="652"/>
      <c r="DJ35" s="652"/>
      <c r="DK35" s="652"/>
      <c r="DL35" s="652"/>
      <c r="DM35" s="653"/>
    </row>
    <row r="36" spans="1:117" s="65" customFormat="1" hidden="1" x14ac:dyDescent="0.25">
      <c r="A36" s="321">
        <v>2</v>
      </c>
      <c r="B36" s="239" t="s">
        <v>1339</v>
      </c>
      <c r="C36" s="405" t="s">
        <v>1327</v>
      </c>
      <c r="D36" s="406" t="s">
        <v>1324</v>
      </c>
      <c r="E36" s="404" t="s">
        <v>592</v>
      </c>
      <c r="F36" s="236">
        <v>8</v>
      </c>
      <c r="G36" s="236"/>
      <c r="H36" s="168">
        <v>8</v>
      </c>
      <c r="I36" s="168">
        <v>9</v>
      </c>
      <c r="J36" s="168">
        <v>9</v>
      </c>
      <c r="K36" s="168">
        <v>9</v>
      </c>
      <c r="L36" s="168">
        <v>9</v>
      </c>
      <c r="M36" s="168">
        <v>10</v>
      </c>
      <c r="N36" s="168">
        <v>10</v>
      </c>
      <c r="O36" s="168">
        <v>10</v>
      </c>
      <c r="P36" s="168">
        <v>8</v>
      </c>
      <c r="Q36" s="168">
        <v>8</v>
      </c>
      <c r="R36" s="168">
        <v>9</v>
      </c>
      <c r="S36" s="168">
        <v>7</v>
      </c>
      <c r="T36" s="168">
        <v>7</v>
      </c>
      <c r="U36" s="168">
        <v>8</v>
      </c>
      <c r="V36" s="168">
        <v>10</v>
      </c>
      <c r="W36" s="168">
        <v>10</v>
      </c>
      <c r="X36" s="168">
        <v>10</v>
      </c>
      <c r="Y36" s="168">
        <v>9</v>
      </c>
      <c r="Z36" s="168">
        <v>8</v>
      </c>
      <c r="AA36" s="168">
        <v>9</v>
      </c>
      <c r="AB36" s="168">
        <v>6</v>
      </c>
      <c r="AC36" s="168">
        <v>7</v>
      </c>
      <c r="AD36" s="168">
        <v>6</v>
      </c>
      <c r="AE36" s="168">
        <v>8</v>
      </c>
      <c r="AF36" s="168">
        <v>10</v>
      </c>
      <c r="AG36" s="168">
        <v>9</v>
      </c>
      <c r="AH36" s="168">
        <v>10</v>
      </c>
      <c r="AI36" s="168">
        <v>9</v>
      </c>
      <c r="AJ36" s="168">
        <v>8</v>
      </c>
      <c r="AK36" s="168">
        <v>10</v>
      </c>
      <c r="AL36" s="168">
        <v>8</v>
      </c>
      <c r="AM36" s="168">
        <v>9</v>
      </c>
      <c r="AN36" s="168">
        <v>10</v>
      </c>
      <c r="AO36" s="168">
        <v>7</v>
      </c>
      <c r="AP36" s="168">
        <v>10</v>
      </c>
      <c r="AQ36" s="168">
        <v>9</v>
      </c>
      <c r="AR36" s="168">
        <v>10</v>
      </c>
      <c r="AS36" s="168">
        <v>7</v>
      </c>
      <c r="AT36" s="168">
        <v>10</v>
      </c>
      <c r="AU36" s="168">
        <v>7</v>
      </c>
      <c r="AV36" s="168">
        <v>8</v>
      </c>
      <c r="AW36" s="168">
        <v>7</v>
      </c>
      <c r="AX36" s="168"/>
      <c r="AY36" s="168">
        <v>10</v>
      </c>
      <c r="AZ36" s="168"/>
      <c r="BA36" s="168">
        <v>8</v>
      </c>
      <c r="BB36" s="168"/>
      <c r="BC36" s="168"/>
      <c r="BD36" s="168"/>
      <c r="BE36" s="168">
        <v>9</v>
      </c>
      <c r="BF36" s="168">
        <v>9</v>
      </c>
      <c r="BG36" s="168"/>
      <c r="BH36" s="168"/>
      <c r="BI36" s="168"/>
      <c r="BJ36" s="168">
        <v>9</v>
      </c>
      <c r="BK36" s="168"/>
      <c r="BL36" s="168">
        <v>9</v>
      </c>
      <c r="BM36" s="168">
        <v>10</v>
      </c>
      <c r="BN36" s="168">
        <v>9</v>
      </c>
      <c r="BO36" s="168"/>
      <c r="BP36" s="59">
        <f t="shared" ref="BP36:BP45" si="17">COUNTIF(H36:BO36, "2024-1")</f>
        <v>0</v>
      </c>
      <c r="BQ36" s="80">
        <f t="shared" ref="BQ36:BQ45" si="18">COUNTIF(H36:BO36,"&gt;5")</f>
        <v>50</v>
      </c>
      <c r="BR36" s="80">
        <f t="shared" ref="BR36:BR45" si="19">COUNTIF(H36:BO36,"&gt;5?")</f>
        <v>0</v>
      </c>
      <c r="BS36" s="80">
        <f t="shared" ref="BS36:BS45" si="20">COUNTIF(H36:BO36,"5")</f>
        <v>0</v>
      </c>
      <c r="BT36" s="80">
        <f t="shared" ref="BT36:BT45" si="21">COUNTIF(H36:BO36,"5*")</f>
        <v>0</v>
      </c>
      <c r="BU36" s="80">
        <f t="shared" ref="BU36:BU45" si="22">SUM(BQ36:BT36)</f>
        <v>50</v>
      </c>
      <c r="BV36" s="80"/>
      <c r="BW36" s="239"/>
      <c r="BX36" s="239"/>
      <c r="BY36" s="239"/>
      <c r="BZ36" s="239"/>
      <c r="CA36" s="239"/>
      <c r="CB36" s="239"/>
      <c r="CC36" s="239"/>
      <c r="CD36" s="239"/>
      <c r="CE36" s="239"/>
      <c r="CF36" s="239"/>
      <c r="CG36" s="239"/>
      <c r="CH36" s="239"/>
      <c r="CI36" s="239"/>
      <c r="CJ36" s="239"/>
      <c r="CK36" s="239"/>
      <c r="CL36" s="239"/>
      <c r="CM36" s="239"/>
      <c r="CN36" s="239"/>
      <c r="CO36" s="239"/>
      <c r="CP36" s="239"/>
      <c r="CQ36" s="239"/>
      <c r="CR36" s="239"/>
      <c r="CS36" s="239"/>
      <c r="CT36" s="238"/>
      <c r="CU36" s="237"/>
      <c r="CV36" s="239"/>
      <c r="CW36" s="239"/>
      <c r="CX36" s="239"/>
      <c r="CY36" s="239"/>
      <c r="CZ36" s="239"/>
      <c r="DA36" s="239"/>
      <c r="DB36" s="239"/>
      <c r="DC36" s="239"/>
      <c r="DD36" s="238"/>
      <c r="DE36" s="237"/>
      <c r="DF36" s="240"/>
      <c r="DG36" s="237"/>
      <c r="DH36" s="239"/>
      <c r="DI36" s="239"/>
      <c r="DJ36" s="239"/>
      <c r="DK36" s="239"/>
      <c r="DL36" s="239"/>
      <c r="DM36" s="240"/>
    </row>
    <row r="37" spans="1:117" s="65" customFormat="1" hidden="1" x14ac:dyDescent="0.25">
      <c r="A37" s="321">
        <v>3</v>
      </c>
      <c r="B37" s="239" t="s">
        <v>1339</v>
      </c>
      <c r="C37" s="530" t="s">
        <v>1441</v>
      </c>
      <c r="D37" s="406" t="s">
        <v>1440</v>
      </c>
      <c r="E37" s="404" t="s">
        <v>592</v>
      </c>
      <c r="F37" s="236">
        <v>2</v>
      </c>
      <c r="G37" s="236"/>
      <c r="H37" s="168"/>
      <c r="I37" s="168"/>
      <c r="J37" s="168" t="s">
        <v>1791</v>
      </c>
      <c r="K37" s="168"/>
      <c r="L37" s="168"/>
      <c r="M37" s="168" t="s">
        <v>1673</v>
      </c>
      <c r="N37" s="168">
        <v>5</v>
      </c>
      <c r="O37" s="168" t="s">
        <v>1791</v>
      </c>
      <c r="P37" s="168" t="s">
        <v>1791</v>
      </c>
      <c r="Q37" s="168">
        <v>5</v>
      </c>
      <c r="R37" s="168" t="s">
        <v>1791</v>
      </c>
      <c r="S37" s="168">
        <v>5</v>
      </c>
      <c r="T37" s="168">
        <v>8</v>
      </c>
      <c r="U37" s="168" t="s">
        <v>1791</v>
      </c>
      <c r="V37" s="168"/>
      <c r="W37" s="168" t="s">
        <v>2330</v>
      </c>
      <c r="X37" s="168"/>
      <c r="Y37" s="168" t="s">
        <v>1987</v>
      </c>
      <c r="Z37" s="168" t="s">
        <v>2141</v>
      </c>
      <c r="AA37" s="168" t="s">
        <v>1987</v>
      </c>
      <c r="AB37" s="168" t="s">
        <v>2141</v>
      </c>
      <c r="AC37" s="168">
        <v>6</v>
      </c>
      <c r="AD37" s="168">
        <v>7</v>
      </c>
      <c r="AE37" s="168">
        <v>5</v>
      </c>
      <c r="AF37" s="168" t="s">
        <v>1987</v>
      </c>
      <c r="AG37" s="168" t="s">
        <v>2141</v>
      </c>
      <c r="AH37" s="168" t="s">
        <v>1987</v>
      </c>
      <c r="AI37" s="168" t="s">
        <v>2141</v>
      </c>
      <c r="AJ37" s="168" t="s">
        <v>2141</v>
      </c>
      <c r="AK37" s="168"/>
      <c r="AL37" s="168" t="s">
        <v>1987</v>
      </c>
      <c r="AM37" s="168" t="s">
        <v>2141</v>
      </c>
      <c r="AN37" s="168"/>
      <c r="AO37" s="168"/>
      <c r="AP37" s="168"/>
      <c r="AQ37" s="168"/>
      <c r="AR37" s="168"/>
      <c r="AS37" s="168"/>
      <c r="AT37" s="168"/>
      <c r="AU37" s="168" t="s">
        <v>301</v>
      </c>
      <c r="AV37" s="168"/>
      <c r="AW37" s="168" t="s">
        <v>301</v>
      </c>
      <c r="AX37" s="168"/>
      <c r="AY37" s="168"/>
      <c r="AZ37" s="168"/>
      <c r="BA37" s="168" t="s">
        <v>1673</v>
      </c>
      <c r="BB37" s="168"/>
      <c r="BC37" s="168"/>
      <c r="BD37" s="168"/>
      <c r="BE37" s="168">
        <v>7</v>
      </c>
      <c r="BF37" s="168">
        <v>5</v>
      </c>
      <c r="BG37" s="168"/>
      <c r="BH37" s="168"/>
      <c r="BI37" s="168"/>
      <c r="BJ37" s="168">
        <v>6</v>
      </c>
      <c r="BK37" s="168"/>
      <c r="BL37" s="168">
        <v>5</v>
      </c>
      <c r="BM37" s="168"/>
      <c r="BN37" s="168"/>
      <c r="BO37" s="168"/>
      <c r="BP37" s="59">
        <f t="shared" si="17"/>
        <v>0</v>
      </c>
      <c r="BQ37" s="80">
        <f t="shared" si="18"/>
        <v>5</v>
      </c>
      <c r="BR37" s="80">
        <f t="shared" si="19"/>
        <v>0</v>
      </c>
      <c r="BS37" s="80">
        <f t="shared" si="20"/>
        <v>6</v>
      </c>
      <c r="BT37" s="80">
        <f t="shared" si="21"/>
        <v>2</v>
      </c>
      <c r="BU37" s="80">
        <f t="shared" si="22"/>
        <v>13</v>
      </c>
      <c r="BV37" s="80"/>
      <c r="BW37" s="239"/>
      <c r="BX37" s="239"/>
      <c r="BY37" s="239"/>
      <c r="BZ37" s="239"/>
      <c r="CA37" s="239"/>
      <c r="CB37" s="239"/>
      <c r="CC37" s="239"/>
      <c r="CD37" s="239"/>
      <c r="CE37" s="239"/>
      <c r="CF37" s="239"/>
      <c r="CG37" s="239"/>
      <c r="CH37" s="239"/>
      <c r="CI37" s="239"/>
      <c r="CJ37" s="239"/>
      <c r="CK37" s="239"/>
      <c r="CL37" s="239"/>
      <c r="CM37" s="239"/>
      <c r="CN37" s="239"/>
      <c r="CO37" s="239"/>
      <c r="CP37" s="239"/>
      <c r="CQ37" s="239"/>
      <c r="CR37" s="239"/>
      <c r="CS37" s="239"/>
      <c r="CT37" s="238"/>
      <c r="CU37" s="237"/>
      <c r="CV37" s="239"/>
      <c r="CW37" s="239"/>
      <c r="CX37" s="239"/>
      <c r="CY37" s="239"/>
      <c r="CZ37" s="239"/>
      <c r="DA37" s="239"/>
      <c r="DB37" s="239"/>
      <c r="DC37" s="239"/>
      <c r="DD37" s="238"/>
      <c r="DE37" s="237"/>
      <c r="DF37" s="240"/>
      <c r="DG37" s="237"/>
      <c r="DH37" s="239"/>
      <c r="DI37" s="239"/>
      <c r="DJ37" s="239"/>
      <c r="DK37" s="239"/>
      <c r="DL37" s="239"/>
      <c r="DM37" s="240"/>
    </row>
    <row r="38" spans="1:117" s="65" customFormat="1" hidden="1" x14ac:dyDescent="0.25">
      <c r="A38" s="321">
        <v>5</v>
      </c>
      <c r="B38" s="239" t="s">
        <v>1339</v>
      </c>
      <c r="C38" s="405" t="s">
        <v>1445</v>
      </c>
      <c r="D38" s="406" t="s">
        <v>1444</v>
      </c>
      <c r="E38" s="404" t="s">
        <v>592</v>
      </c>
      <c r="F38" s="236">
        <v>8</v>
      </c>
      <c r="G38" s="236"/>
      <c r="H38" s="168">
        <v>10</v>
      </c>
      <c r="I38" s="168">
        <v>9</v>
      </c>
      <c r="J38" s="168">
        <v>9</v>
      </c>
      <c r="K38" s="168">
        <v>10</v>
      </c>
      <c r="L38" s="168">
        <v>9</v>
      </c>
      <c r="M38" s="168">
        <v>10</v>
      </c>
      <c r="N38" s="168">
        <v>10</v>
      </c>
      <c r="O38" s="168">
        <v>10</v>
      </c>
      <c r="P38" s="168">
        <v>8</v>
      </c>
      <c r="Q38" s="168">
        <v>9</v>
      </c>
      <c r="R38" s="168">
        <v>10</v>
      </c>
      <c r="S38" s="168">
        <v>8</v>
      </c>
      <c r="T38" s="168">
        <v>7</v>
      </c>
      <c r="U38" s="168">
        <v>9</v>
      </c>
      <c r="V38" s="168">
        <v>10</v>
      </c>
      <c r="W38" s="168">
        <v>10</v>
      </c>
      <c r="X38" s="168">
        <v>10</v>
      </c>
      <c r="Y38" s="168">
        <v>9</v>
      </c>
      <c r="Z38" s="168">
        <v>8</v>
      </c>
      <c r="AA38" s="168">
        <v>9</v>
      </c>
      <c r="AB38" s="168">
        <v>7</v>
      </c>
      <c r="AC38" s="168">
        <v>7</v>
      </c>
      <c r="AD38" s="168">
        <v>6</v>
      </c>
      <c r="AE38" s="168">
        <v>8</v>
      </c>
      <c r="AF38" s="168">
        <v>10</v>
      </c>
      <c r="AG38" s="168">
        <v>9</v>
      </c>
      <c r="AH38" s="168">
        <v>10</v>
      </c>
      <c r="AI38" s="168">
        <v>9</v>
      </c>
      <c r="AJ38" s="168">
        <v>8</v>
      </c>
      <c r="AK38" s="168">
        <v>10</v>
      </c>
      <c r="AL38" s="168">
        <v>10</v>
      </c>
      <c r="AM38" s="168">
        <v>9</v>
      </c>
      <c r="AN38" s="168">
        <v>10</v>
      </c>
      <c r="AO38" s="168">
        <v>7</v>
      </c>
      <c r="AP38" s="168">
        <v>10</v>
      </c>
      <c r="AQ38" s="168">
        <v>9</v>
      </c>
      <c r="AR38" s="168">
        <v>10</v>
      </c>
      <c r="AS38" s="168">
        <v>7</v>
      </c>
      <c r="AT38" s="168">
        <v>10</v>
      </c>
      <c r="AU38" s="168">
        <v>8</v>
      </c>
      <c r="AV38" s="168">
        <v>9</v>
      </c>
      <c r="AW38" s="168">
        <v>8</v>
      </c>
      <c r="AX38" s="168"/>
      <c r="AY38" s="168">
        <v>10</v>
      </c>
      <c r="AZ38" s="168"/>
      <c r="BA38" s="168">
        <v>8</v>
      </c>
      <c r="BB38" s="168"/>
      <c r="BC38" s="168"/>
      <c r="BD38" s="168"/>
      <c r="BE38" s="168">
        <v>8</v>
      </c>
      <c r="BF38" s="168">
        <v>9</v>
      </c>
      <c r="BG38" s="168"/>
      <c r="BH38" s="168"/>
      <c r="BI38" s="168"/>
      <c r="BJ38" s="168">
        <v>9</v>
      </c>
      <c r="BK38" s="168"/>
      <c r="BL38" s="168">
        <v>8</v>
      </c>
      <c r="BM38" s="168">
        <v>10</v>
      </c>
      <c r="BN38" s="168">
        <v>9</v>
      </c>
      <c r="BO38" s="168"/>
      <c r="BP38" s="59">
        <f t="shared" si="17"/>
        <v>0</v>
      </c>
      <c r="BQ38" s="80">
        <f t="shared" si="18"/>
        <v>50</v>
      </c>
      <c r="BR38" s="80">
        <f t="shared" si="19"/>
        <v>0</v>
      </c>
      <c r="BS38" s="80">
        <f t="shared" si="20"/>
        <v>0</v>
      </c>
      <c r="BT38" s="80">
        <f t="shared" si="21"/>
        <v>0</v>
      </c>
      <c r="BU38" s="80">
        <f t="shared" si="22"/>
        <v>50</v>
      </c>
      <c r="BV38" s="80"/>
      <c r="BW38" s="239"/>
      <c r="BX38" s="239"/>
      <c r="BY38" s="239"/>
      <c r="BZ38" s="239"/>
      <c r="CA38" s="239"/>
      <c r="CB38" s="239"/>
      <c r="CC38" s="239"/>
      <c r="CD38" s="239"/>
      <c r="CE38" s="239"/>
      <c r="CF38" s="239"/>
      <c r="CG38" s="239"/>
      <c r="CH38" s="239"/>
      <c r="CI38" s="239"/>
      <c r="CJ38" s="239"/>
      <c r="CK38" s="239"/>
      <c r="CL38" s="239"/>
      <c r="CM38" s="239"/>
      <c r="CN38" s="239"/>
      <c r="CO38" s="239"/>
      <c r="CP38" s="239"/>
      <c r="CQ38" s="239"/>
      <c r="CR38" s="239"/>
      <c r="CS38" s="239"/>
      <c r="CT38" s="238"/>
      <c r="CU38" s="237"/>
      <c r="CV38" s="239"/>
      <c r="CW38" s="239"/>
      <c r="CX38" s="239"/>
      <c r="CY38" s="239"/>
      <c r="CZ38" s="239"/>
      <c r="DA38" s="239"/>
      <c r="DB38" s="239"/>
      <c r="DC38" s="239"/>
      <c r="DD38" s="238"/>
      <c r="DE38" s="237"/>
      <c r="DF38" s="240"/>
      <c r="DG38" s="237"/>
      <c r="DH38" s="239"/>
      <c r="DI38" s="239"/>
      <c r="DJ38" s="239"/>
      <c r="DK38" s="239"/>
      <c r="DL38" s="239"/>
      <c r="DM38" s="240"/>
    </row>
    <row r="39" spans="1:117" s="65" customFormat="1" hidden="1" x14ac:dyDescent="0.25">
      <c r="A39" s="321">
        <v>6</v>
      </c>
      <c r="B39" s="239" t="s">
        <v>1339</v>
      </c>
      <c r="C39" s="405" t="s">
        <v>1329</v>
      </c>
      <c r="D39" s="406" t="s">
        <v>1326</v>
      </c>
      <c r="E39" s="404" t="s">
        <v>592</v>
      </c>
      <c r="F39" s="236">
        <v>8</v>
      </c>
      <c r="G39" s="236"/>
      <c r="H39" s="168">
        <v>9</v>
      </c>
      <c r="I39" s="168">
        <v>9</v>
      </c>
      <c r="J39" s="168">
        <v>9</v>
      </c>
      <c r="K39" s="168">
        <v>9</v>
      </c>
      <c r="L39" s="168">
        <v>9</v>
      </c>
      <c r="M39" s="168">
        <v>10</v>
      </c>
      <c r="N39" s="168">
        <v>10</v>
      </c>
      <c r="O39" s="168">
        <v>9</v>
      </c>
      <c r="P39" s="168">
        <v>8</v>
      </c>
      <c r="Q39" s="168">
        <v>8</v>
      </c>
      <c r="R39" s="168">
        <v>9</v>
      </c>
      <c r="S39" s="168">
        <v>7</v>
      </c>
      <c r="T39" s="168">
        <v>7</v>
      </c>
      <c r="U39" s="168">
        <v>9</v>
      </c>
      <c r="V39" s="168">
        <v>10</v>
      </c>
      <c r="W39" s="168">
        <v>9</v>
      </c>
      <c r="X39" s="168">
        <v>9</v>
      </c>
      <c r="Y39" s="168">
        <v>9</v>
      </c>
      <c r="Z39" s="168">
        <v>8</v>
      </c>
      <c r="AA39" s="168">
        <v>9</v>
      </c>
      <c r="AB39" s="168">
        <v>6</v>
      </c>
      <c r="AC39" s="168">
        <v>7</v>
      </c>
      <c r="AD39" s="168" t="s">
        <v>295</v>
      </c>
      <c r="AE39" s="168">
        <v>8</v>
      </c>
      <c r="AF39" s="168">
        <v>10</v>
      </c>
      <c r="AG39" s="168">
        <v>9</v>
      </c>
      <c r="AH39" s="168">
        <v>10</v>
      </c>
      <c r="AI39" s="168">
        <v>9</v>
      </c>
      <c r="AJ39" s="168">
        <v>8</v>
      </c>
      <c r="AK39" s="168">
        <v>10</v>
      </c>
      <c r="AL39" s="168">
        <v>10</v>
      </c>
      <c r="AM39" s="168">
        <v>9</v>
      </c>
      <c r="AN39" s="168">
        <v>9</v>
      </c>
      <c r="AO39" s="168">
        <v>8</v>
      </c>
      <c r="AP39" s="168">
        <v>10</v>
      </c>
      <c r="AQ39" s="168">
        <v>9</v>
      </c>
      <c r="AR39" s="168">
        <v>10</v>
      </c>
      <c r="AS39" s="168">
        <v>7</v>
      </c>
      <c r="AT39" s="168">
        <v>10</v>
      </c>
      <c r="AU39" s="168">
        <v>9</v>
      </c>
      <c r="AV39" s="168">
        <v>9</v>
      </c>
      <c r="AW39" s="168">
        <v>7</v>
      </c>
      <c r="AX39" s="168"/>
      <c r="AY39" s="168">
        <v>10</v>
      </c>
      <c r="AZ39" s="168"/>
      <c r="BA39" s="168">
        <v>8</v>
      </c>
      <c r="BB39" s="168"/>
      <c r="BC39" s="168"/>
      <c r="BD39" s="168"/>
      <c r="BE39" s="168">
        <v>9</v>
      </c>
      <c r="BF39" s="168">
        <v>8</v>
      </c>
      <c r="BG39" s="168"/>
      <c r="BH39" s="168"/>
      <c r="BI39" s="168"/>
      <c r="BJ39" s="168">
        <v>8</v>
      </c>
      <c r="BK39" s="168"/>
      <c r="BL39" s="168">
        <v>9</v>
      </c>
      <c r="BM39" s="168">
        <v>10</v>
      </c>
      <c r="BN39" s="168">
        <v>9</v>
      </c>
      <c r="BO39" s="168"/>
      <c r="BP39" s="59">
        <f t="shared" si="17"/>
        <v>0</v>
      </c>
      <c r="BQ39" s="80">
        <f t="shared" si="18"/>
        <v>49</v>
      </c>
      <c r="BR39" s="80">
        <f t="shared" si="19"/>
        <v>1</v>
      </c>
      <c r="BS39" s="80">
        <f t="shared" si="20"/>
        <v>0</v>
      </c>
      <c r="BT39" s="80">
        <f t="shared" si="21"/>
        <v>0</v>
      </c>
      <c r="BU39" s="80">
        <f t="shared" si="22"/>
        <v>50</v>
      </c>
      <c r="BV39" s="80"/>
      <c r="BW39" s="239"/>
      <c r="BX39" s="239"/>
      <c r="BY39" s="239"/>
      <c r="BZ39" s="239"/>
      <c r="CA39" s="239"/>
      <c r="CB39" s="239"/>
      <c r="CC39" s="239"/>
      <c r="CD39" s="239"/>
      <c r="CE39" s="239"/>
      <c r="CF39" s="239"/>
      <c r="CG39" s="239"/>
      <c r="CH39" s="239"/>
      <c r="CI39" s="239"/>
      <c r="CJ39" s="239"/>
      <c r="CK39" s="239"/>
      <c r="CL39" s="239"/>
      <c r="CM39" s="239"/>
      <c r="CN39" s="239"/>
      <c r="CO39" s="239"/>
      <c r="CP39" s="239"/>
      <c r="CQ39" s="239"/>
      <c r="CR39" s="239"/>
      <c r="CS39" s="239"/>
      <c r="CT39" s="238"/>
      <c r="CU39" s="237"/>
      <c r="CV39" s="239"/>
      <c r="CW39" s="239"/>
      <c r="CX39" s="239"/>
      <c r="CY39" s="239"/>
      <c r="CZ39" s="239"/>
      <c r="DA39" s="239"/>
      <c r="DB39" s="239"/>
      <c r="DC39" s="239"/>
      <c r="DD39" s="238"/>
      <c r="DE39" s="237"/>
      <c r="DF39" s="240"/>
      <c r="DG39" s="237"/>
      <c r="DH39" s="239"/>
      <c r="DI39" s="239"/>
      <c r="DJ39" s="239"/>
      <c r="DK39" s="239"/>
      <c r="DL39" s="239"/>
      <c r="DM39" s="240"/>
    </row>
    <row r="40" spans="1:117" s="65" customFormat="1" hidden="1" x14ac:dyDescent="0.25">
      <c r="A40" s="321">
        <v>7</v>
      </c>
      <c r="B40" s="239" t="s">
        <v>1339</v>
      </c>
      <c r="C40" s="405" t="s">
        <v>1115</v>
      </c>
      <c r="D40" s="406" t="s">
        <v>1116</v>
      </c>
      <c r="E40" s="404" t="s">
        <v>592</v>
      </c>
      <c r="F40" s="236">
        <v>8</v>
      </c>
      <c r="G40" s="236"/>
      <c r="H40" s="168">
        <v>7</v>
      </c>
      <c r="I40" s="168">
        <v>9</v>
      </c>
      <c r="J40" s="168">
        <v>9</v>
      </c>
      <c r="K40" s="168">
        <v>8</v>
      </c>
      <c r="L40" s="168">
        <v>8</v>
      </c>
      <c r="M40" s="168">
        <v>10</v>
      </c>
      <c r="N40" s="168">
        <v>8</v>
      </c>
      <c r="O40" s="168">
        <v>5</v>
      </c>
      <c r="P40" s="168">
        <v>6</v>
      </c>
      <c r="Q40" s="168">
        <v>7</v>
      </c>
      <c r="R40" s="168">
        <v>9</v>
      </c>
      <c r="S40" s="168">
        <v>9</v>
      </c>
      <c r="T40" s="168">
        <v>7</v>
      </c>
      <c r="U40" s="168">
        <v>7</v>
      </c>
      <c r="V40" s="168"/>
      <c r="W40" s="168"/>
      <c r="X40" s="168">
        <v>9</v>
      </c>
      <c r="Y40" s="168">
        <v>9</v>
      </c>
      <c r="Z40" s="168">
        <v>8</v>
      </c>
      <c r="AA40" s="168" t="s">
        <v>754</v>
      </c>
      <c r="AB40" s="168">
        <v>6</v>
      </c>
      <c r="AC40" s="168">
        <v>7</v>
      </c>
      <c r="AD40" s="168">
        <v>7</v>
      </c>
      <c r="AE40" s="168">
        <v>8</v>
      </c>
      <c r="AF40" s="168">
        <v>9</v>
      </c>
      <c r="AG40" s="168">
        <v>8</v>
      </c>
      <c r="AH40" s="168"/>
      <c r="AI40" s="168">
        <v>8</v>
      </c>
      <c r="AJ40" s="168">
        <v>7</v>
      </c>
      <c r="AK40" s="168">
        <v>10</v>
      </c>
      <c r="AL40" s="168">
        <v>10</v>
      </c>
      <c r="AM40" s="168">
        <v>9</v>
      </c>
      <c r="AN40" s="168"/>
      <c r="AO40" s="168">
        <v>9</v>
      </c>
      <c r="AP40" s="168">
        <v>8</v>
      </c>
      <c r="AQ40" s="168"/>
      <c r="AR40" s="168">
        <v>9</v>
      </c>
      <c r="AS40" s="168">
        <v>10</v>
      </c>
      <c r="AT40" s="168"/>
      <c r="AU40" s="168" t="s">
        <v>293</v>
      </c>
      <c r="AV40" s="168" t="s">
        <v>862</v>
      </c>
      <c r="AW40" s="168" t="s">
        <v>292</v>
      </c>
      <c r="AX40" s="168"/>
      <c r="AY40" s="168"/>
      <c r="AZ40" s="168"/>
      <c r="BA40" s="168">
        <v>10</v>
      </c>
      <c r="BB40" s="168"/>
      <c r="BC40" s="168"/>
      <c r="BD40" s="168"/>
      <c r="BE40" s="168">
        <v>7</v>
      </c>
      <c r="BF40" s="168">
        <v>8</v>
      </c>
      <c r="BG40" s="168"/>
      <c r="BH40" s="168"/>
      <c r="BI40" s="168"/>
      <c r="BJ40" s="168">
        <v>7</v>
      </c>
      <c r="BK40" s="168">
        <v>8</v>
      </c>
      <c r="BL40" s="168">
        <v>9</v>
      </c>
      <c r="BM40" s="168">
        <v>9</v>
      </c>
      <c r="BN40" s="168"/>
      <c r="BO40" s="168"/>
      <c r="BP40" s="59">
        <f t="shared" si="17"/>
        <v>0</v>
      </c>
      <c r="BQ40" s="80">
        <f t="shared" si="18"/>
        <v>38</v>
      </c>
      <c r="BR40" s="80">
        <f t="shared" si="19"/>
        <v>4</v>
      </c>
      <c r="BS40" s="80">
        <f t="shared" si="20"/>
        <v>1</v>
      </c>
      <c r="BT40" s="80">
        <f t="shared" si="21"/>
        <v>0</v>
      </c>
      <c r="BU40" s="80">
        <f t="shared" si="22"/>
        <v>43</v>
      </c>
      <c r="BV40" s="80"/>
      <c r="BW40" s="239"/>
      <c r="BX40" s="239"/>
      <c r="BY40" s="239"/>
      <c r="BZ40" s="239"/>
      <c r="CA40" s="239"/>
      <c r="CB40" s="239"/>
      <c r="CC40" s="239"/>
      <c r="CD40" s="239"/>
      <c r="CE40" s="239"/>
      <c r="CF40" s="239"/>
      <c r="CG40" s="239"/>
      <c r="CH40" s="239"/>
      <c r="CI40" s="239"/>
      <c r="CJ40" s="239"/>
      <c r="CK40" s="239"/>
      <c r="CL40" s="239"/>
      <c r="CM40" s="239"/>
      <c r="CN40" s="239"/>
      <c r="CO40" s="239"/>
      <c r="CP40" s="239"/>
      <c r="CQ40" s="239"/>
      <c r="CR40" s="239"/>
      <c r="CS40" s="239"/>
      <c r="CT40" s="238"/>
      <c r="CU40" s="237"/>
      <c r="CV40" s="239"/>
      <c r="CW40" s="239"/>
      <c r="CX40" s="239"/>
      <c r="CY40" s="239"/>
      <c r="CZ40" s="239"/>
      <c r="DA40" s="239"/>
      <c r="DB40" s="239"/>
      <c r="DC40" s="239"/>
      <c r="DD40" s="238"/>
      <c r="DE40" s="237"/>
      <c r="DF40" s="240"/>
      <c r="DG40" s="237"/>
      <c r="DH40" s="239"/>
      <c r="DI40" s="239"/>
      <c r="DJ40" s="239"/>
      <c r="DK40" s="239"/>
      <c r="DL40" s="239"/>
      <c r="DM40" s="240"/>
    </row>
    <row r="41" spans="1:117" s="65" customFormat="1" hidden="1" x14ac:dyDescent="0.25">
      <c r="A41" s="321">
        <v>8</v>
      </c>
      <c r="B41" s="239" t="s">
        <v>1339</v>
      </c>
      <c r="C41" s="405" t="s">
        <v>1135</v>
      </c>
      <c r="D41" s="406" t="s">
        <v>1134</v>
      </c>
      <c r="E41" s="404" t="s">
        <v>592</v>
      </c>
      <c r="F41" s="236">
        <v>4</v>
      </c>
      <c r="G41" s="236"/>
      <c r="H41" s="168" t="s">
        <v>301</v>
      </c>
      <c r="I41" s="168" t="s">
        <v>301</v>
      </c>
      <c r="J41" s="168"/>
      <c r="K41" s="168" t="s">
        <v>301</v>
      </c>
      <c r="L41" s="168">
        <v>8</v>
      </c>
      <c r="M41" s="168">
        <v>5</v>
      </c>
      <c r="N41" s="168">
        <v>8</v>
      </c>
      <c r="O41" s="168"/>
      <c r="P41" s="168">
        <v>7</v>
      </c>
      <c r="Q41" s="168">
        <v>7</v>
      </c>
      <c r="R41" s="168"/>
      <c r="S41" s="168">
        <v>9</v>
      </c>
      <c r="T41" s="168">
        <v>7</v>
      </c>
      <c r="U41" s="168" t="s">
        <v>295</v>
      </c>
      <c r="V41" s="168"/>
      <c r="W41" s="168"/>
      <c r="X41" s="168"/>
      <c r="Y41" s="168"/>
      <c r="Z41" s="168"/>
      <c r="AA41" s="168"/>
      <c r="AB41" s="168"/>
      <c r="AC41" s="168">
        <v>7</v>
      </c>
      <c r="AD41" s="168">
        <v>6</v>
      </c>
      <c r="AE41" s="168"/>
      <c r="AF41" s="168"/>
      <c r="AG41" s="168"/>
      <c r="AH41" s="168"/>
      <c r="AI41" s="168"/>
      <c r="AJ41" s="168"/>
      <c r="AK41" s="168"/>
      <c r="AL41" s="168"/>
      <c r="AM41" s="168"/>
      <c r="AN41" s="168"/>
      <c r="AO41" s="168"/>
      <c r="AP41" s="168"/>
      <c r="AQ41" s="168"/>
      <c r="AR41" s="168"/>
      <c r="AS41" s="168"/>
      <c r="AT41" s="168"/>
      <c r="AU41" s="168">
        <v>7</v>
      </c>
      <c r="AV41" s="168">
        <v>5</v>
      </c>
      <c r="AW41" s="168" t="s">
        <v>892</v>
      </c>
      <c r="AX41" s="168"/>
      <c r="AY41" s="168"/>
      <c r="AZ41" s="168"/>
      <c r="BA41" s="168">
        <v>5</v>
      </c>
      <c r="BB41" s="168"/>
      <c r="BC41" s="168"/>
      <c r="BD41" s="168"/>
      <c r="BE41" s="168">
        <v>6</v>
      </c>
      <c r="BF41" s="168"/>
      <c r="BG41" s="168"/>
      <c r="BH41" s="168"/>
      <c r="BI41" s="168"/>
      <c r="BJ41" s="168">
        <v>7</v>
      </c>
      <c r="BK41" s="168">
        <v>5</v>
      </c>
      <c r="BL41" s="168">
        <v>9</v>
      </c>
      <c r="BM41" s="168">
        <v>8</v>
      </c>
      <c r="BN41" s="168"/>
      <c r="BO41" s="168"/>
      <c r="BP41" s="59">
        <f t="shared" si="17"/>
        <v>0</v>
      </c>
      <c r="BQ41" s="80">
        <f t="shared" si="18"/>
        <v>13</v>
      </c>
      <c r="BR41" s="80">
        <f t="shared" si="19"/>
        <v>2</v>
      </c>
      <c r="BS41" s="80">
        <f t="shared" si="20"/>
        <v>4</v>
      </c>
      <c r="BT41" s="80">
        <f t="shared" si="21"/>
        <v>3</v>
      </c>
      <c r="BU41" s="80">
        <f t="shared" si="22"/>
        <v>22</v>
      </c>
      <c r="BV41" s="80"/>
      <c r="BW41" s="239"/>
      <c r="BX41" s="239"/>
      <c r="BY41" s="239"/>
      <c r="BZ41" s="239"/>
      <c r="CA41" s="239"/>
      <c r="CB41" s="239"/>
      <c r="CC41" s="239"/>
      <c r="CD41" s="239"/>
      <c r="CE41" s="239"/>
      <c r="CF41" s="239"/>
      <c r="CG41" s="239"/>
      <c r="CH41" s="239"/>
      <c r="CI41" s="239"/>
      <c r="CJ41" s="239"/>
      <c r="CK41" s="239"/>
      <c r="CL41" s="239"/>
      <c r="CM41" s="239"/>
      <c r="CN41" s="239"/>
      <c r="CO41" s="239"/>
      <c r="CP41" s="239"/>
      <c r="CQ41" s="239"/>
      <c r="CR41" s="239"/>
      <c r="CS41" s="239"/>
      <c r="CT41" s="238"/>
      <c r="CU41" s="237"/>
      <c r="CV41" s="239"/>
      <c r="CW41" s="239"/>
      <c r="CX41" s="239"/>
      <c r="CY41" s="239"/>
      <c r="CZ41" s="239"/>
      <c r="DA41" s="239"/>
      <c r="DB41" s="239"/>
      <c r="DC41" s="239"/>
      <c r="DD41" s="238"/>
      <c r="DE41" s="237"/>
      <c r="DF41" s="240"/>
      <c r="DG41" s="237"/>
      <c r="DH41" s="239"/>
      <c r="DI41" s="239"/>
      <c r="DJ41" s="239"/>
      <c r="DK41" s="239"/>
      <c r="DL41" s="239"/>
      <c r="DM41" s="240"/>
    </row>
    <row r="42" spans="1:117" s="65" customFormat="1" hidden="1" x14ac:dyDescent="0.25">
      <c r="A42" s="321">
        <v>9</v>
      </c>
      <c r="B42" s="239" t="s">
        <v>1339</v>
      </c>
      <c r="C42" s="405"/>
      <c r="D42" s="406" t="s">
        <v>1254</v>
      </c>
      <c r="E42" s="404"/>
      <c r="F42" s="236"/>
      <c r="G42" s="236"/>
      <c r="H42" s="168">
        <v>5</v>
      </c>
      <c r="I42" s="168">
        <v>5</v>
      </c>
      <c r="J42" s="168"/>
      <c r="K42" s="168"/>
      <c r="L42" s="168"/>
      <c r="M42" s="168"/>
      <c r="N42" s="168"/>
      <c r="O42" s="168"/>
      <c r="P42" s="168">
        <v>5</v>
      </c>
      <c r="Q42" s="168"/>
      <c r="R42" s="168">
        <v>5</v>
      </c>
      <c r="S42" s="168"/>
      <c r="T42" s="168">
        <v>5</v>
      </c>
      <c r="U42" s="168"/>
      <c r="V42" s="168"/>
      <c r="W42" s="168"/>
      <c r="X42" s="168"/>
      <c r="Y42" s="168"/>
      <c r="Z42" s="168"/>
      <c r="AA42" s="168"/>
      <c r="AB42" s="168"/>
      <c r="AC42" s="168"/>
      <c r="AD42" s="168">
        <v>5</v>
      </c>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v>5</v>
      </c>
      <c r="BL42" s="168"/>
      <c r="BM42" s="168"/>
      <c r="BN42" s="168"/>
      <c r="BO42" s="168"/>
      <c r="BP42" s="59">
        <f t="shared" si="17"/>
        <v>0</v>
      </c>
      <c r="BQ42" s="80">
        <f t="shared" si="18"/>
        <v>0</v>
      </c>
      <c r="BR42" s="80">
        <f t="shared" si="19"/>
        <v>0</v>
      </c>
      <c r="BS42" s="80">
        <f t="shared" si="20"/>
        <v>7</v>
      </c>
      <c r="BT42" s="80">
        <f t="shared" si="21"/>
        <v>0</v>
      </c>
      <c r="BU42" s="80">
        <f t="shared" si="22"/>
        <v>7</v>
      </c>
      <c r="BV42" s="80"/>
      <c r="BW42" s="239"/>
      <c r="BX42" s="239"/>
      <c r="BY42" s="239"/>
      <c r="BZ42" s="239"/>
      <c r="CA42" s="239"/>
      <c r="CB42" s="239"/>
      <c r="CC42" s="239"/>
      <c r="CD42" s="239"/>
      <c r="CE42" s="239"/>
      <c r="CF42" s="239"/>
      <c r="CG42" s="239"/>
      <c r="CH42" s="239"/>
      <c r="CI42" s="239"/>
      <c r="CJ42" s="239"/>
      <c r="CK42" s="239"/>
      <c r="CL42" s="239"/>
      <c r="CM42" s="239"/>
      <c r="CN42" s="239"/>
      <c r="CO42" s="239"/>
      <c r="CP42" s="239"/>
      <c r="CQ42" s="239"/>
      <c r="CR42" s="239"/>
      <c r="CS42" s="239"/>
      <c r="CT42" s="238"/>
      <c r="CU42" s="237"/>
      <c r="CV42" s="239"/>
      <c r="CW42" s="239"/>
      <c r="CX42" s="239"/>
      <c r="CY42" s="239"/>
      <c r="CZ42" s="239"/>
      <c r="DA42" s="239"/>
      <c r="DB42" s="239"/>
      <c r="DC42" s="239"/>
      <c r="DD42" s="238"/>
      <c r="DE42" s="237"/>
      <c r="DF42" s="240"/>
      <c r="DG42" s="237"/>
      <c r="DH42" s="239"/>
      <c r="DI42" s="239"/>
      <c r="DJ42" s="239"/>
      <c r="DK42" s="239"/>
      <c r="DL42" s="239"/>
      <c r="DM42" s="240"/>
    </row>
    <row r="43" spans="1:117" s="65" customFormat="1" hidden="1" x14ac:dyDescent="0.25">
      <c r="A43" s="695"/>
      <c r="B43" s="498"/>
      <c r="C43" s="405" t="s">
        <v>2471</v>
      </c>
      <c r="D43" s="838" t="s">
        <v>2470</v>
      </c>
      <c r="E43" s="404" t="s">
        <v>591</v>
      </c>
      <c r="F43" s="236">
        <v>1</v>
      </c>
      <c r="G43" s="236"/>
      <c r="H43" s="176" t="s">
        <v>2547</v>
      </c>
      <c r="I43" s="176" t="s">
        <v>2547</v>
      </c>
      <c r="J43" s="176" t="s">
        <v>2547</v>
      </c>
      <c r="K43" s="166"/>
      <c r="L43" s="166"/>
      <c r="M43" s="166"/>
      <c r="N43" s="166"/>
      <c r="O43" s="176"/>
      <c r="P43" s="166"/>
      <c r="Q43" s="409"/>
      <c r="R43" s="166"/>
      <c r="S43" s="166"/>
      <c r="T43" s="166"/>
      <c r="U43" s="176"/>
      <c r="V43" s="176"/>
      <c r="W43" s="166"/>
      <c r="X43" s="166"/>
      <c r="Y43" s="166"/>
      <c r="AA43" s="166"/>
      <c r="AB43" s="176"/>
      <c r="AC43" s="166"/>
      <c r="AD43" s="166"/>
      <c r="AE43" s="166"/>
      <c r="AF43" s="166"/>
      <c r="AG43" s="166"/>
      <c r="AH43" s="168" t="s">
        <v>2547</v>
      </c>
      <c r="AI43" s="166"/>
      <c r="AJ43" s="168" t="s">
        <v>2547</v>
      </c>
      <c r="AK43" s="168" t="s">
        <v>2547</v>
      </c>
      <c r="AL43" s="166"/>
      <c r="AM43" s="166"/>
      <c r="AN43" s="176"/>
      <c r="AO43" s="166"/>
      <c r="AP43" s="166"/>
      <c r="AQ43" s="166"/>
      <c r="AR43" s="166"/>
      <c r="AS43" s="166"/>
      <c r="AT43" s="176"/>
      <c r="AU43" s="166"/>
      <c r="AV43" s="166"/>
      <c r="AW43" s="168" t="s">
        <v>2547</v>
      </c>
      <c r="AX43" s="188"/>
      <c r="AY43" s="188"/>
      <c r="AZ43" s="188"/>
      <c r="BA43" s="188"/>
      <c r="BB43" s="188"/>
      <c r="BC43" s="188"/>
      <c r="BD43" s="188"/>
      <c r="BE43" s="188"/>
      <c r="BF43" s="188"/>
      <c r="BG43" s="188"/>
      <c r="BH43" s="188"/>
      <c r="BI43" s="188"/>
      <c r="BJ43" s="188"/>
      <c r="BK43" s="355"/>
      <c r="BL43" s="168"/>
      <c r="BM43" s="168"/>
      <c r="BN43" s="168"/>
      <c r="BO43" s="207"/>
      <c r="BP43" s="59">
        <f t="shared" si="17"/>
        <v>7</v>
      </c>
      <c r="BQ43" s="80">
        <f t="shared" si="18"/>
        <v>0</v>
      </c>
      <c r="BR43" s="80">
        <f t="shared" si="19"/>
        <v>0</v>
      </c>
      <c r="BS43" s="80">
        <f t="shared" si="20"/>
        <v>0</v>
      </c>
      <c r="BT43" s="80">
        <f t="shared" si="21"/>
        <v>0</v>
      </c>
      <c r="BU43" s="80">
        <f t="shared" si="22"/>
        <v>0</v>
      </c>
      <c r="BV43" s="80"/>
      <c r="BW43" s="239"/>
      <c r="BX43" s="239"/>
      <c r="BY43" s="239"/>
      <c r="BZ43" s="239"/>
      <c r="CA43" s="239"/>
      <c r="CB43" s="239"/>
      <c r="CC43" s="239"/>
      <c r="CD43" s="240"/>
      <c r="CE43" s="240"/>
      <c r="CF43" s="237"/>
      <c r="CG43" s="239"/>
      <c r="CH43" s="239"/>
      <c r="CI43" s="239"/>
      <c r="CJ43" s="238"/>
      <c r="CK43" s="237"/>
      <c r="CL43" s="239"/>
      <c r="CM43" s="239"/>
      <c r="CN43" s="239"/>
      <c r="CO43" s="239"/>
      <c r="CP43" s="239"/>
      <c r="CQ43" s="239"/>
      <c r="CR43" s="239"/>
      <c r="CS43" s="239"/>
      <c r="CT43" s="238"/>
      <c r="CU43" s="237"/>
      <c r="CV43" s="239"/>
      <c r="CW43" s="239"/>
      <c r="CX43" s="239"/>
      <c r="CY43" s="239"/>
      <c r="CZ43" s="239"/>
      <c r="DA43" s="239"/>
      <c r="DB43" s="239"/>
      <c r="DC43" s="239"/>
      <c r="DE43" s="237"/>
      <c r="DF43" s="240"/>
      <c r="DG43" s="237"/>
      <c r="DH43" s="239"/>
      <c r="DI43" s="239"/>
      <c r="DJ43" s="239"/>
      <c r="DK43" s="239"/>
      <c r="DL43" s="239"/>
      <c r="DM43" s="240"/>
    </row>
    <row r="44" spans="1:117" s="54" customFormat="1" hidden="1" x14ac:dyDescent="0.25">
      <c r="A44" s="649"/>
      <c r="B44" s="650"/>
      <c r="C44" s="406" t="s">
        <v>2423</v>
      </c>
      <c r="D44" s="839" t="s">
        <v>2424</v>
      </c>
      <c r="E44" s="405" t="s">
        <v>591</v>
      </c>
      <c r="F44" s="405">
        <v>1</v>
      </c>
      <c r="G44" s="692"/>
      <c r="H44" s="176" t="s">
        <v>2547</v>
      </c>
      <c r="I44" s="176" t="s">
        <v>2547</v>
      </c>
      <c r="J44" s="176" t="s">
        <v>2547</v>
      </c>
      <c r="K44" s="352"/>
      <c r="L44" s="352"/>
      <c r="M44" s="352"/>
      <c r="N44" s="352"/>
      <c r="O44" s="353"/>
      <c r="P44" s="352"/>
      <c r="Q44" s="9"/>
      <c r="R44" s="352"/>
      <c r="S44" s="352"/>
      <c r="T44" s="352"/>
      <c r="U44" s="353"/>
      <c r="V44" s="353"/>
      <c r="W44" s="352"/>
      <c r="X44" s="352"/>
      <c r="Y44" s="352"/>
      <c r="AA44" s="352"/>
      <c r="AB44" s="353"/>
      <c r="AC44" s="352"/>
      <c r="AD44" s="352"/>
      <c r="AE44" s="352"/>
      <c r="AF44" s="352"/>
      <c r="AG44" s="352"/>
      <c r="AH44" s="168" t="s">
        <v>2547</v>
      </c>
      <c r="AI44" s="352"/>
      <c r="AJ44" s="168" t="s">
        <v>2547</v>
      </c>
      <c r="AK44" s="168" t="s">
        <v>2547</v>
      </c>
      <c r="AL44" s="352"/>
      <c r="AM44" s="352"/>
      <c r="AN44" s="353"/>
      <c r="AO44" s="352"/>
      <c r="AP44" s="352"/>
      <c r="AQ44" s="352"/>
      <c r="AR44" s="352"/>
      <c r="AS44" s="352"/>
      <c r="AT44" s="353"/>
      <c r="AU44" s="352"/>
      <c r="AV44" s="352"/>
      <c r="AW44" s="168" t="s">
        <v>2547</v>
      </c>
      <c r="AX44" s="354"/>
      <c r="AY44" s="354"/>
      <c r="AZ44" s="354"/>
      <c r="BA44" s="354"/>
      <c r="BB44" s="354"/>
      <c r="BC44" s="354"/>
      <c r="BD44" s="354"/>
      <c r="BE44" s="354"/>
      <c r="BF44" s="354"/>
      <c r="BG44" s="354"/>
      <c r="BH44" s="354"/>
      <c r="BI44" s="354"/>
      <c r="BJ44" s="354"/>
      <c r="BK44" s="355"/>
      <c r="BL44" s="418"/>
      <c r="BM44" s="418"/>
      <c r="BN44" s="418"/>
      <c r="BO44" s="688"/>
      <c r="BP44" s="59">
        <f t="shared" si="17"/>
        <v>7</v>
      </c>
      <c r="BQ44" s="80">
        <f t="shared" si="18"/>
        <v>0</v>
      </c>
      <c r="BR44" s="80">
        <f t="shared" si="19"/>
        <v>0</v>
      </c>
      <c r="BS44" s="80">
        <f t="shared" si="20"/>
        <v>0</v>
      </c>
      <c r="BT44" s="80">
        <f t="shared" si="21"/>
        <v>0</v>
      </c>
      <c r="BU44" s="80">
        <f t="shared" si="22"/>
        <v>0</v>
      </c>
      <c r="BV44" s="676"/>
      <c r="BW44" s="652"/>
      <c r="BX44" s="652"/>
      <c r="BY44" s="652"/>
      <c r="BZ44" s="652"/>
      <c r="CA44" s="652"/>
      <c r="CB44" s="652"/>
      <c r="CC44" s="652"/>
      <c r="CD44" s="653"/>
      <c r="CE44" s="653"/>
      <c r="CF44" s="651"/>
      <c r="CG44" s="652"/>
      <c r="CH44" s="652"/>
      <c r="CI44" s="652"/>
      <c r="CJ44" s="654"/>
      <c r="CK44" s="651"/>
      <c r="CL44" s="652"/>
      <c r="CM44" s="652"/>
      <c r="CN44" s="652"/>
      <c r="CO44" s="652"/>
      <c r="CP44" s="652"/>
      <c r="CQ44" s="652"/>
      <c r="CR44" s="652"/>
      <c r="CS44" s="652"/>
      <c r="CT44" s="654"/>
      <c r="CU44" s="651"/>
      <c r="CV44" s="652"/>
      <c r="CW44" s="652"/>
      <c r="CX44" s="652"/>
      <c r="CY44" s="652"/>
      <c r="CZ44" s="652"/>
      <c r="DA44" s="652"/>
      <c r="DB44" s="652"/>
      <c r="DC44" s="652"/>
      <c r="DD44" s="363"/>
      <c r="DE44" s="651"/>
      <c r="DF44" s="653"/>
      <c r="DG44" s="651"/>
      <c r="DH44" s="652"/>
      <c r="DI44" s="652"/>
      <c r="DJ44" s="652"/>
      <c r="DK44" s="652"/>
      <c r="DL44" s="652"/>
      <c r="DM44" s="653"/>
    </row>
    <row r="45" spans="1:117" s="54" customFormat="1" hidden="1" x14ac:dyDescent="0.25">
      <c r="A45" s="649"/>
      <c r="B45" s="650"/>
      <c r="C45" s="405" t="s">
        <v>2423</v>
      </c>
      <c r="D45" s="406" t="s">
        <v>2424</v>
      </c>
      <c r="E45" s="405" t="s">
        <v>591</v>
      </c>
      <c r="F45" s="405">
        <v>1</v>
      </c>
      <c r="G45" s="692"/>
      <c r="H45" s="176" t="s">
        <v>2547</v>
      </c>
      <c r="I45" s="176" t="s">
        <v>2547</v>
      </c>
      <c r="J45" s="176" t="s">
        <v>2547</v>
      </c>
      <c r="K45" s="352"/>
      <c r="L45" s="352"/>
      <c r="M45" s="352"/>
      <c r="N45" s="352"/>
      <c r="O45" s="353"/>
      <c r="P45" s="352"/>
      <c r="Q45" s="9"/>
      <c r="R45" s="352"/>
      <c r="S45" s="352"/>
      <c r="T45" s="352"/>
      <c r="U45" s="353"/>
      <c r="V45" s="353"/>
      <c r="W45" s="352"/>
      <c r="X45" s="352"/>
      <c r="Y45" s="352"/>
      <c r="AA45" s="352"/>
      <c r="AB45" s="353"/>
      <c r="AC45" s="352"/>
      <c r="AD45" s="352"/>
      <c r="AE45" s="352"/>
      <c r="AF45" s="352"/>
      <c r="AG45" s="352"/>
      <c r="AH45" s="168" t="s">
        <v>2547</v>
      </c>
      <c r="AI45" s="352"/>
      <c r="AJ45" s="168" t="s">
        <v>2547</v>
      </c>
      <c r="AK45" s="168" t="s">
        <v>2547</v>
      </c>
      <c r="AL45" s="352"/>
      <c r="AM45" s="352"/>
      <c r="AN45" s="353"/>
      <c r="AO45" s="352"/>
      <c r="AP45" s="352"/>
      <c r="AQ45" s="352"/>
      <c r="AR45" s="352"/>
      <c r="AS45" s="352"/>
      <c r="AT45" s="353"/>
      <c r="AU45" s="352"/>
      <c r="AV45" s="352"/>
      <c r="AW45" s="168" t="s">
        <v>2547</v>
      </c>
      <c r="AX45" s="354"/>
      <c r="AY45" s="354"/>
      <c r="AZ45" s="354"/>
      <c r="BA45" s="354"/>
      <c r="BB45" s="354"/>
      <c r="BC45" s="354"/>
      <c r="BD45" s="354"/>
      <c r="BE45" s="354"/>
      <c r="BF45" s="354"/>
      <c r="BG45" s="354"/>
      <c r="BH45" s="354"/>
      <c r="BI45" s="354"/>
      <c r="BJ45" s="354"/>
      <c r="BK45" s="355"/>
      <c r="BL45" s="418"/>
      <c r="BM45" s="418"/>
      <c r="BN45" s="418"/>
      <c r="BO45" s="688"/>
      <c r="BP45" s="59">
        <f t="shared" si="17"/>
        <v>7</v>
      </c>
      <c r="BQ45" s="80">
        <f t="shared" si="18"/>
        <v>0</v>
      </c>
      <c r="BR45" s="80">
        <f t="shared" si="19"/>
        <v>0</v>
      </c>
      <c r="BS45" s="80">
        <f t="shared" si="20"/>
        <v>0</v>
      </c>
      <c r="BT45" s="80">
        <f t="shared" si="21"/>
        <v>0</v>
      </c>
      <c r="BU45" s="80">
        <f t="shared" si="22"/>
        <v>0</v>
      </c>
      <c r="BV45" s="676"/>
      <c r="BW45" s="652"/>
      <c r="BX45" s="652"/>
      <c r="BY45" s="652"/>
      <c r="BZ45" s="652"/>
      <c r="CA45" s="652"/>
      <c r="CB45" s="652"/>
      <c r="CC45" s="652"/>
      <c r="CD45" s="653"/>
      <c r="CE45" s="653"/>
      <c r="CF45" s="651"/>
      <c r="CG45" s="652"/>
      <c r="CH45" s="652"/>
      <c r="CI45" s="652"/>
      <c r="CJ45" s="654"/>
      <c r="CK45" s="651"/>
      <c r="CL45" s="652"/>
      <c r="CM45" s="652"/>
      <c r="CN45" s="652"/>
      <c r="CO45" s="652"/>
      <c r="CP45" s="652"/>
      <c r="CQ45" s="652"/>
      <c r="CR45" s="652"/>
      <c r="CS45" s="652"/>
      <c r="CT45" s="654"/>
      <c r="CU45" s="651"/>
      <c r="CV45" s="652"/>
      <c r="CW45" s="652"/>
      <c r="CX45" s="652"/>
      <c r="CY45" s="652"/>
      <c r="CZ45" s="652"/>
      <c r="DA45" s="652"/>
      <c r="DB45" s="652"/>
      <c r="DC45" s="652"/>
      <c r="DD45" s="363"/>
      <c r="DE45" s="651"/>
      <c r="DF45" s="653"/>
      <c r="DG45" s="651"/>
      <c r="DH45" s="652"/>
      <c r="DI45" s="652"/>
      <c r="DJ45" s="652"/>
      <c r="DK45" s="652"/>
      <c r="DL45" s="652"/>
      <c r="DM45" s="653"/>
    </row>
    <row r="46" spans="1:117" s="65" customFormat="1" x14ac:dyDescent="0.25">
      <c r="A46" s="321"/>
      <c r="B46" s="239"/>
      <c r="C46" s="405" t="s">
        <v>2349</v>
      </c>
      <c r="D46" s="406" t="s">
        <v>2350</v>
      </c>
      <c r="E46" s="404" t="s">
        <v>591</v>
      </c>
      <c r="F46" s="236">
        <v>2</v>
      </c>
      <c r="G46" s="236"/>
      <c r="H46" s="176">
        <v>9</v>
      </c>
      <c r="I46" s="176">
        <v>10</v>
      </c>
      <c r="J46" s="176">
        <v>9</v>
      </c>
      <c r="K46" s="168"/>
      <c r="L46" s="168">
        <v>9</v>
      </c>
      <c r="M46" s="168"/>
      <c r="N46" s="168"/>
      <c r="O46" s="168"/>
      <c r="P46" s="168"/>
      <c r="Q46" s="168">
        <v>8</v>
      </c>
      <c r="R46" s="168"/>
      <c r="S46" s="168"/>
      <c r="T46" s="168"/>
      <c r="U46" s="168">
        <v>9</v>
      </c>
      <c r="V46" s="168"/>
      <c r="W46" s="168"/>
      <c r="X46" s="168"/>
      <c r="Y46" s="168"/>
      <c r="Z46" s="168">
        <v>9</v>
      </c>
      <c r="AA46" s="168"/>
      <c r="AB46" s="168"/>
      <c r="AC46" s="168"/>
      <c r="AD46" s="168"/>
      <c r="AE46" s="168"/>
      <c r="AF46" s="168">
        <v>7</v>
      </c>
      <c r="AG46" s="168"/>
      <c r="AH46" s="168">
        <v>8</v>
      </c>
      <c r="AI46" s="168"/>
      <c r="AJ46" s="168">
        <v>10</v>
      </c>
      <c r="AK46" s="168">
        <v>8</v>
      </c>
      <c r="AL46" s="168"/>
      <c r="AM46" s="168"/>
      <c r="AN46" s="168">
        <v>8</v>
      </c>
      <c r="AO46" s="168"/>
      <c r="AP46" s="168"/>
      <c r="AQ46" s="168"/>
      <c r="AR46" s="168"/>
      <c r="AS46" s="168"/>
      <c r="AT46" s="168"/>
      <c r="AU46" s="168"/>
      <c r="AV46" s="168"/>
      <c r="AW46" s="168"/>
      <c r="AX46" s="168"/>
      <c r="AY46" s="168"/>
      <c r="AZ46" s="168"/>
      <c r="BA46" s="168"/>
      <c r="BB46" s="168"/>
      <c r="BC46" s="168"/>
      <c r="BD46" s="168"/>
      <c r="BE46" s="168">
        <v>10</v>
      </c>
      <c r="BF46" s="168"/>
      <c r="BG46" s="168"/>
      <c r="BH46" s="168"/>
      <c r="BI46" s="168"/>
      <c r="BJ46" s="168"/>
      <c r="BK46" s="168"/>
      <c r="BL46" s="168"/>
      <c r="BM46" s="168"/>
      <c r="BN46" s="168"/>
      <c r="BO46" s="168">
        <v>10</v>
      </c>
      <c r="BP46" s="59">
        <f t="shared" si="0"/>
        <v>0</v>
      </c>
      <c r="BQ46" s="80">
        <f t="shared" si="1"/>
        <v>14</v>
      </c>
      <c r="BR46" s="80">
        <f t="shared" si="2"/>
        <v>0</v>
      </c>
      <c r="BS46" s="80">
        <f t="shared" si="3"/>
        <v>0</v>
      </c>
      <c r="BT46" s="80">
        <f t="shared" si="4"/>
        <v>0</v>
      </c>
      <c r="BU46" s="80">
        <f t="shared" si="5"/>
        <v>14</v>
      </c>
      <c r="BV46" s="80"/>
      <c r="BW46" s="239"/>
      <c r="BX46" s="239"/>
      <c r="BY46" s="239"/>
      <c r="BZ46" s="239"/>
      <c r="CA46" s="239"/>
      <c r="CB46" s="239"/>
      <c r="CC46" s="239"/>
      <c r="CD46" s="239"/>
      <c r="CE46" s="239"/>
      <c r="CF46" s="239"/>
      <c r="CG46" s="239"/>
      <c r="CH46" s="239"/>
      <c r="CI46" s="239"/>
      <c r="CJ46" s="239"/>
      <c r="CK46" s="239"/>
      <c r="CL46" s="239"/>
      <c r="CM46" s="239"/>
      <c r="CN46" s="239"/>
      <c r="CO46" s="239"/>
      <c r="CP46" s="239"/>
      <c r="CQ46" s="239"/>
      <c r="CR46" s="239"/>
      <c r="CS46" s="239"/>
      <c r="CT46" s="238"/>
      <c r="CU46" s="237"/>
      <c r="CV46" s="239"/>
      <c r="CW46" s="239"/>
      <c r="CX46" s="239"/>
      <c r="CY46" s="239"/>
      <c r="CZ46" s="239"/>
      <c r="DA46" s="239"/>
      <c r="DB46" s="239"/>
      <c r="DC46" s="239"/>
      <c r="DD46" s="238"/>
      <c r="DE46" s="237"/>
      <c r="DF46" s="240"/>
      <c r="DG46" s="237"/>
      <c r="DH46" s="239"/>
      <c r="DI46" s="239"/>
      <c r="DJ46" s="239"/>
      <c r="DK46" s="239"/>
      <c r="DL46" s="239"/>
      <c r="DM46" s="240"/>
    </row>
    <row r="47" spans="1:117" s="65" customFormat="1" hidden="1" x14ac:dyDescent="0.25">
      <c r="A47" s="321"/>
      <c r="B47" s="239"/>
      <c r="C47" s="405" t="s">
        <v>2358</v>
      </c>
      <c r="D47" s="406" t="s">
        <v>2357</v>
      </c>
      <c r="E47" s="404"/>
      <c r="F47" s="236"/>
      <c r="G47" s="236"/>
      <c r="H47" s="168"/>
      <c r="I47" s="168"/>
      <c r="J47" s="176" t="s">
        <v>2547</v>
      </c>
      <c r="K47" s="168"/>
      <c r="L47" s="168">
        <v>5</v>
      </c>
      <c r="M47" s="168"/>
      <c r="N47" s="168"/>
      <c r="O47" s="168"/>
      <c r="P47" s="168"/>
      <c r="Q47" s="168">
        <v>5</v>
      </c>
      <c r="R47" s="168"/>
      <c r="S47" s="168"/>
      <c r="T47" s="168"/>
      <c r="U47" s="168">
        <v>5</v>
      </c>
      <c r="V47" s="168"/>
      <c r="W47" s="168"/>
      <c r="X47" s="168"/>
      <c r="Y47" s="168"/>
      <c r="Z47" s="168" t="s">
        <v>2547</v>
      </c>
      <c r="AA47" s="168"/>
      <c r="AB47" s="168"/>
      <c r="AC47" s="168"/>
      <c r="AD47" s="168"/>
      <c r="AE47" s="168"/>
      <c r="AF47" s="168">
        <v>5</v>
      </c>
      <c r="AG47" s="168"/>
      <c r="AH47" s="168" t="s">
        <v>2547</v>
      </c>
      <c r="AI47" s="168"/>
      <c r="AJ47" s="168" t="s">
        <v>2547</v>
      </c>
      <c r="AK47" s="168" t="s">
        <v>2547</v>
      </c>
      <c r="AL47" s="168"/>
      <c r="AM47" s="168"/>
      <c r="AN47" s="168">
        <v>5</v>
      </c>
      <c r="AO47" s="168"/>
      <c r="AP47" s="168"/>
      <c r="AQ47" s="168"/>
      <c r="AR47" s="168"/>
      <c r="AS47" s="168"/>
      <c r="AT47" s="168"/>
      <c r="AU47" s="168"/>
      <c r="AV47" s="168"/>
      <c r="AW47" s="168"/>
      <c r="AX47" s="168"/>
      <c r="AY47" s="168"/>
      <c r="AZ47" s="168"/>
      <c r="BA47" s="168"/>
      <c r="BB47" s="168"/>
      <c r="BC47" s="168"/>
      <c r="BD47" s="168"/>
      <c r="BE47" s="168">
        <v>5</v>
      </c>
      <c r="BF47" s="168"/>
      <c r="BG47" s="168"/>
      <c r="BH47" s="168"/>
      <c r="BI47" s="168"/>
      <c r="BJ47" s="168"/>
      <c r="BK47" s="168"/>
      <c r="BL47" s="168"/>
      <c r="BM47" s="168"/>
      <c r="BN47" s="168"/>
      <c r="BO47" s="168">
        <v>5</v>
      </c>
      <c r="BP47" s="59">
        <f t="shared" si="0"/>
        <v>5</v>
      </c>
      <c r="BQ47" s="80">
        <f t="shared" si="1"/>
        <v>0</v>
      </c>
      <c r="BR47" s="80">
        <f t="shared" si="2"/>
        <v>0</v>
      </c>
      <c r="BS47" s="80">
        <f t="shared" si="3"/>
        <v>7</v>
      </c>
      <c r="BT47" s="80">
        <f t="shared" si="4"/>
        <v>0</v>
      </c>
      <c r="BU47" s="80">
        <f t="shared" si="5"/>
        <v>7</v>
      </c>
      <c r="BV47" s="80"/>
      <c r="BW47" s="239"/>
      <c r="BX47" s="239"/>
      <c r="BY47" s="239"/>
      <c r="BZ47" s="239"/>
      <c r="CA47" s="239"/>
      <c r="CB47" s="239"/>
      <c r="CC47" s="239"/>
      <c r="CD47" s="239"/>
      <c r="CE47" s="239"/>
      <c r="CF47" s="239"/>
      <c r="CG47" s="239"/>
      <c r="CH47" s="239"/>
      <c r="CI47" s="239"/>
      <c r="CJ47" s="239"/>
      <c r="CK47" s="239"/>
      <c r="CL47" s="239"/>
      <c r="CM47" s="239"/>
      <c r="CN47" s="239"/>
      <c r="CO47" s="239"/>
      <c r="CP47" s="239"/>
      <c r="CQ47" s="239"/>
      <c r="CR47" s="239"/>
      <c r="CS47" s="239"/>
      <c r="CT47" s="238"/>
      <c r="CU47" s="237"/>
      <c r="CV47" s="239"/>
      <c r="CW47" s="239"/>
      <c r="CX47" s="239"/>
      <c r="CY47" s="239"/>
      <c r="CZ47" s="239"/>
      <c r="DA47" s="239"/>
      <c r="DB47" s="239"/>
      <c r="DC47" s="239"/>
      <c r="DD47" s="238"/>
      <c r="DE47" s="237"/>
      <c r="DF47" s="240"/>
      <c r="DG47" s="237"/>
      <c r="DH47" s="239"/>
      <c r="DI47" s="239"/>
      <c r="DJ47" s="239"/>
      <c r="DK47" s="239"/>
      <c r="DL47" s="239"/>
      <c r="DM47" s="240"/>
    </row>
    <row r="48" spans="1:117" s="65" customFormat="1" x14ac:dyDescent="0.25">
      <c r="A48" s="321"/>
      <c r="B48" s="239"/>
      <c r="C48" s="405" t="s">
        <v>2046</v>
      </c>
      <c r="D48" s="406" t="s">
        <v>2047</v>
      </c>
      <c r="E48" s="404" t="s">
        <v>591</v>
      </c>
      <c r="F48" s="236"/>
      <c r="G48" s="236">
        <v>3</v>
      </c>
      <c r="H48" s="168" t="s">
        <v>595</v>
      </c>
      <c r="I48" s="168" t="s">
        <v>595</v>
      </c>
      <c r="J48" s="176">
        <v>9</v>
      </c>
      <c r="K48" s="168"/>
      <c r="L48" s="168">
        <v>8</v>
      </c>
      <c r="M48" s="168">
        <v>10</v>
      </c>
      <c r="N48" s="168" t="s">
        <v>595</v>
      </c>
      <c r="O48" s="168"/>
      <c r="P48" s="168" t="s">
        <v>595</v>
      </c>
      <c r="Q48" s="168" t="s">
        <v>595</v>
      </c>
      <c r="R48" s="168">
        <v>9</v>
      </c>
      <c r="S48" s="168" t="s">
        <v>595</v>
      </c>
      <c r="T48" s="168">
        <v>9</v>
      </c>
      <c r="U48" s="168">
        <v>10</v>
      </c>
      <c r="V48" s="168">
        <v>9</v>
      </c>
      <c r="W48" s="168">
        <v>9</v>
      </c>
      <c r="X48" s="168"/>
      <c r="Y48" s="168"/>
      <c r="Z48" s="168">
        <v>9</v>
      </c>
      <c r="AA48" s="168" t="s">
        <v>595</v>
      </c>
      <c r="AB48" s="168"/>
      <c r="AC48" s="168"/>
      <c r="AD48" s="168" t="s">
        <v>595</v>
      </c>
      <c r="AE48" s="168"/>
      <c r="AF48" s="168">
        <v>8</v>
      </c>
      <c r="AG48" s="168">
        <v>10</v>
      </c>
      <c r="AH48" s="168">
        <v>8</v>
      </c>
      <c r="AI48" s="168">
        <v>10</v>
      </c>
      <c r="AJ48" s="168">
        <v>10</v>
      </c>
      <c r="AK48" s="168">
        <v>8</v>
      </c>
      <c r="AL48" s="168"/>
      <c r="AM48" s="168">
        <v>7</v>
      </c>
      <c r="AN48" s="168"/>
      <c r="AO48" s="168">
        <v>7</v>
      </c>
      <c r="AP48" s="168"/>
      <c r="AQ48" s="168"/>
      <c r="AR48" s="168"/>
      <c r="AS48" s="168"/>
      <c r="AT48" s="168"/>
      <c r="AU48" s="168" t="s">
        <v>595</v>
      </c>
      <c r="AV48" s="168"/>
      <c r="AW48" s="168"/>
      <c r="AX48" s="168"/>
      <c r="AY48" s="168"/>
      <c r="AZ48" s="168"/>
      <c r="BA48" s="168"/>
      <c r="BB48" s="168"/>
      <c r="BC48" s="168"/>
      <c r="BD48" s="168"/>
      <c r="BE48" s="168"/>
      <c r="BF48" s="168"/>
      <c r="BG48" s="168"/>
      <c r="BH48" s="168"/>
      <c r="BI48" s="168" t="s">
        <v>595</v>
      </c>
      <c r="BJ48" s="168"/>
      <c r="BK48" s="168"/>
      <c r="BL48" s="168"/>
      <c r="BM48" s="168"/>
      <c r="BN48" s="168">
        <v>7</v>
      </c>
      <c r="BO48" s="168" t="s">
        <v>595</v>
      </c>
      <c r="BP48" s="59">
        <f t="shared" si="0"/>
        <v>0</v>
      </c>
      <c r="BQ48" s="80">
        <f t="shared" si="1"/>
        <v>18</v>
      </c>
      <c r="BR48" s="80">
        <f t="shared" si="2"/>
        <v>11</v>
      </c>
      <c r="BS48" s="80">
        <f t="shared" si="3"/>
        <v>0</v>
      </c>
      <c r="BT48" s="80">
        <f t="shared" si="4"/>
        <v>0</v>
      </c>
      <c r="BU48" s="80">
        <f t="shared" si="5"/>
        <v>29</v>
      </c>
      <c r="BV48" s="80"/>
      <c r="BW48" s="239"/>
      <c r="BX48" s="239"/>
      <c r="BY48" s="239"/>
      <c r="BZ48" s="239"/>
      <c r="CA48" s="239"/>
      <c r="CB48" s="239"/>
      <c r="CC48" s="239"/>
      <c r="CD48" s="239"/>
      <c r="CE48" s="239"/>
      <c r="CF48" s="239"/>
      <c r="CG48" s="239"/>
      <c r="CH48" s="239"/>
      <c r="CI48" s="239"/>
      <c r="CJ48" s="239"/>
      <c r="CK48" s="239"/>
      <c r="CL48" s="239"/>
      <c r="CM48" s="239"/>
      <c r="CN48" s="239"/>
      <c r="CO48" s="239"/>
      <c r="CP48" s="239"/>
      <c r="CQ48" s="239"/>
      <c r="CR48" s="239"/>
      <c r="CS48" s="239"/>
      <c r="CT48" s="238"/>
      <c r="CU48" s="237"/>
      <c r="CV48" s="239"/>
      <c r="CW48" s="239"/>
      <c r="CX48" s="239"/>
      <c r="CY48" s="239"/>
      <c r="CZ48" s="239"/>
      <c r="DA48" s="239"/>
      <c r="DB48" s="239"/>
      <c r="DC48" s="239"/>
      <c r="DD48" s="238"/>
      <c r="DE48" s="237"/>
      <c r="DF48" s="240"/>
      <c r="DG48" s="237"/>
      <c r="DH48" s="239"/>
      <c r="DI48" s="239"/>
      <c r="DJ48" s="239"/>
      <c r="DK48" s="239"/>
      <c r="DL48" s="239"/>
      <c r="DM48" s="240"/>
    </row>
    <row r="49" spans="1:117" s="65" customFormat="1" hidden="1" x14ac:dyDescent="0.25">
      <c r="A49" s="321"/>
      <c r="B49" s="239"/>
      <c r="C49" s="405" t="s">
        <v>2220</v>
      </c>
      <c r="D49" s="406" t="s">
        <v>2221</v>
      </c>
      <c r="E49" s="404" t="s">
        <v>591</v>
      </c>
      <c r="F49" s="236"/>
      <c r="G49" s="236">
        <v>3</v>
      </c>
      <c r="H49" s="168"/>
      <c r="I49" s="168"/>
      <c r="J49" s="176" t="s">
        <v>2547</v>
      </c>
      <c r="K49" s="168" t="s">
        <v>595</v>
      </c>
      <c r="L49" s="168" t="s">
        <v>595</v>
      </c>
      <c r="M49" s="168"/>
      <c r="N49" s="168"/>
      <c r="O49" s="168" t="s">
        <v>595</v>
      </c>
      <c r="P49" s="168"/>
      <c r="Q49" s="168" t="s">
        <v>595</v>
      </c>
      <c r="R49" s="168">
        <v>10</v>
      </c>
      <c r="S49" s="168" t="s">
        <v>595</v>
      </c>
      <c r="T49" s="168">
        <v>9</v>
      </c>
      <c r="U49" s="168">
        <v>10</v>
      </c>
      <c r="V49" s="168">
        <v>10</v>
      </c>
      <c r="W49" s="168">
        <v>10</v>
      </c>
      <c r="X49" s="168"/>
      <c r="Y49" s="168" t="s">
        <v>595</v>
      </c>
      <c r="Z49" s="168" t="s">
        <v>2547</v>
      </c>
      <c r="AA49" s="168" t="s">
        <v>595</v>
      </c>
      <c r="AB49" s="168" t="s">
        <v>595</v>
      </c>
      <c r="AC49" s="168"/>
      <c r="AD49" s="168">
        <v>9</v>
      </c>
      <c r="AE49" s="168" t="s">
        <v>595</v>
      </c>
      <c r="AF49" s="168" t="s">
        <v>595</v>
      </c>
      <c r="AG49" s="168">
        <v>10</v>
      </c>
      <c r="AH49" s="168" t="s">
        <v>2547</v>
      </c>
      <c r="AI49" s="168"/>
      <c r="AJ49" s="168" t="s">
        <v>2547</v>
      </c>
      <c r="AK49" s="168"/>
      <c r="AL49" s="168"/>
      <c r="AM49" s="168" t="s">
        <v>595</v>
      </c>
      <c r="AN49" s="168">
        <v>10</v>
      </c>
      <c r="AO49" s="168"/>
      <c r="AP49" s="168" t="s">
        <v>595</v>
      </c>
      <c r="AQ49" s="168"/>
      <c r="AR49" s="168" t="s">
        <v>595</v>
      </c>
      <c r="AS49" s="168" t="s">
        <v>595</v>
      </c>
      <c r="AT49" s="168" t="s">
        <v>595</v>
      </c>
      <c r="AU49" s="168" t="s">
        <v>595</v>
      </c>
      <c r="AV49" s="168"/>
      <c r="AW49" s="168" t="s">
        <v>595</v>
      </c>
      <c r="AX49" s="168"/>
      <c r="AY49" s="168"/>
      <c r="AZ49" s="168"/>
      <c r="BA49" s="168"/>
      <c r="BB49" s="168"/>
      <c r="BC49" s="168"/>
      <c r="BD49" s="168" t="s">
        <v>595</v>
      </c>
      <c r="BE49" s="168" t="s">
        <v>595</v>
      </c>
      <c r="BF49" s="168"/>
      <c r="BG49" s="168"/>
      <c r="BH49" s="168" t="s">
        <v>595</v>
      </c>
      <c r="BI49" s="168" t="s">
        <v>595</v>
      </c>
      <c r="BJ49" s="168" t="s">
        <v>595</v>
      </c>
      <c r="BK49" s="168"/>
      <c r="BL49" s="168" t="s">
        <v>595</v>
      </c>
      <c r="BM49" s="168"/>
      <c r="BN49" s="168">
        <v>9</v>
      </c>
      <c r="BO49" s="168">
        <v>10</v>
      </c>
      <c r="BP49" s="59">
        <f t="shared" si="0"/>
        <v>4</v>
      </c>
      <c r="BQ49" s="80">
        <f t="shared" si="1"/>
        <v>10</v>
      </c>
      <c r="BR49" s="80">
        <f t="shared" si="2"/>
        <v>23</v>
      </c>
      <c r="BS49" s="80">
        <f t="shared" si="3"/>
        <v>0</v>
      </c>
      <c r="BT49" s="80">
        <f t="shared" si="4"/>
        <v>0</v>
      </c>
      <c r="BU49" s="80">
        <f t="shared" si="5"/>
        <v>33</v>
      </c>
      <c r="BV49" s="80"/>
      <c r="BW49" s="239"/>
      <c r="BX49" s="239"/>
      <c r="BY49" s="239"/>
      <c r="BZ49" s="239"/>
      <c r="CA49" s="239"/>
      <c r="CB49" s="239"/>
      <c r="CC49" s="239"/>
      <c r="CD49" s="239"/>
      <c r="CE49" s="239"/>
      <c r="CF49" s="239"/>
      <c r="CG49" s="239"/>
      <c r="CH49" s="239"/>
      <c r="CI49" s="239"/>
      <c r="CJ49" s="239"/>
      <c r="CK49" s="239"/>
      <c r="CL49" s="239"/>
      <c r="CM49" s="239"/>
      <c r="CN49" s="239"/>
      <c r="CO49" s="239"/>
      <c r="CP49" s="239"/>
      <c r="CQ49" s="239"/>
      <c r="CR49" s="239"/>
      <c r="CS49" s="239"/>
      <c r="CT49" s="238"/>
      <c r="CU49" s="237"/>
      <c r="CV49" s="239"/>
      <c r="CW49" s="239"/>
      <c r="CX49" s="239"/>
      <c r="CY49" s="239"/>
      <c r="CZ49" s="239"/>
      <c r="DA49" s="239"/>
      <c r="DB49" s="239"/>
      <c r="DC49" s="239"/>
      <c r="DD49" s="238"/>
      <c r="DE49" s="237"/>
      <c r="DF49" s="240"/>
      <c r="DG49" s="237"/>
      <c r="DH49" s="239"/>
      <c r="DI49" s="239"/>
      <c r="DJ49" s="239"/>
      <c r="DK49" s="239"/>
      <c r="DL49" s="239"/>
      <c r="DM49" s="240"/>
    </row>
    <row r="50" spans="1:117" s="65" customFormat="1" hidden="1" x14ac:dyDescent="0.25">
      <c r="A50" s="321"/>
      <c r="B50" s="239"/>
      <c r="C50" s="405" t="s">
        <v>2192</v>
      </c>
      <c r="D50" s="406" t="s">
        <v>2193</v>
      </c>
      <c r="E50" s="404" t="s">
        <v>591</v>
      </c>
      <c r="F50" s="236">
        <v>2</v>
      </c>
      <c r="G50" s="236"/>
      <c r="H50" s="168">
        <v>8</v>
      </c>
      <c r="I50" s="168"/>
      <c r="J50" s="176" t="s">
        <v>2547</v>
      </c>
      <c r="K50" s="168"/>
      <c r="L50" s="168">
        <v>5</v>
      </c>
      <c r="M50" s="168">
        <v>9</v>
      </c>
      <c r="N50" s="168"/>
      <c r="O50" s="168"/>
      <c r="P50" s="168"/>
      <c r="Q50" s="168"/>
      <c r="R50" s="168">
        <v>7</v>
      </c>
      <c r="S50" s="168"/>
      <c r="T50" s="168">
        <v>8</v>
      </c>
      <c r="U50" s="168">
        <v>10</v>
      </c>
      <c r="V50" s="168">
        <v>7</v>
      </c>
      <c r="W50" s="168">
        <v>8</v>
      </c>
      <c r="X50" s="168"/>
      <c r="Y50" s="168"/>
      <c r="Z50" s="168" t="s">
        <v>2547</v>
      </c>
      <c r="AA50" s="168"/>
      <c r="AB50" s="168"/>
      <c r="AC50" s="168"/>
      <c r="AD50" s="168"/>
      <c r="AE50" s="168">
        <v>6</v>
      </c>
      <c r="AF50" s="168">
        <v>5</v>
      </c>
      <c r="AG50" s="168">
        <v>5</v>
      </c>
      <c r="AH50" s="168" t="s">
        <v>2547</v>
      </c>
      <c r="AI50" s="168">
        <v>8</v>
      </c>
      <c r="AJ50" s="168" t="s">
        <v>2547</v>
      </c>
      <c r="AK50" s="168"/>
      <c r="AL50" s="168"/>
      <c r="AM50" s="168">
        <v>5</v>
      </c>
      <c r="AN50" s="168">
        <v>6</v>
      </c>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59">
        <f t="shared" si="0"/>
        <v>4</v>
      </c>
      <c r="BQ50" s="80">
        <f t="shared" si="1"/>
        <v>10</v>
      </c>
      <c r="BR50" s="80">
        <f t="shared" si="2"/>
        <v>0</v>
      </c>
      <c r="BS50" s="80">
        <f t="shared" si="3"/>
        <v>4</v>
      </c>
      <c r="BT50" s="80">
        <f t="shared" si="4"/>
        <v>0</v>
      </c>
      <c r="BU50" s="80">
        <f t="shared" si="5"/>
        <v>14</v>
      </c>
      <c r="BV50" s="80"/>
      <c r="BW50" s="239"/>
      <c r="BX50" s="239"/>
      <c r="BY50" s="239"/>
      <c r="BZ50" s="239"/>
      <c r="CA50" s="239"/>
      <c r="CB50" s="239"/>
      <c r="CC50" s="239"/>
      <c r="CD50" s="239"/>
      <c r="CE50" s="239"/>
      <c r="CF50" s="239"/>
      <c r="CG50" s="239"/>
      <c r="CH50" s="239"/>
      <c r="CI50" s="239"/>
      <c r="CJ50" s="239"/>
      <c r="CK50" s="239"/>
      <c r="CL50" s="239"/>
      <c r="CM50" s="239"/>
      <c r="CN50" s="239"/>
      <c r="CO50" s="239"/>
      <c r="CP50" s="239"/>
      <c r="CQ50" s="239"/>
      <c r="CR50" s="239"/>
      <c r="CS50" s="239"/>
      <c r="CT50" s="238"/>
      <c r="CU50" s="237"/>
      <c r="CV50" s="239"/>
      <c r="CW50" s="239"/>
      <c r="CX50" s="239"/>
      <c r="CY50" s="239"/>
      <c r="CZ50" s="239"/>
      <c r="DA50" s="239"/>
      <c r="DB50" s="239"/>
      <c r="DC50" s="239"/>
      <c r="DD50" s="238"/>
      <c r="DE50" s="237"/>
      <c r="DF50" s="240"/>
      <c r="DG50" s="237"/>
      <c r="DH50" s="239"/>
      <c r="DI50" s="239"/>
      <c r="DJ50" s="239"/>
      <c r="DK50" s="239"/>
      <c r="DL50" s="239"/>
      <c r="DM50" s="240"/>
    </row>
    <row r="51" spans="1:117" s="54" customFormat="1" hidden="1" x14ac:dyDescent="0.25">
      <c r="A51" s="649" t="s">
        <v>591</v>
      </c>
      <c r="B51" s="650"/>
      <c r="C51" s="406" t="s">
        <v>2042</v>
      </c>
      <c r="D51" s="839" t="s">
        <v>2043</v>
      </c>
      <c r="E51" s="405" t="s">
        <v>591</v>
      </c>
      <c r="F51" s="405">
        <v>2</v>
      </c>
      <c r="G51" s="406"/>
      <c r="H51" s="168">
        <v>7</v>
      </c>
      <c r="I51" s="176" t="s">
        <v>2547</v>
      </c>
      <c r="J51" s="176" t="s">
        <v>2547</v>
      </c>
      <c r="K51" s="168"/>
      <c r="L51" s="168">
        <v>5</v>
      </c>
      <c r="M51" s="168">
        <v>9</v>
      </c>
      <c r="N51" s="168"/>
      <c r="O51" s="168"/>
      <c r="P51" s="168"/>
      <c r="Q51" s="168"/>
      <c r="R51" s="168">
        <v>8</v>
      </c>
      <c r="S51" s="168"/>
      <c r="T51" s="168">
        <v>8</v>
      </c>
      <c r="U51" s="168">
        <v>9</v>
      </c>
      <c r="V51" s="168">
        <v>8</v>
      </c>
      <c r="W51" s="168">
        <v>8</v>
      </c>
      <c r="X51" s="168"/>
      <c r="Y51" s="168"/>
      <c r="Z51" s="168" t="s">
        <v>2547</v>
      </c>
      <c r="AA51" s="168"/>
      <c r="AB51" s="168"/>
      <c r="AC51" s="168"/>
      <c r="AD51" s="168"/>
      <c r="AE51" s="168">
        <v>6</v>
      </c>
      <c r="AF51" s="168">
        <v>6</v>
      </c>
      <c r="AG51" s="168">
        <v>5</v>
      </c>
      <c r="AH51" s="168" t="s">
        <v>2547</v>
      </c>
      <c r="AI51" s="168">
        <v>8</v>
      </c>
      <c r="AJ51" s="168" t="s">
        <v>2547</v>
      </c>
      <c r="AK51" s="168" t="s">
        <v>2547</v>
      </c>
      <c r="AL51" s="168"/>
      <c r="AM51" s="168">
        <v>5</v>
      </c>
      <c r="AN51" s="168">
        <v>6</v>
      </c>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59">
        <f t="shared" si="0"/>
        <v>6</v>
      </c>
      <c r="BQ51" s="80">
        <f t="shared" si="1"/>
        <v>11</v>
      </c>
      <c r="BR51" s="80">
        <f t="shared" si="2"/>
        <v>0</v>
      </c>
      <c r="BS51" s="80">
        <f t="shared" si="3"/>
        <v>3</v>
      </c>
      <c r="BT51" s="80">
        <f t="shared" si="4"/>
        <v>0</v>
      </c>
      <c r="BU51" s="80">
        <f t="shared" si="5"/>
        <v>14</v>
      </c>
      <c r="BV51" s="676"/>
      <c r="BW51" s="652"/>
      <c r="BX51" s="652"/>
      <c r="BY51" s="652"/>
      <c r="BZ51" s="652"/>
      <c r="CA51" s="652"/>
      <c r="CB51" s="652"/>
      <c r="CC51" s="652"/>
      <c r="CD51" s="653"/>
      <c r="CE51" s="653"/>
      <c r="CF51" s="651"/>
      <c r="CG51" s="652"/>
      <c r="CH51" s="652"/>
      <c r="CI51" s="652"/>
      <c r="CJ51" s="654"/>
      <c r="CK51" s="651"/>
      <c r="CL51" s="652"/>
      <c r="CM51" s="652"/>
      <c r="CN51" s="652"/>
      <c r="CO51" s="652"/>
      <c r="CP51" s="652"/>
      <c r="CQ51" s="652"/>
      <c r="CR51" s="652"/>
      <c r="CS51" s="652"/>
      <c r="CT51" s="654"/>
      <c r="CU51" s="651"/>
      <c r="CV51" s="652"/>
      <c r="CW51" s="652"/>
      <c r="CX51" s="652"/>
      <c r="CY51" s="652"/>
      <c r="CZ51" s="652"/>
      <c r="DA51" s="652"/>
      <c r="DB51" s="652"/>
      <c r="DC51" s="652"/>
      <c r="DD51" s="363"/>
      <c r="DE51" s="651"/>
      <c r="DF51" s="653"/>
      <c r="DG51" s="651"/>
      <c r="DH51" s="652"/>
      <c r="DI51" s="652"/>
      <c r="DJ51" s="652"/>
      <c r="DK51" s="652"/>
      <c r="DL51" s="652"/>
      <c r="DM51" s="653"/>
    </row>
    <row r="52" spans="1:117" s="65" customFormat="1" x14ac:dyDescent="0.25">
      <c r="A52" s="321"/>
      <c r="B52" s="239"/>
      <c r="C52" s="405" t="s">
        <v>1982</v>
      </c>
      <c r="D52" s="406" t="s">
        <v>1981</v>
      </c>
      <c r="E52" s="404" t="s">
        <v>591</v>
      </c>
      <c r="F52" s="236">
        <v>5</v>
      </c>
      <c r="G52" s="236"/>
      <c r="H52" s="168">
        <v>10</v>
      </c>
      <c r="I52" s="176">
        <v>10</v>
      </c>
      <c r="J52" s="176">
        <v>9</v>
      </c>
      <c r="K52" s="168"/>
      <c r="L52" s="168">
        <v>10</v>
      </c>
      <c r="M52" s="168">
        <v>10</v>
      </c>
      <c r="N52" s="168"/>
      <c r="O52" s="168"/>
      <c r="P52" s="168">
        <v>9</v>
      </c>
      <c r="Q52" s="168"/>
      <c r="R52" s="168">
        <v>9</v>
      </c>
      <c r="S52" s="168"/>
      <c r="T52" s="168">
        <v>9</v>
      </c>
      <c r="U52" s="168">
        <v>10</v>
      </c>
      <c r="V52" s="168">
        <v>10</v>
      </c>
      <c r="W52" s="168">
        <v>9</v>
      </c>
      <c r="X52" s="168"/>
      <c r="Y52" s="168">
        <v>9</v>
      </c>
      <c r="Z52" s="168">
        <v>9</v>
      </c>
      <c r="AA52" s="168"/>
      <c r="AB52" s="168"/>
      <c r="AC52" s="168"/>
      <c r="AD52" s="168"/>
      <c r="AE52" s="168">
        <v>7</v>
      </c>
      <c r="AF52" s="168">
        <v>9</v>
      </c>
      <c r="AG52" s="168">
        <v>10</v>
      </c>
      <c r="AH52" s="168">
        <v>9</v>
      </c>
      <c r="AI52" s="168">
        <v>9</v>
      </c>
      <c r="AJ52" s="168">
        <v>9</v>
      </c>
      <c r="AK52" s="168" t="s">
        <v>293</v>
      </c>
      <c r="AL52" s="168">
        <v>10</v>
      </c>
      <c r="AM52" s="168">
        <v>8</v>
      </c>
      <c r="AN52" s="168"/>
      <c r="AO52" s="168">
        <v>10</v>
      </c>
      <c r="AP52" s="168"/>
      <c r="AQ52" s="168"/>
      <c r="AR52" s="168"/>
      <c r="AS52" s="168">
        <v>7</v>
      </c>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59">
        <f t="shared" si="0"/>
        <v>0</v>
      </c>
      <c r="BQ52" s="80">
        <f t="shared" si="1"/>
        <v>23</v>
      </c>
      <c r="BR52" s="80">
        <f t="shared" si="2"/>
        <v>1</v>
      </c>
      <c r="BS52" s="80">
        <f t="shared" si="3"/>
        <v>0</v>
      </c>
      <c r="BT52" s="80">
        <f t="shared" si="4"/>
        <v>0</v>
      </c>
      <c r="BU52" s="80">
        <f t="shared" si="5"/>
        <v>24</v>
      </c>
      <c r="BV52" s="80"/>
      <c r="BW52" s="239"/>
      <c r="BX52" s="239"/>
      <c r="BY52" s="239"/>
      <c r="BZ52" s="239"/>
      <c r="CA52" s="239"/>
      <c r="CB52" s="239"/>
      <c r="CC52" s="239"/>
      <c r="CD52" s="239"/>
      <c r="CE52" s="239"/>
      <c r="CF52" s="239"/>
      <c r="CG52" s="239"/>
      <c r="CH52" s="239"/>
      <c r="CI52" s="239"/>
      <c r="CJ52" s="239"/>
      <c r="CK52" s="239"/>
      <c r="CL52" s="239"/>
      <c r="CM52" s="239"/>
      <c r="CN52" s="239"/>
      <c r="CO52" s="239"/>
      <c r="CP52" s="239"/>
      <c r="CQ52" s="239"/>
      <c r="CR52" s="239"/>
      <c r="CS52" s="239"/>
      <c r="CT52" s="238"/>
      <c r="CU52" s="237"/>
      <c r="CV52" s="239"/>
      <c r="CW52" s="239"/>
      <c r="CX52" s="239"/>
      <c r="CY52" s="239"/>
      <c r="CZ52" s="239"/>
      <c r="DA52" s="239"/>
      <c r="DB52" s="239"/>
      <c r="DC52" s="239"/>
      <c r="DD52" s="238"/>
      <c r="DE52" s="237"/>
      <c r="DF52" s="240"/>
      <c r="DG52" s="237"/>
      <c r="DH52" s="239"/>
      <c r="DI52" s="239"/>
      <c r="DJ52" s="239"/>
      <c r="DK52" s="239"/>
      <c r="DL52" s="239"/>
      <c r="DM52" s="240"/>
    </row>
    <row r="53" spans="1:117" s="65" customFormat="1" x14ac:dyDescent="0.25">
      <c r="A53" s="321"/>
      <c r="B53" s="239" t="s">
        <v>1339</v>
      </c>
      <c r="C53" s="405" t="s">
        <v>1864</v>
      </c>
      <c r="D53" s="406" t="s">
        <v>1865</v>
      </c>
      <c r="E53" s="404" t="s">
        <v>591</v>
      </c>
      <c r="F53" s="236">
        <v>5</v>
      </c>
      <c r="G53" s="236"/>
      <c r="H53" s="168">
        <v>9</v>
      </c>
      <c r="I53" s="176">
        <v>10</v>
      </c>
      <c r="J53" s="176">
        <v>9</v>
      </c>
      <c r="K53" s="168"/>
      <c r="L53" s="168">
        <v>9</v>
      </c>
      <c r="M53" s="541" t="s">
        <v>623</v>
      </c>
      <c r="N53" s="168">
        <v>9</v>
      </c>
      <c r="O53" s="168"/>
      <c r="P53" s="168">
        <v>9</v>
      </c>
      <c r="Q53" s="168">
        <v>9</v>
      </c>
      <c r="R53" s="168">
        <v>6</v>
      </c>
      <c r="S53" s="168"/>
      <c r="T53" s="168">
        <v>9</v>
      </c>
      <c r="U53" s="168">
        <v>10</v>
      </c>
      <c r="V53" s="168">
        <v>8</v>
      </c>
      <c r="W53" s="168">
        <v>8</v>
      </c>
      <c r="X53" s="168"/>
      <c r="Y53" s="168">
        <v>9</v>
      </c>
      <c r="Z53" s="168">
        <v>9</v>
      </c>
      <c r="AA53" s="168"/>
      <c r="AB53" s="168"/>
      <c r="AC53" s="168"/>
      <c r="AD53" s="168"/>
      <c r="AE53" s="168">
        <v>9</v>
      </c>
      <c r="AF53" s="168">
        <v>7</v>
      </c>
      <c r="AG53" s="168">
        <v>8</v>
      </c>
      <c r="AH53" s="168">
        <v>7</v>
      </c>
      <c r="AI53" s="168">
        <v>8</v>
      </c>
      <c r="AJ53" s="168">
        <v>9</v>
      </c>
      <c r="AK53" s="168" t="s">
        <v>292</v>
      </c>
      <c r="AL53" s="168">
        <v>9</v>
      </c>
      <c r="AM53" s="168">
        <v>8</v>
      </c>
      <c r="AN53" s="168">
        <v>7</v>
      </c>
      <c r="AO53" s="168">
        <v>7</v>
      </c>
      <c r="AP53" s="168"/>
      <c r="AQ53" s="168"/>
      <c r="AR53" s="168"/>
      <c r="AS53" s="168">
        <v>7</v>
      </c>
      <c r="AT53" s="168"/>
      <c r="AU53" s="168">
        <v>7</v>
      </c>
      <c r="AV53" s="168">
        <v>7</v>
      </c>
      <c r="AW53" s="168"/>
      <c r="AX53" s="168"/>
      <c r="AY53" s="168"/>
      <c r="AZ53" s="168"/>
      <c r="BA53" s="168"/>
      <c r="BB53" s="168"/>
      <c r="BC53" s="168"/>
      <c r="BD53" s="168"/>
      <c r="BE53" s="168"/>
      <c r="BF53" s="168"/>
      <c r="BG53" s="168"/>
      <c r="BH53" s="168"/>
      <c r="BI53" s="168"/>
      <c r="BJ53" s="168"/>
      <c r="BK53" s="168"/>
      <c r="BL53" s="168"/>
      <c r="BM53" s="168">
        <v>8</v>
      </c>
      <c r="BN53" s="168"/>
      <c r="BO53" s="168"/>
      <c r="BP53" s="59">
        <f t="shared" si="0"/>
        <v>0</v>
      </c>
      <c r="BQ53" s="80">
        <f t="shared" si="1"/>
        <v>28</v>
      </c>
      <c r="BR53" s="80">
        <f t="shared" si="2"/>
        <v>1</v>
      </c>
      <c r="BS53" s="80">
        <f t="shared" si="3"/>
        <v>0</v>
      </c>
      <c r="BT53" s="80">
        <f t="shared" si="4"/>
        <v>0</v>
      </c>
      <c r="BU53" s="80">
        <f t="shared" si="5"/>
        <v>29</v>
      </c>
      <c r="BV53" s="80"/>
      <c r="BW53" s="239"/>
      <c r="BX53" s="239"/>
      <c r="BY53" s="239"/>
      <c r="BZ53" s="239"/>
      <c r="CA53" s="239"/>
      <c r="CB53" s="239"/>
      <c r="CC53" s="239"/>
      <c r="CD53" s="239"/>
      <c r="CE53" s="239"/>
      <c r="CF53" s="239"/>
      <c r="CG53" s="239"/>
      <c r="CH53" s="239"/>
      <c r="CI53" s="239"/>
      <c r="CJ53" s="239"/>
      <c r="CK53" s="239"/>
      <c r="CL53" s="239"/>
      <c r="CM53" s="239"/>
      <c r="CN53" s="239"/>
      <c r="CO53" s="239"/>
      <c r="CP53" s="239"/>
      <c r="CQ53" s="239"/>
      <c r="CR53" s="239"/>
      <c r="CS53" s="239"/>
      <c r="CT53" s="238"/>
      <c r="CU53" s="237"/>
      <c r="CV53" s="239"/>
      <c r="CW53" s="239"/>
      <c r="CX53" s="239"/>
      <c r="CY53" s="239"/>
      <c r="CZ53" s="239"/>
      <c r="DA53" s="239"/>
      <c r="DB53" s="239"/>
      <c r="DC53" s="239"/>
      <c r="DD53" s="238"/>
      <c r="DE53" s="237"/>
      <c r="DF53" s="240"/>
      <c r="DG53" s="237"/>
      <c r="DH53" s="239"/>
      <c r="DI53" s="239"/>
      <c r="DJ53" s="239"/>
      <c r="DK53" s="239"/>
      <c r="DL53" s="239"/>
      <c r="DM53" s="240"/>
    </row>
    <row r="54" spans="1:117" s="65" customFormat="1" hidden="1" x14ac:dyDescent="0.25">
      <c r="A54" s="321"/>
      <c r="B54" s="239" t="s">
        <v>1339</v>
      </c>
      <c r="C54" s="405" t="s">
        <v>1920</v>
      </c>
      <c r="D54" s="406" t="s">
        <v>1921</v>
      </c>
      <c r="E54" s="404" t="s">
        <v>591</v>
      </c>
      <c r="F54" s="236">
        <v>1</v>
      </c>
      <c r="G54" s="236"/>
      <c r="H54" s="168"/>
      <c r="I54" s="176" t="s">
        <v>2547</v>
      </c>
      <c r="J54" s="176" t="s">
        <v>2547</v>
      </c>
      <c r="K54" s="168" t="s">
        <v>1261</v>
      </c>
      <c r="L54" s="168" t="s">
        <v>1261</v>
      </c>
      <c r="M54" s="168">
        <v>5</v>
      </c>
      <c r="N54" s="168" t="s">
        <v>1261</v>
      </c>
      <c r="O54" s="168" t="s">
        <v>1261</v>
      </c>
      <c r="P54" s="168"/>
      <c r="Q54" s="168" t="s">
        <v>1261</v>
      </c>
      <c r="R54" s="168"/>
      <c r="S54" s="168" t="s">
        <v>1261</v>
      </c>
      <c r="T54" s="168">
        <v>6</v>
      </c>
      <c r="U54" s="168" t="s">
        <v>2141</v>
      </c>
      <c r="V54" s="168" t="s">
        <v>2141</v>
      </c>
      <c r="W54" s="168" t="s">
        <v>2330</v>
      </c>
      <c r="X54" s="168" t="s">
        <v>1261</v>
      </c>
      <c r="Y54" s="168"/>
      <c r="Z54" s="168" t="s">
        <v>2547</v>
      </c>
      <c r="AA54" s="168" t="s">
        <v>1261</v>
      </c>
      <c r="AB54" s="168" t="s">
        <v>1261</v>
      </c>
      <c r="AC54" s="168" t="s">
        <v>1261</v>
      </c>
      <c r="AD54" s="168" t="s">
        <v>1261</v>
      </c>
      <c r="AE54" s="168" t="s">
        <v>1987</v>
      </c>
      <c r="AF54" s="168" t="s">
        <v>2330</v>
      </c>
      <c r="AG54" s="168" t="s">
        <v>1261</v>
      </c>
      <c r="AH54" s="168" t="s">
        <v>2547</v>
      </c>
      <c r="AI54" s="168" t="s">
        <v>2141</v>
      </c>
      <c r="AJ54" s="168" t="s">
        <v>2547</v>
      </c>
      <c r="AK54" s="168" t="s">
        <v>1261</v>
      </c>
      <c r="AL54" s="168" t="s">
        <v>1261</v>
      </c>
      <c r="AM54" s="168" t="s">
        <v>1987</v>
      </c>
      <c r="AN54" s="168">
        <v>5</v>
      </c>
      <c r="AO54" s="168" t="s">
        <v>1261</v>
      </c>
      <c r="AP54" s="168" t="s">
        <v>1261</v>
      </c>
      <c r="AQ54" s="168"/>
      <c r="AR54" s="168" t="s">
        <v>1261</v>
      </c>
      <c r="AS54" s="168" t="s">
        <v>1261</v>
      </c>
      <c r="AT54" s="168"/>
      <c r="AU54" s="168" t="s">
        <v>1261</v>
      </c>
      <c r="AV54" s="168"/>
      <c r="AW54" s="168" t="s">
        <v>1261</v>
      </c>
      <c r="AX54" s="168"/>
      <c r="AY54" s="168"/>
      <c r="AZ54" s="168" t="s">
        <v>1261</v>
      </c>
      <c r="BA54" s="168"/>
      <c r="BB54" s="168"/>
      <c r="BC54" s="168"/>
      <c r="BD54" s="168"/>
      <c r="BE54" s="168" t="s">
        <v>1261</v>
      </c>
      <c r="BF54" s="168"/>
      <c r="BG54" s="168" t="s">
        <v>1261</v>
      </c>
      <c r="BH54" s="168" t="s">
        <v>1261</v>
      </c>
      <c r="BI54" s="168" t="s">
        <v>1261</v>
      </c>
      <c r="BJ54" s="168" t="s">
        <v>1261</v>
      </c>
      <c r="BK54" s="168" t="s">
        <v>1261</v>
      </c>
      <c r="BL54" s="168" t="s">
        <v>1261</v>
      </c>
      <c r="BM54" s="168"/>
      <c r="BN54" s="168" t="s">
        <v>1261</v>
      </c>
      <c r="BO54" s="168"/>
      <c r="BP54" s="59">
        <f t="shared" si="0"/>
        <v>5</v>
      </c>
      <c r="BQ54" s="80">
        <f t="shared" si="1"/>
        <v>1</v>
      </c>
      <c r="BR54" s="80">
        <f t="shared" si="2"/>
        <v>29</v>
      </c>
      <c r="BS54" s="80">
        <f t="shared" si="3"/>
        <v>2</v>
      </c>
      <c r="BT54" s="80">
        <f t="shared" si="4"/>
        <v>0</v>
      </c>
      <c r="BU54" s="80">
        <f t="shared" si="5"/>
        <v>32</v>
      </c>
      <c r="BV54" s="80"/>
      <c r="BW54" s="239"/>
      <c r="BX54" s="239"/>
      <c r="BY54" s="239"/>
      <c r="BZ54" s="239"/>
      <c r="CA54" s="239"/>
      <c r="CB54" s="239"/>
      <c r="CC54" s="239"/>
      <c r="CD54" s="239"/>
      <c r="CE54" s="239"/>
      <c r="CF54" s="239"/>
      <c r="CG54" s="239"/>
      <c r="CH54" s="239"/>
      <c r="CI54" s="239"/>
      <c r="CJ54" s="239"/>
      <c r="CK54" s="239"/>
      <c r="CL54" s="239"/>
      <c r="CM54" s="239"/>
      <c r="CN54" s="239"/>
      <c r="CO54" s="239"/>
      <c r="CP54" s="239"/>
      <c r="CQ54" s="239"/>
      <c r="CR54" s="239"/>
      <c r="CS54" s="239"/>
      <c r="CT54" s="238"/>
      <c r="CU54" s="237"/>
      <c r="CV54" s="239"/>
      <c r="CW54" s="239"/>
      <c r="CX54" s="239"/>
      <c r="CY54" s="239"/>
      <c r="CZ54" s="239"/>
      <c r="DA54" s="239"/>
      <c r="DB54" s="239"/>
      <c r="DC54" s="239"/>
      <c r="DD54" s="238"/>
      <c r="DE54" s="237"/>
      <c r="DF54" s="240"/>
      <c r="DG54" s="237"/>
      <c r="DH54" s="239"/>
      <c r="DI54" s="239"/>
      <c r="DJ54" s="239"/>
      <c r="DK54" s="239"/>
      <c r="DL54" s="239"/>
      <c r="DM54" s="240"/>
    </row>
    <row r="55" spans="1:117" s="65" customFormat="1" x14ac:dyDescent="0.25">
      <c r="A55" s="321"/>
      <c r="B55" s="239"/>
      <c r="C55" s="405" t="s">
        <v>1991</v>
      </c>
      <c r="D55" s="406" t="s">
        <v>1992</v>
      </c>
      <c r="E55" s="404"/>
      <c r="F55" s="236">
        <v>6</v>
      </c>
      <c r="G55" s="236"/>
      <c r="H55" s="168">
        <v>10</v>
      </c>
      <c r="I55" s="176">
        <v>10</v>
      </c>
      <c r="J55" s="176">
        <v>9</v>
      </c>
      <c r="K55" s="168" t="s">
        <v>595</v>
      </c>
      <c r="L55" s="168" t="s">
        <v>595</v>
      </c>
      <c r="M55" s="168">
        <v>10</v>
      </c>
      <c r="N55" s="168" t="s">
        <v>595</v>
      </c>
      <c r="O55" s="168">
        <v>9</v>
      </c>
      <c r="P55" s="168">
        <v>9</v>
      </c>
      <c r="Q55" s="168" t="s">
        <v>595</v>
      </c>
      <c r="R55" s="168">
        <v>10</v>
      </c>
      <c r="S55" s="168" t="s">
        <v>595</v>
      </c>
      <c r="T55" s="168">
        <v>10</v>
      </c>
      <c r="U55" s="168">
        <v>10</v>
      </c>
      <c r="V55" s="168">
        <v>9</v>
      </c>
      <c r="W55" s="168">
        <v>10</v>
      </c>
      <c r="X55" s="168">
        <v>10</v>
      </c>
      <c r="Y55" s="168">
        <v>9</v>
      </c>
      <c r="Z55" s="168">
        <v>9</v>
      </c>
      <c r="AA55" s="168"/>
      <c r="AB55" s="168"/>
      <c r="AC55" s="168" t="s">
        <v>595</v>
      </c>
      <c r="AD55" s="168" t="s">
        <v>595</v>
      </c>
      <c r="AE55" s="168">
        <v>10</v>
      </c>
      <c r="AF55" s="168">
        <v>10</v>
      </c>
      <c r="AG55" s="168">
        <v>9</v>
      </c>
      <c r="AH55" s="168">
        <v>9</v>
      </c>
      <c r="AI55" s="168">
        <v>9</v>
      </c>
      <c r="AJ55" s="168">
        <v>10</v>
      </c>
      <c r="AK55" s="168">
        <v>10</v>
      </c>
      <c r="AL55" s="168">
        <v>10</v>
      </c>
      <c r="AM55" s="168">
        <v>10</v>
      </c>
      <c r="AN55" s="168">
        <v>10</v>
      </c>
      <c r="AO55" s="168">
        <v>10</v>
      </c>
      <c r="AP55" s="168">
        <v>9</v>
      </c>
      <c r="AQ55" s="168">
        <v>10</v>
      </c>
      <c r="AR55" s="168">
        <v>10</v>
      </c>
      <c r="AS55" s="168">
        <v>10</v>
      </c>
      <c r="AT55" s="168">
        <v>10</v>
      </c>
      <c r="AU55" s="168" t="s">
        <v>595</v>
      </c>
      <c r="AV55" s="168" t="s">
        <v>595</v>
      </c>
      <c r="AW55" s="168" t="s">
        <v>595</v>
      </c>
      <c r="AX55" s="168"/>
      <c r="AY55" s="168"/>
      <c r="AZ55" s="168">
        <v>10</v>
      </c>
      <c r="BA55" s="168"/>
      <c r="BB55" s="168"/>
      <c r="BC55" s="168"/>
      <c r="BD55" s="168"/>
      <c r="BE55" s="168" t="s">
        <v>595</v>
      </c>
      <c r="BF55" s="168">
        <v>10</v>
      </c>
      <c r="BG55" s="168"/>
      <c r="BH55" s="168"/>
      <c r="BI55" s="168"/>
      <c r="BJ55" s="168" t="s">
        <v>595</v>
      </c>
      <c r="BK55" s="168" t="s">
        <v>595</v>
      </c>
      <c r="BL55" s="168">
        <v>10</v>
      </c>
      <c r="BM55" s="168"/>
      <c r="BN55" s="168" t="s">
        <v>595</v>
      </c>
      <c r="BO55" s="168"/>
      <c r="BP55" s="59">
        <f t="shared" si="0"/>
        <v>0</v>
      </c>
      <c r="BQ55" s="80">
        <f t="shared" si="1"/>
        <v>33</v>
      </c>
      <c r="BR55" s="80">
        <f t="shared" si="2"/>
        <v>14</v>
      </c>
      <c r="BS55" s="80">
        <f t="shared" si="3"/>
        <v>0</v>
      </c>
      <c r="BT55" s="80">
        <f t="shared" si="4"/>
        <v>0</v>
      </c>
      <c r="BU55" s="80">
        <f t="shared" si="5"/>
        <v>47</v>
      </c>
      <c r="BV55" s="80"/>
      <c r="BW55" s="239"/>
      <c r="BX55" s="239"/>
      <c r="BY55" s="239"/>
      <c r="BZ55" s="239"/>
      <c r="CA55" s="239"/>
      <c r="CB55" s="239"/>
      <c r="CC55" s="239"/>
      <c r="CD55" s="239"/>
      <c r="CE55" s="239"/>
      <c r="CF55" s="239"/>
      <c r="CG55" s="239"/>
      <c r="CH55" s="239"/>
      <c r="CI55" s="239"/>
      <c r="CJ55" s="239"/>
      <c r="CK55" s="239"/>
      <c r="CL55" s="239"/>
      <c r="CM55" s="239"/>
      <c r="CN55" s="239"/>
      <c r="CO55" s="239"/>
      <c r="CP55" s="239"/>
      <c r="CQ55" s="239"/>
      <c r="CR55" s="239"/>
      <c r="CS55" s="239"/>
      <c r="CT55" s="238"/>
      <c r="CU55" s="237"/>
      <c r="CV55" s="239"/>
      <c r="CW55" s="239"/>
      <c r="CX55" s="239"/>
      <c r="CY55" s="239"/>
      <c r="CZ55" s="239"/>
      <c r="DA55" s="239"/>
      <c r="DB55" s="239"/>
      <c r="DC55" s="239"/>
      <c r="DD55" s="238"/>
      <c r="DE55" s="237"/>
      <c r="DF55" s="240"/>
      <c r="DG55" s="237"/>
      <c r="DH55" s="239"/>
      <c r="DI55" s="239"/>
      <c r="DJ55" s="239"/>
      <c r="DK55" s="239"/>
      <c r="DL55" s="239"/>
      <c r="DM55" s="240"/>
    </row>
    <row r="56" spans="1:117" s="65" customFormat="1" x14ac:dyDescent="0.25">
      <c r="A56" s="321">
        <v>14</v>
      </c>
      <c r="B56" s="239" t="s">
        <v>1339</v>
      </c>
      <c r="C56" s="405" t="s">
        <v>1514</v>
      </c>
      <c r="D56" s="406" t="s">
        <v>1513</v>
      </c>
      <c r="E56" s="404" t="s">
        <v>591</v>
      </c>
      <c r="F56" s="236">
        <v>6</v>
      </c>
      <c r="G56" s="236"/>
      <c r="H56" s="168">
        <v>10</v>
      </c>
      <c r="I56" s="168">
        <v>9</v>
      </c>
      <c r="J56" s="176">
        <v>9</v>
      </c>
      <c r="K56" s="168">
        <v>9</v>
      </c>
      <c r="L56" s="168">
        <v>7</v>
      </c>
      <c r="M56" s="168">
        <v>9</v>
      </c>
      <c r="N56" s="168">
        <v>10</v>
      </c>
      <c r="O56" s="168"/>
      <c r="P56" s="168">
        <v>8</v>
      </c>
      <c r="Q56" s="168">
        <v>9</v>
      </c>
      <c r="R56" s="168">
        <v>9</v>
      </c>
      <c r="S56" s="168">
        <v>9</v>
      </c>
      <c r="T56" s="168">
        <v>7</v>
      </c>
      <c r="U56" s="168">
        <v>10</v>
      </c>
      <c r="V56" s="168">
        <v>8</v>
      </c>
      <c r="W56" s="168">
        <v>9</v>
      </c>
      <c r="X56" s="168"/>
      <c r="Y56" s="168"/>
      <c r="Z56" s="168">
        <v>10</v>
      </c>
      <c r="AA56" s="168">
        <v>9</v>
      </c>
      <c r="AB56" s="168"/>
      <c r="AC56" s="168">
        <v>9</v>
      </c>
      <c r="AD56" s="168">
        <v>10</v>
      </c>
      <c r="AE56" s="168"/>
      <c r="AF56" s="168">
        <v>7</v>
      </c>
      <c r="AG56" s="168" t="s">
        <v>292</v>
      </c>
      <c r="AH56" s="168">
        <v>9</v>
      </c>
      <c r="AI56" s="168">
        <v>9</v>
      </c>
      <c r="AJ56" s="168">
        <v>9</v>
      </c>
      <c r="AK56" s="168">
        <v>8</v>
      </c>
      <c r="AL56" s="168"/>
      <c r="AM56" s="168">
        <v>7</v>
      </c>
      <c r="AN56" s="168"/>
      <c r="AO56" s="168"/>
      <c r="AP56" s="168"/>
      <c r="AQ56" s="168"/>
      <c r="AR56" s="168"/>
      <c r="AS56" s="168">
        <v>7</v>
      </c>
      <c r="AT56" s="168"/>
      <c r="AU56" s="168">
        <v>10</v>
      </c>
      <c r="AV56" s="168">
        <v>7</v>
      </c>
      <c r="AW56" s="168">
        <v>9</v>
      </c>
      <c r="AX56" s="168"/>
      <c r="AY56" s="168"/>
      <c r="AZ56" s="168">
        <v>10</v>
      </c>
      <c r="BA56" s="168">
        <v>8</v>
      </c>
      <c r="BB56" s="168"/>
      <c r="BC56" s="168"/>
      <c r="BD56" s="168"/>
      <c r="BE56" s="168"/>
      <c r="BF56" s="168"/>
      <c r="BG56" s="168">
        <v>8</v>
      </c>
      <c r="BH56" s="168"/>
      <c r="BI56" s="168"/>
      <c r="BJ56" s="168">
        <v>9</v>
      </c>
      <c r="BK56" s="168"/>
      <c r="BL56" s="168">
        <v>9</v>
      </c>
      <c r="BM56" s="168">
        <v>10</v>
      </c>
      <c r="BN56" s="168">
        <v>9</v>
      </c>
      <c r="BO56" s="168"/>
      <c r="BP56" s="59">
        <f t="shared" si="0"/>
        <v>0</v>
      </c>
      <c r="BQ56" s="80">
        <f t="shared" si="1"/>
        <v>36</v>
      </c>
      <c r="BR56" s="80">
        <f t="shared" si="2"/>
        <v>1</v>
      </c>
      <c r="BS56" s="80">
        <f t="shared" si="3"/>
        <v>0</v>
      </c>
      <c r="BT56" s="80">
        <f t="shared" si="4"/>
        <v>0</v>
      </c>
      <c r="BU56" s="80">
        <f t="shared" si="5"/>
        <v>37</v>
      </c>
      <c r="BV56" s="80"/>
      <c r="BW56" s="239"/>
      <c r="BX56" s="239"/>
      <c r="BY56" s="239"/>
      <c r="BZ56" s="239"/>
      <c r="CA56" s="239"/>
      <c r="CB56" s="239"/>
      <c r="CC56" s="239"/>
      <c r="CD56" s="239"/>
      <c r="CE56" s="239"/>
      <c r="CF56" s="239"/>
      <c r="CG56" s="239"/>
      <c r="CH56" s="239"/>
      <c r="CI56" s="239"/>
      <c r="CJ56" s="239"/>
      <c r="CK56" s="239"/>
      <c r="CL56" s="239"/>
      <c r="CM56" s="239"/>
      <c r="CN56" s="239"/>
      <c r="CO56" s="239"/>
      <c r="CP56" s="239"/>
      <c r="CQ56" s="239"/>
      <c r="CR56" s="239"/>
      <c r="CS56" s="239"/>
      <c r="CT56" s="238"/>
      <c r="CU56" s="237"/>
      <c r="CV56" s="239"/>
      <c r="CW56" s="239"/>
      <c r="CX56" s="239"/>
      <c r="CY56" s="239"/>
      <c r="CZ56" s="239"/>
      <c r="DA56" s="239"/>
      <c r="DB56" s="239"/>
      <c r="DC56" s="239"/>
      <c r="DD56" s="238"/>
      <c r="DE56" s="237"/>
      <c r="DF56" s="240"/>
      <c r="DG56" s="237"/>
      <c r="DH56" s="239"/>
      <c r="DI56" s="239"/>
      <c r="DJ56" s="239"/>
      <c r="DK56" s="239"/>
      <c r="DL56" s="239"/>
      <c r="DM56" s="240"/>
    </row>
    <row r="57" spans="1:117" s="65" customFormat="1" x14ac:dyDescent="0.25">
      <c r="A57" s="321">
        <v>10</v>
      </c>
      <c r="B57" s="239" t="s">
        <v>1339</v>
      </c>
      <c r="C57" s="405" t="s">
        <v>1632</v>
      </c>
      <c r="D57" s="406" t="s">
        <v>1633</v>
      </c>
      <c r="E57" s="404" t="s">
        <v>591</v>
      </c>
      <c r="F57" s="236">
        <v>7</v>
      </c>
      <c r="G57" s="236"/>
      <c r="H57" s="168">
        <v>9</v>
      </c>
      <c r="I57" s="168">
        <v>9</v>
      </c>
      <c r="J57" s="176">
        <v>9</v>
      </c>
      <c r="K57" s="168">
        <v>5</v>
      </c>
      <c r="L57" s="168"/>
      <c r="M57" s="541">
        <v>5</v>
      </c>
      <c r="N57" s="168">
        <v>9</v>
      </c>
      <c r="O57" s="168"/>
      <c r="P57" s="168">
        <v>8</v>
      </c>
      <c r="Q57" s="168">
        <v>8</v>
      </c>
      <c r="R57" s="168" t="s">
        <v>292</v>
      </c>
      <c r="S57" s="168">
        <v>8</v>
      </c>
      <c r="T57" s="541" t="s">
        <v>293</v>
      </c>
      <c r="U57" s="168"/>
      <c r="V57" s="168"/>
      <c r="W57" s="168"/>
      <c r="X57" s="168"/>
      <c r="Y57" s="168"/>
      <c r="Z57" s="168">
        <v>9</v>
      </c>
      <c r="AA57" s="168">
        <v>6</v>
      </c>
      <c r="AB57" s="541" t="s">
        <v>862</v>
      </c>
      <c r="AC57" s="168">
        <v>9</v>
      </c>
      <c r="AD57" s="168">
        <v>9</v>
      </c>
      <c r="AE57" s="168">
        <v>5</v>
      </c>
      <c r="AF57" s="168">
        <v>6</v>
      </c>
      <c r="AG57" s="168" t="s">
        <v>295</v>
      </c>
      <c r="AH57" s="168" t="s">
        <v>295</v>
      </c>
      <c r="AI57" s="168"/>
      <c r="AJ57" s="168">
        <v>10</v>
      </c>
      <c r="AK57" s="168" t="s">
        <v>295</v>
      </c>
      <c r="AL57" s="168">
        <v>5</v>
      </c>
      <c r="AM57" s="168" t="s">
        <v>295</v>
      </c>
      <c r="AN57" s="168"/>
      <c r="AO57" s="168">
        <v>5</v>
      </c>
      <c r="AP57" s="168"/>
      <c r="AQ57" s="168"/>
      <c r="AR57" s="168"/>
      <c r="AS57" s="168">
        <v>7</v>
      </c>
      <c r="AT57" s="168"/>
      <c r="AU57" s="168"/>
      <c r="AV57" s="168"/>
      <c r="AW57" s="168">
        <v>9</v>
      </c>
      <c r="AX57" s="168"/>
      <c r="AY57" s="168"/>
      <c r="AZ57" s="168">
        <v>9</v>
      </c>
      <c r="BA57" s="168">
        <v>6</v>
      </c>
      <c r="BB57" s="168"/>
      <c r="BC57" s="168"/>
      <c r="BD57" s="168"/>
      <c r="BE57" s="168"/>
      <c r="BF57" s="168"/>
      <c r="BG57" s="168"/>
      <c r="BH57" s="168"/>
      <c r="BI57" s="168">
        <v>8</v>
      </c>
      <c r="BJ57" s="168"/>
      <c r="BK57" s="168"/>
      <c r="BL57" s="168">
        <v>9</v>
      </c>
      <c r="BM57" s="168"/>
      <c r="BN57" s="168">
        <v>8</v>
      </c>
      <c r="BO57" s="168"/>
      <c r="BP57" s="59">
        <f t="shared" si="0"/>
        <v>0</v>
      </c>
      <c r="BQ57" s="80">
        <f t="shared" si="1"/>
        <v>20</v>
      </c>
      <c r="BR57" s="80">
        <f t="shared" si="2"/>
        <v>7</v>
      </c>
      <c r="BS57" s="80">
        <f t="shared" si="3"/>
        <v>5</v>
      </c>
      <c r="BT57" s="80">
        <f t="shared" si="4"/>
        <v>0</v>
      </c>
      <c r="BU57" s="80">
        <f t="shared" si="5"/>
        <v>32</v>
      </c>
      <c r="BV57" s="80"/>
      <c r="BW57" s="239"/>
      <c r="BX57" s="239"/>
      <c r="BY57" s="239"/>
      <c r="BZ57" s="239"/>
      <c r="CA57" s="239"/>
      <c r="CB57" s="239"/>
      <c r="CC57" s="239"/>
      <c r="CD57" s="239"/>
      <c r="CE57" s="239"/>
      <c r="CF57" s="239"/>
      <c r="CG57" s="239"/>
      <c r="CH57" s="239"/>
      <c r="CI57" s="239"/>
      <c r="CJ57" s="239"/>
      <c r="CK57" s="239"/>
      <c r="CL57" s="239"/>
      <c r="CM57" s="239"/>
      <c r="CN57" s="239"/>
      <c r="CO57" s="239"/>
      <c r="CP57" s="239"/>
      <c r="CQ57" s="239"/>
      <c r="CR57" s="239"/>
      <c r="CS57" s="239"/>
      <c r="CT57" s="238"/>
      <c r="CU57" s="237"/>
      <c r="CV57" s="239"/>
      <c r="CW57" s="239"/>
      <c r="CX57" s="239"/>
      <c r="CY57" s="239"/>
      <c r="CZ57" s="239"/>
      <c r="DA57" s="239"/>
      <c r="DB57" s="239"/>
      <c r="DC57" s="239"/>
      <c r="DD57" s="238"/>
      <c r="DE57" s="237"/>
      <c r="DF57" s="240"/>
      <c r="DG57" s="237"/>
      <c r="DH57" s="239"/>
      <c r="DI57" s="239"/>
      <c r="DJ57" s="239"/>
      <c r="DK57" s="239"/>
      <c r="DL57" s="239"/>
      <c r="DM57" s="240"/>
    </row>
    <row r="58" spans="1:117" s="65" customFormat="1" hidden="1" x14ac:dyDescent="0.25">
      <c r="A58" s="321">
        <v>11</v>
      </c>
      <c r="B58" s="239" t="s">
        <v>1339</v>
      </c>
      <c r="C58" s="405" t="s">
        <v>1634</v>
      </c>
      <c r="D58" s="406" t="s">
        <v>1635</v>
      </c>
      <c r="E58" s="404" t="s">
        <v>591</v>
      </c>
      <c r="F58" s="236">
        <v>1</v>
      </c>
      <c r="G58" s="236"/>
      <c r="H58" s="168" t="s">
        <v>1791</v>
      </c>
      <c r="I58" s="168">
        <v>5</v>
      </c>
      <c r="J58" s="176" t="s">
        <v>2547</v>
      </c>
      <c r="K58" s="168" t="s">
        <v>1791</v>
      </c>
      <c r="L58" s="168"/>
      <c r="M58" s="168"/>
      <c r="N58" s="168">
        <v>5</v>
      </c>
      <c r="O58" s="168"/>
      <c r="P58" s="168">
        <v>5</v>
      </c>
      <c r="Q58" s="168" t="s">
        <v>1791</v>
      </c>
      <c r="R58" s="168" t="s">
        <v>1901</v>
      </c>
      <c r="S58" s="168">
        <v>5</v>
      </c>
      <c r="T58" s="168" t="s">
        <v>1901</v>
      </c>
      <c r="U58" s="168" t="s">
        <v>2141</v>
      </c>
      <c r="V58" s="168" t="s">
        <v>2141</v>
      </c>
      <c r="W58" s="168" t="s">
        <v>2330</v>
      </c>
      <c r="X58" s="168"/>
      <c r="Y58" s="168"/>
      <c r="Z58" s="168" t="s">
        <v>2547</v>
      </c>
      <c r="AA58" s="168"/>
      <c r="AB58" s="168" t="s">
        <v>1901</v>
      </c>
      <c r="AC58" s="168" t="s">
        <v>2547</v>
      </c>
      <c r="AD58" s="168">
        <v>5</v>
      </c>
      <c r="AE58" s="168" t="s">
        <v>1987</v>
      </c>
      <c r="AF58" s="168" t="s">
        <v>2330</v>
      </c>
      <c r="AG58" s="168" t="s">
        <v>1901</v>
      </c>
      <c r="AH58" s="168"/>
      <c r="AI58" s="168" t="s">
        <v>2141</v>
      </c>
      <c r="AJ58" s="168" t="s">
        <v>2547</v>
      </c>
      <c r="AK58" s="168"/>
      <c r="AL58" s="168"/>
      <c r="AM58" s="168" t="s">
        <v>1987</v>
      </c>
      <c r="AN58" s="168"/>
      <c r="AO58" s="168"/>
      <c r="AP58" s="168"/>
      <c r="AQ58" s="168"/>
      <c r="AR58" s="168"/>
      <c r="AS58" s="168"/>
      <c r="AT58" s="168"/>
      <c r="AU58" s="168"/>
      <c r="AV58" s="168"/>
      <c r="AW58" s="168" t="s">
        <v>1791</v>
      </c>
      <c r="AX58" s="168"/>
      <c r="AY58" s="168"/>
      <c r="AZ58" s="168"/>
      <c r="BA58" s="168">
        <v>5</v>
      </c>
      <c r="BB58" s="168"/>
      <c r="BC58" s="168"/>
      <c r="BD58" s="168"/>
      <c r="BE58" s="168"/>
      <c r="BF58" s="168"/>
      <c r="BG58" s="168"/>
      <c r="BH58" s="168"/>
      <c r="BI58" s="168"/>
      <c r="BJ58" s="168"/>
      <c r="BK58" s="168"/>
      <c r="BL58" s="168"/>
      <c r="BM58" s="168"/>
      <c r="BN58" s="168">
        <v>5</v>
      </c>
      <c r="BO58" s="168"/>
      <c r="BP58" s="59">
        <f t="shared" si="0"/>
        <v>4</v>
      </c>
      <c r="BQ58" s="80">
        <f t="shared" si="1"/>
        <v>0</v>
      </c>
      <c r="BR58" s="80">
        <f t="shared" si="2"/>
        <v>0</v>
      </c>
      <c r="BS58" s="80">
        <f t="shared" si="3"/>
        <v>7</v>
      </c>
      <c r="BT58" s="80">
        <f t="shared" si="4"/>
        <v>0</v>
      </c>
      <c r="BU58" s="80">
        <f t="shared" si="5"/>
        <v>7</v>
      </c>
      <c r="BV58" s="80"/>
      <c r="BW58" s="239"/>
      <c r="BX58" s="239"/>
      <c r="BY58" s="239"/>
      <c r="BZ58" s="239"/>
      <c r="CA58" s="239"/>
      <c r="CB58" s="239"/>
      <c r="CC58" s="239"/>
      <c r="CD58" s="239"/>
      <c r="CE58" s="239"/>
      <c r="CF58" s="239"/>
      <c r="CG58" s="239"/>
      <c r="CH58" s="239"/>
      <c r="CI58" s="239"/>
      <c r="CJ58" s="239"/>
      <c r="CK58" s="239"/>
      <c r="CL58" s="239"/>
      <c r="CM58" s="239"/>
      <c r="CN58" s="239"/>
      <c r="CO58" s="239"/>
      <c r="CP58" s="239"/>
      <c r="CQ58" s="239"/>
      <c r="CR58" s="239"/>
      <c r="CS58" s="239"/>
      <c r="CT58" s="238"/>
      <c r="CU58" s="237"/>
      <c r="CV58" s="239"/>
      <c r="CW58" s="239"/>
      <c r="CX58" s="239"/>
      <c r="CY58" s="239"/>
      <c r="CZ58" s="239"/>
      <c r="DA58" s="239"/>
      <c r="DB58" s="239"/>
      <c r="DC58" s="239"/>
      <c r="DD58" s="238"/>
      <c r="DE58" s="237"/>
      <c r="DF58" s="240"/>
      <c r="DG58" s="237"/>
      <c r="DH58" s="239"/>
      <c r="DI58" s="239"/>
      <c r="DJ58" s="239"/>
      <c r="DK58" s="239"/>
      <c r="DL58" s="239"/>
      <c r="DM58" s="240"/>
    </row>
    <row r="59" spans="1:117" s="65" customFormat="1" hidden="1" x14ac:dyDescent="0.25">
      <c r="A59" s="321">
        <v>12</v>
      </c>
      <c r="B59" s="239" t="s">
        <v>1339</v>
      </c>
      <c r="C59" s="405" t="s">
        <v>1528</v>
      </c>
      <c r="D59" s="406" t="s">
        <v>1529</v>
      </c>
      <c r="E59" s="404" t="s">
        <v>591</v>
      </c>
      <c r="F59" s="236">
        <v>1</v>
      </c>
      <c r="G59" s="236"/>
      <c r="H59" s="168" t="s">
        <v>1791</v>
      </c>
      <c r="I59" s="168"/>
      <c r="J59" s="176" t="s">
        <v>2547</v>
      </c>
      <c r="K59" s="168" t="s">
        <v>1791</v>
      </c>
      <c r="L59" s="168"/>
      <c r="M59" s="168"/>
      <c r="N59" s="168"/>
      <c r="O59" s="168"/>
      <c r="P59" s="168"/>
      <c r="Q59" s="168" t="s">
        <v>1791</v>
      </c>
      <c r="R59" s="168"/>
      <c r="S59" s="168" t="s">
        <v>1673</v>
      </c>
      <c r="T59" s="168" t="s">
        <v>1901</v>
      </c>
      <c r="U59" s="168" t="s">
        <v>2141</v>
      </c>
      <c r="V59" s="168" t="s">
        <v>2141</v>
      </c>
      <c r="W59" s="168" t="s">
        <v>2330</v>
      </c>
      <c r="X59" s="168"/>
      <c r="Y59" s="168"/>
      <c r="Z59" s="168" t="s">
        <v>2547</v>
      </c>
      <c r="AA59" s="168"/>
      <c r="AB59" s="168" t="s">
        <v>1901</v>
      </c>
      <c r="AC59" s="168" t="s">
        <v>2547</v>
      </c>
      <c r="AD59" s="168" t="s">
        <v>1673</v>
      </c>
      <c r="AE59" s="168" t="s">
        <v>1987</v>
      </c>
      <c r="AF59" s="168" t="s">
        <v>2330</v>
      </c>
      <c r="AG59" s="168" t="s">
        <v>1901</v>
      </c>
      <c r="AH59" s="168"/>
      <c r="AI59" s="168" t="s">
        <v>2141</v>
      </c>
      <c r="AJ59" s="168" t="s">
        <v>2547</v>
      </c>
      <c r="AK59" s="168"/>
      <c r="AL59" s="168"/>
      <c r="AM59" s="168" t="s">
        <v>1987</v>
      </c>
      <c r="AN59" s="168"/>
      <c r="AO59" s="168"/>
      <c r="AP59" s="168"/>
      <c r="AQ59" s="168"/>
      <c r="AR59" s="168"/>
      <c r="AS59" s="168"/>
      <c r="AT59" s="168"/>
      <c r="AU59" s="168"/>
      <c r="AV59" s="168"/>
      <c r="AW59" s="168" t="s">
        <v>1791</v>
      </c>
      <c r="AX59" s="168"/>
      <c r="AY59" s="168"/>
      <c r="AZ59" s="168"/>
      <c r="BA59" s="168"/>
      <c r="BB59" s="168"/>
      <c r="BC59" s="168"/>
      <c r="BD59" s="168"/>
      <c r="BE59" s="168"/>
      <c r="BF59" s="168"/>
      <c r="BG59" s="168">
        <v>5</v>
      </c>
      <c r="BH59" s="168"/>
      <c r="BI59" s="168"/>
      <c r="BJ59" s="168">
        <v>5</v>
      </c>
      <c r="BK59" s="168"/>
      <c r="BL59" s="168">
        <v>5</v>
      </c>
      <c r="BM59" s="168"/>
      <c r="BN59" s="168"/>
      <c r="BO59" s="168"/>
      <c r="BP59" s="59">
        <f t="shared" si="0"/>
        <v>4</v>
      </c>
      <c r="BQ59" s="80">
        <f t="shared" si="1"/>
        <v>0</v>
      </c>
      <c r="BR59" s="80">
        <f t="shared" si="2"/>
        <v>0</v>
      </c>
      <c r="BS59" s="80">
        <f t="shared" si="3"/>
        <v>3</v>
      </c>
      <c r="BT59" s="80">
        <f t="shared" si="4"/>
        <v>0</v>
      </c>
      <c r="BU59" s="80">
        <f t="shared" si="5"/>
        <v>3</v>
      </c>
      <c r="BV59" s="80"/>
      <c r="BW59" s="239"/>
      <c r="BX59" s="239"/>
      <c r="BY59" s="239"/>
      <c r="BZ59" s="239"/>
      <c r="CA59" s="239"/>
      <c r="CB59" s="239"/>
      <c r="CC59" s="239"/>
      <c r="CD59" s="239"/>
      <c r="CE59" s="239"/>
      <c r="CF59" s="239"/>
      <c r="CG59" s="239"/>
      <c r="CH59" s="239"/>
      <c r="CI59" s="239"/>
      <c r="CJ59" s="239"/>
      <c r="CK59" s="239"/>
      <c r="CL59" s="239"/>
      <c r="CM59" s="239"/>
      <c r="CN59" s="239"/>
      <c r="CO59" s="239"/>
      <c r="CP59" s="239"/>
      <c r="CQ59" s="239"/>
      <c r="CR59" s="239"/>
      <c r="CS59" s="239"/>
      <c r="CT59" s="238"/>
      <c r="CU59" s="237"/>
      <c r="CV59" s="239"/>
      <c r="CW59" s="239"/>
      <c r="CX59" s="239"/>
      <c r="CY59" s="239"/>
      <c r="CZ59" s="239"/>
      <c r="DA59" s="239"/>
      <c r="DB59" s="239"/>
      <c r="DC59" s="239"/>
      <c r="DD59" s="238"/>
      <c r="DE59" s="237"/>
      <c r="DF59" s="240"/>
      <c r="DG59" s="237"/>
      <c r="DH59" s="239"/>
      <c r="DI59" s="239"/>
      <c r="DJ59" s="239"/>
      <c r="DK59" s="239"/>
      <c r="DL59" s="239"/>
      <c r="DM59" s="240"/>
    </row>
    <row r="60" spans="1:117" s="65" customFormat="1" x14ac:dyDescent="0.25">
      <c r="A60" s="321"/>
      <c r="B60" s="239" t="s">
        <v>1339</v>
      </c>
      <c r="C60" s="405" t="s">
        <v>1710</v>
      </c>
      <c r="D60" s="406" t="s">
        <v>1711</v>
      </c>
      <c r="E60" s="404" t="s">
        <v>591</v>
      </c>
      <c r="F60" s="236">
        <v>7</v>
      </c>
      <c r="G60" s="236"/>
      <c r="H60" s="168">
        <v>10</v>
      </c>
      <c r="I60" s="168">
        <v>10</v>
      </c>
      <c r="J60" s="176">
        <v>9</v>
      </c>
      <c r="K60" s="168">
        <v>9</v>
      </c>
      <c r="L60" s="168">
        <v>9</v>
      </c>
      <c r="M60" s="168">
        <v>9</v>
      </c>
      <c r="N60" s="168">
        <v>9</v>
      </c>
      <c r="O60" s="168">
        <v>10</v>
      </c>
      <c r="P60" s="168">
        <v>9</v>
      </c>
      <c r="Q60" s="168">
        <v>9</v>
      </c>
      <c r="R60" s="168">
        <v>9</v>
      </c>
      <c r="S60" s="168">
        <v>9</v>
      </c>
      <c r="T60" s="168">
        <v>9</v>
      </c>
      <c r="U60" s="168">
        <v>10</v>
      </c>
      <c r="V60" s="168">
        <v>8</v>
      </c>
      <c r="W60" s="168">
        <v>8</v>
      </c>
      <c r="X60" s="168"/>
      <c r="Y60" s="168">
        <v>9</v>
      </c>
      <c r="Z60" s="168">
        <v>9</v>
      </c>
      <c r="AA60" s="168">
        <v>9</v>
      </c>
      <c r="AB60" s="168">
        <v>7</v>
      </c>
      <c r="AC60" s="168">
        <v>9</v>
      </c>
      <c r="AD60" s="168">
        <v>9</v>
      </c>
      <c r="AE60" s="168">
        <v>9</v>
      </c>
      <c r="AF60" s="168">
        <v>8</v>
      </c>
      <c r="AG60" s="168">
        <v>10</v>
      </c>
      <c r="AH60" s="168">
        <v>9</v>
      </c>
      <c r="AI60" s="168">
        <v>8</v>
      </c>
      <c r="AJ60" s="168">
        <v>9</v>
      </c>
      <c r="AK60" s="168">
        <v>9</v>
      </c>
      <c r="AL60" s="168">
        <v>10</v>
      </c>
      <c r="AM60" s="168">
        <v>9</v>
      </c>
      <c r="AN60" s="168">
        <v>8</v>
      </c>
      <c r="AO60" s="168">
        <v>9</v>
      </c>
      <c r="AP60" s="168"/>
      <c r="AQ60" s="168"/>
      <c r="AR60" s="168">
        <v>9</v>
      </c>
      <c r="AS60" s="168">
        <v>7</v>
      </c>
      <c r="AT60" s="168"/>
      <c r="AU60" s="168">
        <v>10</v>
      </c>
      <c r="AV60" s="168">
        <v>7</v>
      </c>
      <c r="AW60" s="168">
        <v>9</v>
      </c>
      <c r="AX60" s="168"/>
      <c r="AY60" s="168"/>
      <c r="AZ60" s="168">
        <v>9</v>
      </c>
      <c r="BA60" s="168">
        <v>8</v>
      </c>
      <c r="BB60" s="168"/>
      <c r="BC60" s="168"/>
      <c r="BD60" s="168"/>
      <c r="BE60" s="168">
        <v>9</v>
      </c>
      <c r="BF60" s="168">
        <v>9</v>
      </c>
      <c r="BG60" s="168"/>
      <c r="BH60" s="168"/>
      <c r="BI60" s="168"/>
      <c r="BJ60" s="168"/>
      <c r="BK60" s="168"/>
      <c r="BL60" s="168">
        <v>9</v>
      </c>
      <c r="BM60" s="168"/>
      <c r="BN60" s="168">
        <v>9</v>
      </c>
      <c r="BO60" s="168"/>
      <c r="BP60" s="59">
        <f t="shared" si="0"/>
        <v>0</v>
      </c>
      <c r="BQ60" s="80">
        <f t="shared" si="1"/>
        <v>44</v>
      </c>
      <c r="BR60" s="80">
        <f t="shared" si="2"/>
        <v>0</v>
      </c>
      <c r="BS60" s="80">
        <f t="shared" si="3"/>
        <v>0</v>
      </c>
      <c r="BT60" s="80">
        <f t="shared" si="4"/>
        <v>0</v>
      </c>
      <c r="BU60" s="80">
        <f t="shared" si="5"/>
        <v>44</v>
      </c>
      <c r="BV60" s="80"/>
      <c r="BW60" s="239"/>
      <c r="BX60" s="239"/>
      <c r="BY60" s="239"/>
      <c r="BZ60" s="239"/>
      <c r="CA60" s="239"/>
      <c r="CB60" s="239"/>
      <c r="CC60" s="239"/>
      <c r="CD60" s="239"/>
      <c r="CE60" s="239"/>
      <c r="CF60" s="239"/>
      <c r="CG60" s="239"/>
      <c r="CH60" s="239"/>
      <c r="CI60" s="239"/>
      <c r="CJ60" s="239"/>
      <c r="CK60" s="239"/>
      <c r="CL60" s="239"/>
      <c r="CM60" s="239"/>
      <c r="CN60" s="239"/>
      <c r="CO60" s="239"/>
      <c r="CP60" s="239"/>
      <c r="CQ60" s="239"/>
      <c r="CR60" s="239"/>
      <c r="CS60" s="239"/>
      <c r="CT60" s="238"/>
      <c r="CU60" s="237"/>
      <c r="CV60" s="239"/>
      <c r="CW60" s="239"/>
      <c r="CX60" s="239"/>
      <c r="CY60" s="239"/>
      <c r="CZ60" s="239"/>
      <c r="DA60" s="239"/>
      <c r="DB60" s="239"/>
      <c r="DC60" s="239"/>
      <c r="DD60" s="238"/>
      <c r="DE60" s="237"/>
      <c r="DF60" s="240"/>
      <c r="DG60" s="237"/>
      <c r="DH60" s="239"/>
      <c r="DI60" s="239"/>
      <c r="DJ60" s="239"/>
      <c r="DK60" s="239"/>
      <c r="DL60" s="239"/>
      <c r="DM60" s="240"/>
    </row>
    <row r="61" spans="1:117" s="65" customFormat="1" hidden="1" x14ac:dyDescent="0.25">
      <c r="A61" s="321"/>
      <c r="B61" s="239" t="s">
        <v>1339</v>
      </c>
      <c r="C61" s="405" t="s">
        <v>1699</v>
      </c>
      <c r="D61" s="406" t="s">
        <v>1700</v>
      </c>
      <c r="E61" s="404"/>
      <c r="F61" s="236"/>
      <c r="G61" s="236"/>
      <c r="H61" s="168" t="s">
        <v>1791</v>
      </c>
      <c r="I61" s="168">
        <v>5</v>
      </c>
      <c r="J61" s="168"/>
      <c r="K61" s="168" t="s">
        <v>1791</v>
      </c>
      <c r="L61" s="168"/>
      <c r="M61" s="168"/>
      <c r="N61" s="168">
        <v>5</v>
      </c>
      <c r="O61" s="168"/>
      <c r="P61" s="168">
        <v>5</v>
      </c>
      <c r="Q61" s="168" t="s">
        <v>1791</v>
      </c>
      <c r="R61" s="168" t="s">
        <v>1901</v>
      </c>
      <c r="S61" s="168">
        <v>5</v>
      </c>
      <c r="T61" s="168"/>
      <c r="U61" s="168" t="s">
        <v>2141</v>
      </c>
      <c r="V61" s="168" t="s">
        <v>2141</v>
      </c>
      <c r="W61" s="168" t="s">
        <v>2330</v>
      </c>
      <c r="X61" s="168"/>
      <c r="Y61" s="168"/>
      <c r="Z61" s="168" t="s">
        <v>2547</v>
      </c>
      <c r="AA61" s="168"/>
      <c r="AB61" s="168" t="s">
        <v>1901</v>
      </c>
      <c r="AC61" s="168" t="s">
        <v>2547</v>
      </c>
      <c r="AD61" s="168">
        <v>5</v>
      </c>
      <c r="AE61" s="168" t="s">
        <v>1987</v>
      </c>
      <c r="AF61" s="168" t="s">
        <v>2330</v>
      </c>
      <c r="AG61" s="168"/>
      <c r="AH61" s="168"/>
      <c r="AI61" s="168" t="s">
        <v>2141</v>
      </c>
      <c r="AJ61" s="168" t="s">
        <v>2547</v>
      </c>
      <c r="AK61" s="168"/>
      <c r="AL61" s="168"/>
      <c r="AM61" s="168" t="s">
        <v>1987</v>
      </c>
      <c r="AN61" s="168" t="s">
        <v>2330</v>
      </c>
      <c r="AO61" s="168"/>
      <c r="AP61" s="168"/>
      <c r="AQ61" s="168"/>
      <c r="AR61" s="168" t="s">
        <v>2330</v>
      </c>
      <c r="AS61" s="168"/>
      <c r="AT61" s="168"/>
      <c r="AU61" s="168"/>
      <c r="AV61" s="168"/>
      <c r="AW61" s="168"/>
      <c r="AX61" s="168"/>
      <c r="AY61" s="168"/>
      <c r="AZ61" s="168"/>
      <c r="BA61" s="168">
        <v>5</v>
      </c>
      <c r="BB61" s="168"/>
      <c r="BC61" s="168"/>
      <c r="BD61" s="168"/>
      <c r="BE61" s="168"/>
      <c r="BF61" s="168"/>
      <c r="BG61" s="168"/>
      <c r="BH61" s="168"/>
      <c r="BI61" s="168"/>
      <c r="BJ61" s="168"/>
      <c r="BK61" s="168"/>
      <c r="BL61" s="168"/>
      <c r="BM61" s="168"/>
      <c r="BN61" s="168">
        <v>5</v>
      </c>
      <c r="BO61" s="168"/>
      <c r="BP61" s="59">
        <f t="shared" si="0"/>
        <v>3</v>
      </c>
      <c r="BQ61" s="80">
        <f t="shared" si="1"/>
        <v>0</v>
      </c>
      <c r="BR61" s="80">
        <f t="shared" si="2"/>
        <v>0</v>
      </c>
      <c r="BS61" s="80">
        <f t="shared" si="3"/>
        <v>7</v>
      </c>
      <c r="BT61" s="80">
        <f t="shared" si="4"/>
        <v>0</v>
      </c>
      <c r="BU61" s="80">
        <f t="shared" si="5"/>
        <v>7</v>
      </c>
      <c r="BV61" s="80"/>
      <c r="BW61" s="239"/>
      <c r="BX61" s="239"/>
      <c r="BY61" s="239"/>
      <c r="BZ61" s="239"/>
      <c r="CA61" s="239"/>
      <c r="CB61" s="239"/>
      <c r="CC61" s="239"/>
      <c r="CD61" s="239"/>
      <c r="CE61" s="239"/>
      <c r="CF61" s="239"/>
      <c r="CG61" s="239"/>
      <c r="CH61" s="239"/>
      <c r="CI61" s="239"/>
      <c r="CJ61" s="239"/>
      <c r="CK61" s="239"/>
      <c r="CL61" s="239"/>
      <c r="CM61" s="239"/>
      <c r="CN61" s="239"/>
      <c r="CO61" s="239"/>
      <c r="CP61" s="239"/>
      <c r="CQ61" s="239"/>
      <c r="CR61" s="239"/>
      <c r="CS61" s="239"/>
      <c r="CT61" s="238"/>
      <c r="CU61" s="237"/>
      <c r="CV61" s="239"/>
      <c r="CW61" s="239"/>
      <c r="CX61" s="239"/>
      <c r="CY61" s="239"/>
      <c r="CZ61" s="239"/>
      <c r="DA61" s="239"/>
      <c r="DB61" s="239"/>
      <c r="DC61" s="239"/>
      <c r="DD61" s="238"/>
      <c r="DE61" s="237"/>
      <c r="DF61" s="240"/>
      <c r="DG61" s="237"/>
      <c r="DH61" s="239"/>
      <c r="DI61" s="239"/>
      <c r="DJ61" s="239"/>
      <c r="DK61" s="239"/>
      <c r="DL61" s="239"/>
      <c r="DM61" s="240"/>
    </row>
    <row r="62" spans="1:117" s="65" customFormat="1" hidden="1" x14ac:dyDescent="0.25">
      <c r="A62" s="321"/>
      <c r="B62" s="239" t="s">
        <v>1339</v>
      </c>
      <c r="C62" s="405" t="s">
        <v>1750</v>
      </c>
      <c r="D62" s="406" t="s">
        <v>1749</v>
      </c>
      <c r="E62" s="404"/>
      <c r="F62" s="236"/>
      <c r="G62" s="236"/>
      <c r="H62" s="168" t="s">
        <v>1791</v>
      </c>
      <c r="I62" s="168">
        <v>5</v>
      </c>
      <c r="J62" s="168"/>
      <c r="K62" s="168" t="s">
        <v>1791</v>
      </c>
      <c r="L62" s="168"/>
      <c r="M62" s="168"/>
      <c r="N62" s="168">
        <v>5</v>
      </c>
      <c r="O62" s="168"/>
      <c r="P62" s="168">
        <v>5</v>
      </c>
      <c r="Q62" s="168" t="s">
        <v>1791</v>
      </c>
      <c r="R62" s="168" t="s">
        <v>1901</v>
      </c>
      <c r="S62" s="168">
        <v>5</v>
      </c>
      <c r="T62" s="168"/>
      <c r="U62" s="168" t="s">
        <v>2141</v>
      </c>
      <c r="V62" s="168" t="s">
        <v>2141</v>
      </c>
      <c r="W62" s="168" t="s">
        <v>2330</v>
      </c>
      <c r="X62" s="168"/>
      <c r="Y62" s="168"/>
      <c r="Z62" s="168" t="s">
        <v>2547</v>
      </c>
      <c r="AA62" s="168"/>
      <c r="AB62" s="168" t="s">
        <v>1901</v>
      </c>
      <c r="AC62" s="168" t="s">
        <v>2547</v>
      </c>
      <c r="AD62" s="168">
        <v>5</v>
      </c>
      <c r="AE62" s="168" t="s">
        <v>1987</v>
      </c>
      <c r="AF62" s="168" t="s">
        <v>2330</v>
      </c>
      <c r="AG62" s="168"/>
      <c r="AH62" s="168"/>
      <c r="AI62" s="168" t="s">
        <v>2141</v>
      </c>
      <c r="AJ62" s="168" t="s">
        <v>2547</v>
      </c>
      <c r="AK62" s="168"/>
      <c r="AL62" s="168"/>
      <c r="AM62" s="168" t="s">
        <v>1987</v>
      </c>
      <c r="AN62" s="168" t="s">
        <v>2330</v>
      </c>
      <c r="AO62" s="168"/>
      <c r="AP62" s="168"/>
      <c r="AQ62" s="168"/>
      <c r="AR62" s="168" t="s">
        <v>2330</v>
      </c>
      <c r="AS62" s="168"/>
      <c r="AT62" s="168"/>
      <c r="AU62" s="168"/>
      <c r="AV62" s="168"/>
      <c r="AW62" s="168"/>
      <c r="AX62" s="168"/>
      <c r="AY62" s="168"/>
      <c r="AZ62" s="168"/>
      <c r="BA62" s="168">
        <v>5</v>
      </c>
      <c r="BB62" s="168"/>
      <c r="BC62" s="168"/>
      <c r="BD62" s="168"/>
      <c r="BE62" s="168"/>
      <c r="BF62" s="168"/>
      <c r="BG62" s="168"/>
      <c r="BH62" s="168"/>
      <c r="BI62" s="168"/>
      <c r="BJ62" s="168"/>
      <c r="BK62" s="168"/>
      <c r="BL62" s="168"/>
      <c r="BM62" s="168"/>
      <c r="BN62" s="168">
        <v>5</v>
      </c>
      <c r="BO62" s="168"/>
      <c r="BP62" s="59">
        <f t="shared" si="0"/>
        <v>3</v>
      </c>
      <c r="BQ62" s="80">
        <f t="shared" si="1"/>
        <v>0</v>
      </c>
      <c r="BR62" s="80">
        <f t="shared" si="2"/>
        <v>0</v>
      </c>
      <c r="BS62" s="80">
        <f t="shared" si="3"/>
        <v>7</v>
      </c>
      <c r="BT62" s="80">
        <f t="shared" si="4"/>
        <v>0</v>
      </c>
      <c r="BU62" s="80">
        <f t="shared" si="5"/>
        <v>7</v>
      </c>
      <c r="BV62" s="80"/>
      <c r="BW62" s="239"/>
      <c r="BX62" s="239"/>
      <c r="BY62" s="239"/>
      <c r="BZ62" s="239"/>
      <c r="CA62" s="239"/>
      <c r="CB62" s="239"/>
      <c r="CC62" s="239"/>
      <c r="CD62" s="239"/>
      <c r="CE62" s="239"/>
      <c r="CF62" s="239"/>
      <c r="CG62" s="239"/>
      <c r="CH62" s="239"/>
      <c r="CI62" s="239"/>
      <c r="CJ62" s="239"/>
      <c r="CK62" s="239"/>
      <c r="CL62" s="239"/>
      <c r="CM62" s="239"/>
      <c r="CN62" s="239"/>
      <c r="CO62" s="239"/>
      <c r="CP62" s="239"/>
      <c r="CQ62" s="239"/>
      <c r="CR62" s="239"/>
      <c r="CS62" s="239"/>
      <c r="CT62" s="238"/>
      <c r="CU62" s="237"/>
      <c r="CV62" s="239"/>
      <c r="CW62" s="239"/>
      <c r="CX62" s="239"/>
      <c r="CY62" s="239"/>
      <c r="CZ62" s="239"/>
      <c r="DA62" s="239"/>
      <c r="DB62" s="239"/>
      <c r="DC62" s="239"/>
      <c r="DD62" s="238"/>
      <c r="DE62" s="237"/>
      <c r="DF62" s="240"/>
      <c r="DG62" s="237"/>
      <c r="DH62" s="239"/>
      <c r="DI62" s="239"/>
      <c r="DJ62" s="239"/>
      <c r="DK62" s="239"/>
      <c r="DL62" s="239"/>
      <c r="DM62" s="240"/>
    </row>
    <row r="63" spans="1:117" s="65" customFormat="1" hidden="1" x14ac:dyDescent="0.25">
      <c r="A63" s="321"/>
      <c r="B63" s="239" t="s">
        <v>1339</v>
      </c>
      <c r="C63" s="405" t="s">
        <v>1752</v>
      </c>
      <c r="D63" s="406" t="s">
        <v>1751</v>
      </c>
      <c r="E63" s="404"/>
      <c r="F63" s="236"/>
      <c r="G63" s="236"/>
      <c r="H63" s="168" t="s">
        <v>1791</v>
      </c>
      <c r="I63" s="168">
        <v>9</v>
      </c>
      <c r="J63" s="168"/>
      <c r="K63" s="168" t="s">
        <v>1791</v>
      </c>
      <c r="L63" s="168"/>
      <c r="M63" s="168"/>
      <c r="N63" s="168">
        <v>9</v>
      </c>
      <c r="O63" s="168"/>
      <c r="P63" s="168">
        <v>8</v>
      </c>
      <c r="Q63" s="168" t="s">
        <v>1791</v>
      </c>
      <c r="R63" s="168" t="s">
        <v>1901</v>
      </c>
      <c r="S63" s="168">
        <v>7</v>
      </c>
      <c r="T63" s="168"/>
      <c r="U63" s="168" t="s">
        <v>2141</v>
      </c>
      <c r="V63" s="168" t="s">
        <v>2141</v>
      </c>
      <c r="W63" s="168" t="s">
        <v>2330</v>
      </c>
      <c r="X63" s="168"/>
      <c r="Y63" s="168"/>
      <c r="Z63" s="168" t="s">
        <v>2547</v>
      </c>
      <c r="AA63" s="168"/>
      <c r="AB63" s="168" t="s">
        <v>1901</v>
      </c>
      <c r="AC63" s="168" t="s">
        <v>2547</v>
      </c>
      <c r="AD63" s="168">
        <v>10</v>
      </c>
      <c r="AE63" s="168" t="s">
        <v>1987</v>
      </c>
      <c r="AF63" s="168" t="s">
        <v>2330</v>
      </c>
      <c r="AG63" s="168"/>
      <c r="AH63" s="168"/>
      <c r="AI63" s="168" t="s">
        <v>2141</v>
      </c>
      <c r="AJ63" s="168" t="s">
        <v>2547</v>
      </c>
      <c r="AK63" s="168"/>
      <c r="AL63" s="168"/>
      <c r="AM63" s="168" t="s">
        <v>1987</v>
      </c>
      <c r="AN63" s="168" t="s">
        <v>2330</v>
      </c>
      <c r="AO63" s="168"/>
      <c r="AP63" s="168"/>
      <c r="AQ63" s="168"/>
      <c r="AR63" s="168" t="s">
        <v>2330</v>
      </c>
      <c r="AS63" s="168"/>
      <c r="AT63" s="168"/>
      <c r="AU63" s="168"/>
      <c r="AV63" s="168"/>
      <c r="AW63" s="168"/>
      <c r="AX63" s="168"/>
      <c r="AY63" s="168"/>
      <c r="AZ63" s="168"/>
      <c r="BA63" s="168">
        <v>8</v>
      </c>
      <c r="BB63" s="168"/>
      <c r="BC63" s="168"/>
      <c r="BD63" s="168"/>
      <c r="BE63" s="168"/>
      <c r="BF63" s="168"/>
      <c r="BG63" s="168"/>
      <c r="BH63" s="168"/>
      <c r="BI63" s="168"/>
      <c r="BJ63" s="168"/>
      <c r="BK63" s="168"/>
      <c r="BL63" s="168"/>
      <c r="BM63" s="168"/>
      <c r="BN63" s="168">
        <v>8</v>
      </c>
      <c r="BO63" s="168"/>
      <c r="BP63" s="59">
        <f t="shared" si="0"/>
        <v>3</v>
      </c>
      <c r="BQ63" s="80">
        <f t="shared" si="1"/>
        <v>7</v>
      </c>
      <c r="BR63" s="80">
        <f t="shared" si="2"/>
        <v>0</v>
      </c>
      <c r="BS63" s="80">
        <f t="shared" si="3"/>
        <v>0</v>
      </c>
      <c r="BT63" s="80">
        <f t="shared" si="4"/>
        <v>0</v>
      </c>
      <c r="BU63" s="80">
        <f t="shared" si="5"/>
        <v>7</v>
      </c>
      <c r="BV63" s="80"/>
      <c r="BW63" s="239"/>
      <c r="BX63" s="239"/>
      <c r="BY63" s="239"/>
      <c r="BZ63" s="239"/>
      <c r="CA63" s="239"/>
      <c r="CB63" s="239"/>
      <c r="CC63" s="239"/>
      <c r="CD63" s="239"/>
      <c r="CE63" s="239"/>
      <c r="CF63" s="239"/>
      <c r="CG63" s="239"/>
      <c r="CH63" s="239"/>
      <c r="CI63" s="239"/>
      <c r="CJ63" s="239"/>
      <c r="CK63" s="239"/>
      <c r="CL63" s="239"/>
      <c r="CM63" s="239"/>
      <c r="CN63" s="239"/>
      <c r="CO63" s="239"/>
      <c r="CP63" s="239"/>
      <c r="CQ63" s="239"/>
      <c r="CR63" s="239"/>
      <c r="CS63" s="239"/>
      <c r="CT63" s="238"/>
      <c r="CU63" s="237"/>
      <c r="CV63" s="239"/>
      <c r="CW63" s="239"/>
      <c r="CX63" s="239"/>
      <c r="CY63" s="239"/>
      <c r="CZ63" s="239"/>
      <c r="DA63" s="239"/>
      <c r="DB63" s="239"/>
      <c r="DC63" s="239"/>
      <c r="DD63" s="238"/>
      <c r="DE63" s="237"/>
      <c r="DF63" s="240"/>
      <c r="DG63" s="237"/>
      <c r="DH63" s="239"/>
      <c r="DI63" s="239"/>
      <c r="DJ63" s="239"/>
      <c r="DK63" s="239"/>
      <c r="DL63" s="239"/>
      <c r="DM63" s="240"/>
    </row>
    <row r="64" spans="1:117" s="65" customFormat="1" hidden="1" x14ac:dyDescent="0.25">
      <c r="A64" s="321">
        <v>13</v>
      </c>
      <c r="B64" s="239" t="s">
        <v>1339</v>
      </c>
      <c r="C64" s="405" t="s">
        <v>1530</v>
      </c>
      <c r="D64" s="406" t="s">
        <v>1531</v>
      </c>
      <c r="E64" s="404" t="s">
        <v>591</v>
      </c>
      <c r="F64" s="236">
        <v>2</v>
      </c>
      <c r="G64" s="236"/>
      <c r="H64" s="168">
        <v>9</v>
      </c>
      <c r="I64" s="168">
        <v>9</v>
      </c>
      <c r="J64" s="168"/>
      <c r="K64" s="168">
        <v>9</v>
      </c>
      <c r="L64" s="168"/>
      <c r="M64" s="168"/>
      <c r="N64" s="168">
        <v>10</v>
      </c>
      <c r="O64" s="168"/>
      <c r="P64" s="168">
        <v>8</v>
      </c>
      <c r="Q64" s="168">
        <v>9</v>
      </c>
      <c r="R64" s="168" t="s">
        <v>1901</v>
      </c>
      <c r="S64" s="168">
        <v>9</v>
      </c>
      <c r="T64" s="168">
        <v>10</v>
      </c>
      <c r="U64" s="168" t="s">
        <v>2141</v>
      </c>
      <c r="V64" s="168" t="s">
        <v>2141</v>
      </c>
      <c r="W64" s="168" t="s">
        <v>2330</v>
      </c>
      <c r="X64" s="168"/>
      <c r="Y64" s="168"/>
      <c r="Z64" s="168" t="s">
        <v>2547</v>
      </c>
      <c r="AA64" s="168">
        <v>10</v>
      </c>
      <c r="AB64" s="168" t="s">
        <v>1901</v>
      </c>
      <c r="AC64" s="168" t="s">
        <v>2547</v>
      </c>
      <c r="AD64" s="168">
        <v>10</v>
      </c>
      <c r="AE64" s="168" t="s">
        <v>1987</v>
      </c>
      <c r="AF64" s="168" t="s">
        <v>2330</v>
      </c>
      <c r="AG64" s="168">
        <v>6</v>
      </c>
      <c r="AH64" s="168"/>
      <c r="AI64" s="168" t="s">
        <v>2141</v>
      </c>
      <c r="AJ64" s="168" t="s">
        <v>2547</v>
      </c>
      <c r="AK64" s="168"/>
      <c r="AL64" s="168"/>
      <c r="AM64" s="168" t="s">
        <v>1987</v>
      </c>
      <c r="AN64" s="168" t="s">
        <v>2330</v>
      </c>
      <c r="AO64" s="168"/>
      <c r="AP64" s="168"/>
      <c r="AQ64" s="168"/>
      <c r="AR64" s="168" t="s">
        <v>2330</v>
      </c>
      <c r="AS64" s="168"/>
      <c r="AT64" s="168"/>
      <c r="AU64" s="168">
        <v>10</v>
      </c>
      <c r="AV64" s="168"/>
      <c r="AW64" s="168">
        <v>9</v>
      </c>
      <c r="AX64" s="168"/>
      <c r="AY64" s="168"/>
      <c r="AZ64" s="168">
        <v>8</v>
      </c>
      <c r="BA64" s="168">
        <v>9</v>
      </c>
      <c r="BB64" s="168"/>
      <c r="BC64" s="168"/>
      <c r="BD64" s="168"/>
      <c r="BE64" s="168"/>
      <c r="BF64" s="168"/>
      <c r="BG64" s="168">
        <v>9</v>
      </c>
      <c r="BH64" s="168"/>
      <c r="BI64" s="168"/>
      <c r="BJ64" s="168">
        <v>9</v>
      </c>
      <c r="BK64" s="168"/>
      <c r="BL64" s="168">
        <v>9</v>
      </c>
      <c r="BM64" s="168">
        <v>9</v>
      </c>
      <c r="BN64" s="168">
        <v>9</v>
      </c>
      <c r="BO64" s="168"/>
      <c r="BP64" s="59">
        <f t="shared" si="0"/>
        <v>3</v>
      </c>
      <c r="BQ64" s="80">
        <f t="shared" si="1"/>
        <v>20</v>
      </c>
      <c r="BR64" s="80">
        <f t="shared" si="2"/>
        <v>0</v>
      </c>
      <c r="BS64" s="80">
        <f t="shared" si="3"/>
        <v>0</v>
      </c>
      <c r="BT64" s="80">
        <f t="shared" si="4"/>
        <v>0</v>
      </c>
      <c r="BU64" s="80">
        <f t="shared" si="5"/>
        <v>20</v>
      </c>
      <c r="BV64" s="80"/>
      <c r="BW64" s="239"/>
      <c r="BX64" s="239"/>
      <c r="BY64" s="239"/>
      <c r="BZ64" s="239"/>
      <c r="CA64" s="239"/>
      <c r="CB64" s="239"/>
      <c r="CC64" s="239"/>
      <c r="CD64" s="239"/>
      <c r="CE64" s="239"/>
      <c r="CF64" s="239"/>
      <c r="CG64" s="239"/>
      <c r="CH64" s="239"/>
      <c r="CI64" s="239"/>
      <c r="CJ64" s="239"/>
      <c r="CK64" s="239"/>
      <c r="CL64" s="239"/>
      <c r="CM64" s="239"/>
      <c r="CN64" s="239"/>
      <c r="CO64" s="239"/>
      <c r="CP64" s="239"/>
      <c r="CQ64" s="239"/>
      <c r="CR64" s="239"/>
      <c r="CS64" s="239"/>
      <c r="CT64" s="238"/>
      <c r="CU64" s="237"/>
      <c r="CV64" s="239"/>
      <c r="CW64" s="239"/>
      <c r="CX64" s="239"/>
      <c r="CY64" s="239"/>
      <c r="CZ64" s="239"/>
      <c r="DA64" s="239"/>
      <c r="DB64" s="239"/>
      <c r="DC64" s="239"/>
      <c r="DD64" s="238"/>
      <c r="DE64" s="237"/>
      <c r="DF64" s="240"/>
      <c r="DG64" s="237"/>
      <c r="DH64" s="239"/>
      <c r="DI64" s="239"/>
      <c r="DJ64" s="239"/>
      <c r="DK64" s="239"/>
      <c r="DL64" s="239"/>
      <c r="DM64" s="240"/>
    </row>
    <row r="65" spans="1:117" s="65" customFormat="1" x14ac:dyDescent="0.25">
      <c r="A65" s="321">
        <v>15</v>
      </c>
      <c r="B65" s="239" t="s">
        <v>1339</v>
      </c>
      <c r="C65" s="840" t="s">
        <v>1563</v>
      </c>
      <c r="D65" s="841" t="s">
        <v>1562</v>
      </c>
      <c r="E65" s="842"/>
      <c r="F65" s="738">
        <v>8</v>
      </c>
      <c r="G65" s="236"/>
      <c r="H65" s="168">
        <v>10</v>
      </c>
      <c r="I65" s="168">
        <v>9</v>
      </c>
      <c r="J65" s="168">
        <v>10</v>
      </c>
      <c r="K65" s="168">
        <v>10</v>
      </c>
      <c r="L65" s="168">
        <v>7</v>
      </c>
      <c r="M65" s="168">
        <v>9</v>
      </c>
      <c r="N65" s="168">
        <v>10</v>
      </c>
      <c r="O65" s="168">
        <v>10</v>
      </c>
      <c r="P65" s="168">
        <v>8</v>
      </c>
      <c r="Q65" s="168">
        <v>9</v>
      </c>
      <c r="R65" s="168">
        <v>8</v>
      </c>
      <c r="S65" s="168">
        <v>10</v>
      </c>
      <c r="T65" s="168">
        <v>10</v>
      </c>
      <c r="U65" s="168">
        <v>10</v>
      </c>
      <c r="V65" s="168">
        <v>9</v>
      </c>
      <c r="W65" s="168">
        <v>9</v>
      </c>
      <c r="X65" s="168">
        <v>10</v>
      </c>
      <c r="Y65" s="168">
        <v>7</v>
      </c>
      <c r="Z65" s="168">
        <v>9</v>
      </c>
      <c r="AA65" s="168">
        <v>9</v>
      </c>
      <c r="AB65" s="168" t="s">
        <v>293</v>
      </c>
      <c r="AC65" s="168">
        <v>10</v>
      </c>
      <c r="AD65" s="168">
        <v>10</v>
      </c>
      <c r="AE65" s="168">
        <v>10</v>
      </c>
      <c r="AF65" s="168">
        <v>9</v>
      </c>
      <c r="AG65" s="168">
        <v>9</v>
      </c>
      <c r="AH65" s="168">
        <v>8</v>
      </c>
      <c r="AI65" s="168">
        <v>9</v>
      </c>
      <c r="AJ65" s="168">
        <v>10</v>
      </c>
      <c r="AK65" s="168">
        <v>9</v>
      </c>
      <c r="AL65" s="168">
        <v>10</v>
      </c>
      <c r="AM65" s="168">
        <v>10</v>
      </c>
      <c r="AN65" s="168">
        <v>10</v>
      </c>
      <c r="AO65" s="168">
        <v>10</v>
      </c>
      <c r="AP65" s="168">
        <v>10</v>
      </c>
      <c r="AQ65" s="168">
        <v>9</v>
      </c>
      <c r="AR65" s="168">
        <v>10</v>
      </c>
      <c r="AS65" s="168">
        <v>9</v>
      </c>
      <c r="AT65" s="168">
        <v>10</v>
      </c>
      <c r="AU65" s="168">
        <v>10</v>
      </c>
      <c r="AV65" s="168">
        <v>6</v>
      </c>
      <c r="AW65" s="168">
        <v>9</v>
      </c>
      <c r="AX65" s="168"/>
      <c r="AY65" s="168"/>
      <c r="AZ65" s="168">
        <v>10</v>
      </c>
      <c r="BA65" s="168">
        <v>9</v>
      </c>
      <c r="BB65" s="168"/>
      <c r="BC65" s="168"/>
      <c r="BD65" s="168"/>
      <c r="BE65" s="168"/>
      <c r="BF65" s="168">
        <v>9</v>
      </c>
      <c r="BG65" s="168">
        <v>10</v>
      </c>
      <c r="BH65" s="168"/>
      <c r="BI65" s="168"/>
      <c r="BJ65" s="168">
        <v>9</v>
      </c>
      <c r="BK65" s="168"/>
      <c r="BL65" s="168">
        <v>10</v>
      </c>
      <c r="BM65" s="168">
        <v>10</v>
      </c>
      <c r="BN65" s="168">
        <v>10</v>
      </c>
      <c r="BO65" s="168"/>
      <c r="BP65" s="59">
        <f>COUNTIF(H65:BO65, "2024-1")</f>
        <v>0</v>
      </c>
      <c r="BQ65" s="80">
        <f t="shared" ref="BQ65:BQ77" si="23">COUNTIF(H65:BO65,"&gt;5")</f>
        <v>49</v>
      </c>
      <c r="BR65" s="80">
        <f t="shared" ref="BR65:BR77" si="24">COUNTIF(H65:BO65,"&gt;5?")</f>
        <v>1</v>
      </c>
      <c r="BS65" s="80">
        <f t="shared" ref="BS65:BS77" si="25">COUNTIF(H65:BO65,"5")</f>
        <v>0</v>
      </c>
      <c r="BT65" s="80">
        <f t="shared" ref="BT65:BT77" si="26">COUNTIF(H65:BO65,"5*")</f>
        <v>0</v>
      </c>
      <c r="BU65" s="80">
        <f t="shared" ref="BU65:BU77" si="27">SUM(BQ65:BT65)</f>
        <v>50</v>
      </c>
      <c r="BV65" s="80"/>
      <c r="BW65" s="239"/>
      <c r="BX65" s="239"/>
      <c r="BY65" s="239"/>
      <c r="BZ65" s="239"/>
      <c r="CA65" s="239"/>
      <c r="CB65" s="239"/>
      <c r="CC65" s="239"/>
      <c r="CD65" s="239"/>
      <c r="CE65" s="239"/>
      <c r="CF65" s="239"/>
      <c r="CG65" s="239"/>
      <c r="CH65" s="239"/>
      <c r="CI65" s="239"/>
      <c r="CJ65" s="239"/>
      <c r="CK65" s="239"/>
      <c r="CL65" s="239"/>
      <c r="CM65" s="239"/>
      <c r="CN65" s="239"/>
      <c r="CO65" s="239"/>
      <c r="CP65" s="239"/>
      <c r="CQ65" s="239"/>
      <c r="CR65" s="239"/>
      <c r="CS65" s="239"/>
      <c r="CT65" s="238"/>
      <c r="CU65" s="237"/>
      <c r="CV65" s="239"/>
      <c r="CW65" s="239"/>
      <c r="CX65" s="239"/>
      <c r="CY65" s="239"/>
      <c r="CZ65" s="239"/>
      <c r="DA65" s="239"/>
      <c r="DB65" s="239"/>
      <c r="DC65" s="239"/>
      <c r="DD65" s="238"/>
      <c r="DE65" s="237"/>
      <c r="DF65" s="240"/>
      <c r="DG65" s="237"/>
      <c r="DH65" s="239"/>
      <c r="DI65" s="239"/>
      <c r="DJ65" s="239"/>
      <c r="DK65" s="239"/>
      <c r="DL65" s="239"/>
      <c r="DM65" s="240"/>
    </row>
    <row r="66" spans="1:117" s="65" customFormat="1" hidden="1" x14ac:dyDescent="0.25">
      <c r="A66" s="321" t="s">
        <v>592</v>
      </c>
      <c r="B66" s="239" t="s">
        <v>1339</v>
      </c>
      <c r="C66" s="405"/>
      <c r="D66" s="406" t="s">
        <v>1555</v>
      </c>
      <c r="E66" s="404"/>
      <c r="F66" s="236"/>
      <c r="G66" s="236">
        <v>2</v>
      </c>
      <c r="H66" s="168">
        <v>7</v>
      </c>
      <c r="I66" s="168" t="s">
        <v>595</v>
      </c>
      <c r="J66" s="168" t="s">
        <v>595</v>
      </c>
      <c r="K66" s="168" t="s">
        <v>595</v>
      </c>
      <c r="L66" s="168" t="s">
        <v>595</v>
      </c>
      <c r="M66" s="168">
        <v>8</v>
      </c>
      <c r="N66" s="168" t="s">
        <v>595</v>
      </c>
      <c r="O66" s="168" t="s">
        <v>595</v>
      </c>
      <c r="P66" s="168">
        <v>7</v>
      </c>
      <c r="Q66" s="168" t="s">
        <v>595</v>
      </c>
      <c r="R66" s="168">
        <v>7</v>
      </c>
      <c r="S66" s="168" t="s">
        <v>595</v>
      </c>
      <c r="T66" s="168">
        <v>9</v>
      </c>
      <c r="U66" s="168" t="s">
        <v>595</v>
      </c>
      <c r="V66" s="168" t="s">
        <v>595</v>
      </c>
      <c r="W66" s="168" t="s">
        <v>595</v>
      </c>
      <c r="X66" s="168" t="s">
        <v>595</v>
      </c>
      <c r="Y66" s="168">
        <v>9</v>
      </c>
      <c r="Z66" s="168" t="s">
        <v>595</v>
      </c>
      <c r="AA66" s="168" t="s">
        <v>595</v>
      </c>
      <c r="AB66" s="168" t="s">
        <v>595</v>
      </c>
      <c r="AC66" s="168" t="s">
        <v>595</v>
      </c>
      <c r="AD66" s="168" t="s">
        <v>595</v>
      </c>
      <c r="AE66" s="168" t="s">
        <v>595</v>
      </c>
      <c r="AF66" s="168" t="s">
        <v>595</v>
      </c>
      <c r="AG66" s="168" t="s">
        <v>595</v>
      </c>
      <c r="AH66" s="168" t="s">
        <v>293</v>
      </c>
      <c r="AI66" s="168" t="s">
        <v>2141</v>
      </c>
      <c r="AJ66" s="168" t="s">
        <v>595</v>
      </c>
      <c r="AK66" s="168">
        <v>8</v>
      </c>
      <c r="AL66" s="168" t="s">
        <v>595</v>
      </c>
      <c r="AM66" s="168" t="s">
        <v>595</v>
      </c>
      <c r="AN66" s="168" t="s">
        <v>293</v>
      </c>
      <c r="AO66" s="168" t="s">
        <v>595</v>
      </c>
      <c r="AP66" s="168" t="s">
        <v>595</v>
      </c>
      <c r="AQ66" s="168" t="s">
        <v>595</v>
      </c>
      <c r="AR66" s="168" t="s">
        <v>2330</v>
      </c>
      <c r="AS66" s="168" t="s">
        <v>595</v>
      </c>
      <c r="AT66" s="168">
        <v>9</v>
      </c>
      <c r="AU66" s="168" t="s">
        <v>595</v>
      </c>
      <c r="AV66" s="168">
        <v>8</v>
      </c>
      <c r="AW66" s="168" t="s">
        <v>595</v>
      </c>
      <c r="AX66" s="168"/>
      <c r="AY66" s="168"/>
      <c r="AZ66" s="168"/>
      <c r="BA66" s="168">
        <v>5</v>
      </c>
      <c r="BB66" s="168"/>
      <c r="BC66" s="168"/>
      <c r="BD66" s="168"/>
      <c r="BE66" s="168" t="s">
        <v>595</v>
      </c>
      <c r="BF66" s="168"/>
      <c r="BG66" s="168" t="s">
        <v>595</v>
      </c>
      <c r="BH66" s="168" t="s">
        <v>595</v>
      </c>
      <c r="BI66" s="168" t="s">
        <v>595</v>
      </c>
      <c r="BJ66" s="168" t="s">
        <v>595</v>
      </c>
      <c r="BK66" s="168" t="s">
        <v>595</v>
      </c>
      <c r="BL66" s="168" t="s">
        <v>595</v>
      </c>
      <c r="BM66" s="168"/>
      <c r="BN66" s="168" t="s">
        <v>595</v>
      </c>
      <c r="BO66" s="168"/>
      <c r="BP66" s="59">
        <f t="shared" ref="BP66:BP77" si="28">COUNTIF(H66:BO66, "2023-2")</f>
        <v>1</v>
      </c>
      <c r="BQ66" s="80">
        <f t="shared" si="23"/>
        <v>9</v>
      </c>
      <c r="BR66" s="80">
        <f t="shared" si="24"/>
        <v>39</v>
      </c>
      <c r="BS66" s="80">
        <f t="shared" si="25"/>
        <v>1</v>
      </c>
      <c r="BT66" s="80">
        <f t="shared" si="26"/>
        <v>0</v>
      </c>
      <c r="BU66" s="80">
        <f t="shared" si="27"/>
        <v>49</v>
      </c>
      <c r="BV66" s="80"/>
      <c r="BW66" s="239"/>
      <c r="BX66" s="239"/>
      <c r="BY66" s="239"/>
      <c r="BZ66" s="239"/>
      <c r="CA66" s="239"/>
      <c r="CB66" s="239"/>
      <c r="CC66" s="239"/>
      <c r="CD66" s="239"/>
      <c r="CE66" s="239"/>
      <c r="CF66" s="239"/>
      <c r="CG66" s="239"/>
      <c r="CH66" s="239"/>
      <c r="CI66" s="239"/>
      <c r="CJ66" s="239"/>
      <c r="CK66" s="239"/>
      <c r="CL66" s="239"/>
      <c r="CM66" s="239"/>
      <c r="CN66" s="239"/>
      <c r="CO66" s="239"/>
      <c r="CP66" s="239"/>
      <c r="CQ66" s="239"/>
      <c r="CR66" s="239"/>
      <c r="CS66" s="239"/>
      <c r="CT66" s="238"/>
      <c r="CU66" s="237"/>
      <c r="CV66" s="239"/>
      <c r="CW66" s="239"/>
      <c r="CX66" s="239"/>
      <c r="CY66" s="239"/>
      <c r="CZ66" s="239"/>
      <c r="DA66" s="239"/>
      <c r="DB66" s="239"/>
      <c r="DC66" s="239"/>
      <c r="DD66" s="238"/>
      <c r="DE66" s="237"/>
      <c r="DF66" s="240"/>
      <c r="DG66" s="237"/>
      <c r="DH66" s="239"/>
      <c r="DI66" s="239"/>
      <c r="DJ66" s="239"/>
      <c r="DK66" s="239"/>
      <c r="DL66" s="239"/>
      <c r="DM66" s="240"/>
    </row>
    <row r="67" spans="1:117" s="65" customFormat="1" hidden="1" x14ac:dyDescent="0.25">
      <c r="A67" s="321"/>
      <c r="B67" s="239"/>
      <c r="C67" s="405" t="s">
        <v>2041</v>
      </c>
      <c r="D67" s="406" t="s">
        <v>1996</v>
      </c>
      <c r="E67" s="404"/>
      <c r="F67" s="236"/>
      <c r="G67" s="236">
        <v>8</v>
      </c>
      <c r="H67" s="168">
        <v>9</v>
      </c>
      <c r="I67" s="168" t="s">
        <v>595</v>
      </c>
      <c r="J67" s="168" t="s">
        <v>595</v>
      </c>
      <c r="K67" s="168" t="s">
        <v>595</v>
      </c>
      <c r="L67" s="168" t="s">
        <v>595</v>
      </c>
      <c r="M67" s="168">
        <v>10</v>
      </c>
      <c r="N67" s="168" t="s">
        <v>595</v>
      </c>
      <c r="O67" s="168" t="s">
        <v>595</v>
      </c>
      <c r="P67" s="168">
        <v>9</v>
      </c>
      <c r="Q67" s="168" t="s">
        <v>595</v>
      </c>
      <c r="R67" s="168">
        <v>10</v>
      </c>
      <c r="S67" s="168" t="s">
        <v>595</v>
      </c>
      <c r="T67" s="168">
        <v>9</v>
      </c>
      <c r="U67" s="168" t="s">
        <v>595</v>
      </c>
      <c r="V67" s="168" t="s">
        <v>595</v>
      </c>
      <c r="W67" s="168" t="s">
        <v>595</v>
      </c>
      <c r="X67" s="168" t="s">
        <v>595</v>
      </c>
      <c r="Y67" s="168">
        <v>9</v>
      </c>
      <c r="Z67" s="168" t="s">
        <v>595</v>
      </c>
      <c r="AA67" s="168" t="s">
        <v>595</v>
      </c>
      <c r="AB67" s="168" t="s">
        <v>595</v>
      </c>
      <c r="AC67" s="168">
        <v>10</v>
      </c>
      <c r="AD67" s="168">
        <v>10</v>
      </c>
      <c r="AE67" s="168">
        <v>10</v>
      </c>
      <c r="AF67" s="168" t="s">
        <v>595</v>
      </c>
      <c r="AG67" s="168" t="s">
        <v>595</v>
      </c>
      <c r="AH67" s="168">
        <v>10</v>
      </c>
      <c r="AI67" s="168">
        <v>9</v>
      </c>
      <c r="AJ67" s="168" t="s">
        <v>595</v>
      </c>
      <c r="AK67" s="168" t="s">
        <v>595</v>
      </c>
      <c r="AL67" s="168">
        <v>10</v>
      </c>
      <c r="AM67" s="168" t="s">
        <v>595</v>
      </c>
      <c r="AN67" s="168">
        <v>10</v>
      </c>
      <c r="AO67" s="168">
        <v>10</v>
      </c>
      <c r="AP67" s="541">
        <v>10</v>
      </c>
      <c r="AQ67" s="168" t="s">
        <v>595</v>
      </c>
      <c r="AR67" s="168">
        <v>10</v>
      </c>
      <c r="AS67" s="168" t="s">
        <v>595</v>
      </c>
      <c r="AT67" s="168">
        <v>10</v>
      </c>
      <c r="AU67" s="168" t="s">
        <v>595</v>
      </c>
      <c r="AV67" s="168">
        <v>7</v>
      </c>
      <c r="AW67" s="168" t="s">
        <v>595</v>
      </c>
      <c r="AX67" s="168"/>
      <c r="AY67" s="168"/>
      <c r="AZ67" s="168" t="s">
        <v>595</v>
      </c>
      <c r="BA67" s="168"/>
      <c r="BB67" s="168"/>
      <c r="BC67" s="168"/>
      <c r="BD67" s="168"/>
      <c r="BE67" s="168" t="s">
        <v>595</v>
      </c>
      <c r="BF67" s="168"/>
      <c r="BG67" s="168" t="s">
        <v>595</v>
      </c>
      <c r="BH67" s="168" t="s">
        <v>595</v>
      </c>
      <c r="BI67" s="168" t="s">
        <v>595</v>
      </c>
      <c r="BJ67" s="168" t="s">
        <v>595</v>
      </c>
      <c r="BK67" s="168" t="s">
        <v>595</v>
      </c>
      <c r="BL67" s="168" t="s">
        <v>595</v>
      </c>
      <c r="BM67" s="168"/>
      <c r="BN67" s="168" t="s">
        <v>595</v>
      </c>
      <c r="BO67" s="168"/>
      <c r="BP67" s="59">
        <f t="shared" si="28"/>
        <v>0</v>
      </c>
      <c r="BQ67" s="80">
        <f t="shared" si="23"/>
        <v>18</v>
      </c>
      <c r="BR67" s="80">
        <f t="shared" si="24"/>
        <v>33</v>
      </c>
      <c r="BS67" s="80">
        <f t="shared" si="25"/>
        <v>0</v>
      </c>
      <c r="BT67" s="80">
        <f t="shared" si="26"/>
        <v>0</v>
      </c>
      <c r="BU67" s="80">
        <f t="shared" si="27"/>
        <v>51</v>
      </c>
      <c r="BV67" s="80"/>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8"/>
      <c r="CU67" s="237"/>
      <c r="CV67" s="239"/>
      <c r="CW67" s="239"/>
      <c r="CX67" s="239"/>
      <c r="CY67" s="239"/>
      <c r="CZ67" s="239"/>
      <c r="DA67" s="239"/>
      <c r="DB67" s="239"/>
      <c r="DC67" s="239"/>
      <c r="DD67" s="238"/>
      <c r="DE67" s="237"/>
      <c r="DF67" s="240"/>
      <c r="DG67" s="237"/>
      <c r="DH67" s="239"/>
      <c r="DI67" s="239"/>
      <c r="DJ67" s="239"/>
      <c r="DK67" s="239"/>
      <c r="DL67" s="239"/>
      <c r="DM67" s="240"/>
    </row>
    <row r="68" spans="1:117" s="65" customFormat="1" hidden="1" x14ac:dyDescent="0.25">
      <c r="A68" s="321"/>
      <c r="B68" s="239" t="s">
        <v>1339</v>
      </c>
      <c r="C68" s="405" t="s">
        <v>1801</v>
      </c>
      <c r="D68" s="406" t="s">
        <v>1802</v>
      </c>
      <c r="E68" s="404" t="s">
        <v>591</v>
      </c>
      <c r="F68" s="236"/>
      <c r="G68" s="236">
        <v>8</v>
      </c>
      <c r="H68" s="168">
        <v>10</v>
      </c>
      <c r="I68" s="168" t="s">
        <v>595</v>
      </c>
      <c r="J68" s="168" t="s">
        <v>595</v>
      </c>
      <c r="K68" s="168">
        <v>10</v>
      </c>
      <c r="L68" s="168" t="s">
        <v>595</v>
      </c>
      <c r="M68" s="168">
        <v>9</v>
      </c>
      <c r="N68" s="168" t="s">
        <v>595</v>
      </c>
      <c r="O68" s="168" t="s">
        <v>595</v>
      </c>
      <c r="P68" s="168">
        <v>9</v>
      </c>
      <c r="Q68" s="168" t="s">
        <v>595</v>
      </c>
      <c r="R68" s="168">
        <v>10</v>
      </c>
      <c r="S68" s="168" t="s">
        <v>595</v>
      </c>
      <c r="T68" s="168">
        <v>10</v>
      </c>
      <c r="U68" s="168" t="s">
        <v>595</v>
      </c>
      <c r="V68" s="168" t="s">
        <v>595</v>
      </c>
      <c r="W68" s="168" t="s">
        <v>595</v>
      </c>
      <c r="X68" s="168" t="s">
        <v>595</v>
      </c>
      <c r="Y68" s="168">
        <v>9</v>
      </c>
      <c r="Z68" s="168" t="s">
        <v>595</v>
      </c>
      <c r="AA68" s="168" t="s">
        <v>595</v>
      </c>
      <c r="AB68" s="168" t="s">
        <v>595</v>
      </c>
      <c r="AC68" s="168" t="s">
        <v>595</v>
      </c>
      <c r="AD68" s="168" t="s">
        <v>595</v>
      </c>
      <c r="AE68" s="168" t="s">
        <v>595</v>
      </c>
      <c r="AF68" s="168" t="s">
        <v>595</v>
      </c>
      <c r="AG68" s="168" t="s">
        <v>595</v>
      </c>
      <c r="AH68" s="168" t="s">
        <v>595</v>
      </c>
      <c r="AI68" s="168" t="s">
        <v>595</v>
      </c>
      <c r="AJ68" s="168" t="s">
        <v>595</v>
      </c>
      <c r="AK68" s="168" t="s">
        <v>595</v>
      </c>
      <c r="AL68" s="168">
        <v>9</v>
      </c>
      <c r="AM68" s="168" t="s">
        <v>595</v>
      </c>
      <c r="AN68" s="168">
        <v>10</v>
      </c>
      <c r="AO68" s="168" t="s">
        <v>595</v>
      </c>
      <c r="AP68" s="168">
        <v>8</v>
      </c>
      <c r="AQ68" s="168">
        <v>7</v>
      </c>
      <c r="AR68" s="168" t="s">
        <v>595</v>
      </c>
      <c r="AS68" s="168" t="s">
        <v>595</v>
      </c>
      <c r="AT68" s="168">
        <v>9</v>
      </c>
      <c r="AU68" s="168" t="s">
        <v>595</v>
      </c>
      <c r="AV68" s="168">
        <v>8</v>
      </c>
      <c r="AW68" s="168" t="s">
        <v>595</v>
      </c>
      <c r="AX68" s="168"/>
      <c r="AY68" s="168"/>
      <c r="AZ68" s="168"/>
      <c r="BA68" s="168"/>
      <c r="BB68" s="168"/>
      <c r="BC68" s="168"/>
      <c r="BD68" s="168"/>
      <c r="BE68" s="168" t="s">
        <v>595</v>
      </c>
      <c r="BF68" s="168"/>
      <c r="BG68" s="168" t="s">
        <v>595</v>
      </c>
      <c r="BH68" s="168" t="s">
        <v>595</v>
      </c>
      <c r="BI68" s="168" t="s">
        <v>595</v>
      </c>
      <c r="BJ68" s="168" t="s">
        <v>595</v>
      </c>
      <c r="BK68" s="168"/>
      <c r="BL68" s="168" t="s">
        <v>595</v>
      </c>
      <c r="BM68" s="168"/>
      <c r="BN68" s="168" t="s">
        <v>595</v>
      </c>
      <c r="BO68" s="168">
        <v>9</v>
      </c>
      <c r="BP68" s="59">
        <f t="shared" si="28"/>
        <v>0</v>
      </c>
      <c r="BQ68" s="80">
        <f t="shared" si="23"/>
        <v>14</v>
      </c>
      <c r="BR68" s="80">
        <f t="shared" si="24"/>
        <v>36</v>
      </c>
      <c r="BS68" s="80">
        <f t="shared" si="25"/>
        <v>0</v>
      </c>
      <c r="BT68" s="80">
        <f t="shared" si="26"/>
        <v>0</v>
      </c>
      <c r="BU68" s="80">
        <f t="shared" si="27"/>
        <v>50</v>
      </c>
      <c r="BV68" s="80"/>
      <c r="BW68" s="239"/>
      <c r="BX68" s="239"/>
      <c r="BY68" s="239"/>
      <c r="BZ68" s="239"/>
      <c r="CA68" s="239"/>
      <c r="CB68" s="239"/>
      <c r="CC68" s="239"/>
      <c r="CD68" s="239"/>
      <c r="CE68" s="239"/>
      <c r="CF68" s="239"/>
      <c r="CG68" s="239"/>
      <c r="CH68" s="239"/>
      <c r="CI68" s="239"/>
      <c r="CJ68" s="239"/>
      <c r="CK68" s="239"/>
      <c r="CL68" s="239"/>
      <c r="CM68" s="239"/>
      <c r="CN68" s="239"/>
      <c r="CO68" s="239"/>
      <c r="CP68" s="239"/>
      <c r="CQ68" s="239"/>
      <c r="CR68" s="239"/>
      <c r="CS68" s="239"/>
      <c r="CT68" s="238"/>
      <c r="CU68" s="237"/>
      <c r="CV68" s="239"/>
      <c r="CW68" s="239"/>
      <c r="CX68" s="239"/>
      <c r="CY68" s="239"/>
      <c r="CZ68" s="239"/>
      <c r="DA68" s="239"/>
      <c r="DB68" s="239"/>
      <c r="DC68" s="239"/>
      <c r="DD68" s="238"/>
      <c r="DE68" s="237"/>
      <c r="DF68" s="240"/>
      <c r="DG68" s="237"/>
      <c r="DH68" s="239"/>
      <c r="DI68" s="239"/>
      <c r="DJ68" s="239"/>
      <c r="DK68" s="239"/>
      <c r="DL68" s="239"/>
      <c r="DM68" s="240"/>
    </row>
    <row r="69" spans="1:117" s="65" customFormat="1" hidden="1" x14ac:dyDescent="0.25">
      <c r="A69" s="321">
        <v>17</v>
      </c>
      <c r="B69" s="239" t="s">
        <v>1339</v>
      </c>
      <c r="C69" s="405" t="s">
        <v>1398</v>
      </c>
      <c r="D69" s="406" t="s">
        <v>1399</v>
      </c>
      <c r="E69" s="404" t="s">
        <v>591</v>
      </c>
      <c r="F69" s="236"/>
      <c r="G69" s="236">
        <v>3</v>
      </c>
      <c r="H69" s="168">
        <v>8</v>
      </c>
      <c r="I69" s="168">
        <v>9</v>
      </c>
      <c r="J69" s="168">
        <v>9</v>
      </c>
      <c r="K69" s="168" t="s">
        <v>1261</v>
      </c>
      <c r="L69" s="168"/>
      <c r="M69" s="168">
        <v>9</v>
      </c>
      <c r="N69" s="168" t="s">
        <v>1261</v>
      </c>
      <c r="O69" s="168">
        <v>9</v>
      </c>
      <c r="P69" s="168"/>
      <c r="Q69" s="168" t="s">
        <v>1261</v>
      </c>
      <c r="R69" s="168">
        <v>9</v>
      </c>
      <c r="S69" s="168" t="s">
        <v>1261</v>
      </c>
      <c r="T69" s="168">
        <v>9</v>
      </c>
      <c r="U69" s="168"/>
      <c r="V69" s="168"/>
      <c r="W69" s="168"/>
      <c r="X69" s="168">
        <v>9</v>
      </c>
      <c r="Y69" s="168">
        <v>8</v>
      </c>
      <c r="Z69" s="168">
        <v>9</v>
      </c>
      <c r="AA69" s="168" t="s">
        <v>1261</v>
      </c>
      <c r="AB69" s="168" t="s">
        <v>1261</v>
      </c>
      <c r="AC69" s="168">
        <v>8</v>
      </c>
      <c r="AD69" s="168" t="s">
        <v>1261</v>
      </c>
      <c r="AE69" s="168" t="s">
        <v>1261</v>
      </c>
      <c r="AF69" s="168"/>
      <c r="AG69" s="168">
        <v>9</v>
      </c>
      <c r="AH69" s="168">
        <v>9</v>
      </c>
      <c r="AI69" s="168">
        <v>9</v>
      </c>
      <c r="AJ69" s="168"/>
      <c r="AK69" s="168">
        <v>9</v>
      </c>
      <c r="AL69" s="168">
        <v>10</v>
      </c>
      <c r="AM69" s="168"/>
      <c r="AN69" s="168">
        <v>9</v>
      </c>
      <c r="AO69" s="168"/>
      <c r="AP69" s="168">
        <v>9</v>
      </c>
      <c r="AQ69" s="168">
        <v>9</v>
      </c>
      <c r="AR69" s="168">
        <v>9</v>
      </c>
      <c r="AS69" s="168"/>
      <c r="AT69" s="168"/>
      <c r="AU69" s="168" t="s">
        <v>1261</v>
      </c>
      <c r="AV69" s="168" t="s">
        <v>1261</v>
      </c>
      <c r="AW69" s="168" t="s">
        <v>1261</v>
      </c>
      <c r="AX69" s="168"/>
      <c r="AY69" s="168"/>
      <c r="AZ69" s="168">
        <v>10</v>
      </c>
      <c r="BA69" s="168">
        <v>9</v>
      </c>
      <c r="BB69" s="168"/>
      <c r="BC69" s="168"/>
      <c r="BD69" s="168"/>
      <c r="BE69" s="168" t="s">
        <v>1261</v>
      </c>
      <c r="BF69" s="168"/>
      <c r="BG69" s="168">
        <v>10</v>
      </c>
      <c r="BH69" s="168"/>
      <c r="BI69" s="168"/>
      <c r="BJ69" s="168" t="s">
        <v>1261</v>
      </c>
      <c r="BK69" s="168"/>
      <c r="BL69" s="168" t="s">
        <v>1261</v>
      </c>
      <c r="BM69" s="168">
        <v>10</v>
      </c>
      <c r="BN69" s="168"/>
      <c r="BO69" s="168" t="s">
        <v>1261</v>
      </c>
      <c r="BP69" s="59">
        <f t="shared" si="28"/>
        <v>0</v>
      </c>
      <c r="BQ69" s="80">
        <f t="shared" si="23"/>
        <v>24</v>
      </c>
      <c r="BR69" s="80">
        <f t="shared" si="24"/>
        <v>15</v>
      </c>
      <c r="BS69" s="80">
        <f t="shared" si="25"/>
        <v>0</v>
      </c>
      <c r="BT69" s="80">
        <f t="shared" si="26"/>
        <v>0</v>
      </c>
      <c r="BU69" s="80">
        <f t="shared" si="27"/>
        <v>39</v>
      </c>
      <c r="BV69" s="80"/>
      <c r="BW69" s="239"/>
      <c r="BX69" s="239"/>
      <c r="BY69" s="239"/>
      <c r="BZ69" s="239"/>
      <c r="CA69" s="239"/>
      <c r="CB69" s="239"/>
      <c r="CC69" s="239"/>
      <c r="CD69" s="239"/>
      <c r="CE69" s="239"/>
      <c r="CF69" s="239"/>
      <c r="CG69" s="239"/>
      <c r="CH69" s="239"/>
      <c r="CI69" s="239"/>
      <c r="CJ69" s="239"/>
      <c r="CK69" s="239"/>
      <c r="CL69" s="239"/>
      <c r="CM69" s="239"/>
      <c r="CN69" s="239"/>
      <c r="CO69" s="239"/>
      <c r="CP69" s="239"/>
      <c r="CQ69" s="239"/>
      <c r="CR69" s="239"/>
      <c r="CS69" s="239"/>
      <c r="CT69" s="238"/>
      <c r="CU69" s="237"/>
      <c r="CV69" s="239"/>
      <c r="CW69" s="239"/>
      <c r="CX69" s="239"/>
      <c r="CY69" s="239"/>
      <c r="CZ69" s="239"/>
      <c r="DA69" s="239"/>
      <c r="DB69" s="239"/>
      <c r="DC69" s="239"/>
      <c r="DD69" s="238"/>
      <c r="DE69" s="237"/>
      <c r="DF69" s="240"/>
      <c r="DG69" s="237"/>
      <c r="DH69" s="239"/>
      <c r="DI69" s="239"/>
      <c r="DJ69" s="239"/>
      <c r="DK69" s="239"/>
      <c r="DL69" s="239"/>
      <c r="DM69" s="240"/>
    </row>
    <row r="70" spans="1:117" s="65" customFormat="1" hidden="1" x14ac:dyDescent="0.25">
      <c r="A70" s="321">
        <v>18</v>
      </c>
      <c r="B70" s="239" t="s">
        <v>1339</v>
      </c>
      <c r="C70" s="405" t="s">
        <v>1443</v>
      </c>
      <c r="D70" s="406" t="s">
        <v>1442</v>
      </c>
      <c r="E70" s="404" t="s">
        <v>591</v>
      </c>
      <c r="F70" s="236">
        <v>2</v>
      </c>
      <c r="G70" s="236"/>
      <c r="H70" s="168"/>
      <c r="I70" s="168"/>
      <c r="J70" s="168"/>
      <c r="K70" s="168"/>
      <c r="L70" s="168"/>
      <c r="M70" s="168"/>
      <c r="N70" s="168"/>
      <c r="O70" s="168">
        <v>5</v>
      </c>
      <c r="P70" s="168"/>
      <c r="Q70" s="168"/>
      <c r="R70" s="168"/>
      <c r="S70" s="168"/>
      <c r="T70" s="168"/>
      <c r="U70" s="168"/>
      <c r="V70" s="168"/>
      <c r="W70" s="168"/>
      <c r="X70" s="168"/>
      <c r="Y70" s="168">
        <v>5</v>
      </c>
      <c r="Z70" s="168"/>
      <c r="AA70" s="168"/>
      <c r="AB70" s="168"/>
      <c r="AC70" s="168"/>
      <c r="AD70" s="168"/>
      <c r="AE70" s="168"/>
      <c r="AF70" s="168"/>
      <c r="AG70" s="168" t="s">
        <v>1791</v>
      </c>
      <c r="AH70" s="168">
        <v>5</v>
      </c>
      <c r="AI70" s="168" t="s">
        <v>1791</v>
      </c>
      <c r="AJ70" s="168">
        <v>5</v>
      </c>
      <c r="AK70" s="168"/>
      <c r="AL70" s="168"/>
      <c r="AM70" s="168"/>
      <c r="AN70" s="168"/>
      <c r="AO70" s="168"/>
      <c r="AP70" s="168"/>
      <c r="AQ70" s="168"/>
      <c r="AR70" s="168"/>
      <c r="AS70" s="168"/>
      <c r="AT70" s="168"/>
      <c r="AU70" s="168"/>
      <c r="AV70" s="168"/>
      <c r="AW70" s="168">
        <v>5</v>
      </c>
      <c r="AX70" s="168"/>
      <c r="AY70" s="168"/>
      <c r="AZ70" s="168"/>
      <c r="BA70" s="168"/>
      <c r="BB70" s="168"/>
      <c r="BC70" s="168"/>
      <c r="BD70" s="168"/>
      <c r="BE70" s="168"/>
      <c r="BF70" s="168"/>
      <c r="BG70" s="168" t="s">
        <v>1391</v>
      </c>
      <c r="BH70" s="168"/>
      <c r="BI70" s="168"/>
      <c r="BJ70" s="168"/>
      <c r="BK70" s="168"/>
      <c r="BL70" s="168"/>
      <c r="BM70" s="168"/>
      <c r="BN70" s="168"/>
      <c r="BO70" s="168">
        <v>5</v>
      </c>
      <c r="BP70" s="59">
        <f t="shared" si="28"/>
        <v>0</v>
      </c>
      <c r="BQ70" s="80">
        <f t="shared" si="23"/>
        <v>0</v>
      </c>
      <c r="BR70" s="80">
        <f t="shared" si="24"/>
        <v>0</v>
      </c>
      <c r="BS70" s="80">
        <f t="shared" si="25"/>
        <v>6</v>
      </c>
      <c r="BT70" s="80">
        <f t="shared" si="26"/>
        <v>0</v>
      </c>
      <c r="BU70" s="80">
        <f t="shared" si="27"/>
        <v>6</v>
      </c>
      <c r="BV70" s="80"/>
      <c r="BW70" s="239"/>
      <c r="BX70" s="239"/>
      <c r="BY70" s="239"/>
      <c r="BZ70" s="239"/>
      <c r="CA70" s="239"/>
      <c r="CB70" s="239"/>
      <c r="CC70" s="239"/>
      <c r="CD70" s="239"/>
      <c r="CE70" s="239"/>
      <c r="CF70" s="239"/>
      <c r="CG70" s="239"/>
      <c r="CH70" s="239"/>
      <c r="CI70" s="239"/>
      <c r="CJ70" s="239"/>
      <c r="CK70" s="239"/>
      <c r="CL70" s="239"/>
      <c r="CM70" s="239"/>
      <c r="CN70" s="239"/>
      <c r="CO70" s="239"/>
      <c r="CP70" s="239"/>
      <c r="CQ70" s="239"/>
      <c r="CR70" s="239"/>
      <c r="CS70" s="239"/>
      <c r="CT70" s="238"/>
      <c r="CU70" s="237"/>
      <c r="CV70" s="239"/>
      <c r="CW70" s="239"/>
      <c r="CX70" s="239"/>
      <c r="CY70" s="239"/>
      <c r="CZ70" s="239"/>
      <c r="DA70" s="239"/>
      <c r="DB70" s="239"/>
      <c r="DC70" s="239"/>
      <c r="DD70" s="238"/>
      <c r="DE70" s="237"/>
      <c r="DF70" s="240"/>
      <c r="DG70" s="237"/>
      <c r="DH70" s="239"/>
      <c r="DI70" s="239"/>
      <c r="DJ70" s="239"/>
      <c r="DK70" s="239"/>
      <c r="DL70" s="239"/>
      <c r="DM70" s="240"/>
    </row>
    <row r="71" spans="1:117" s="65" customFormat="1" hidden="1" x14ac:dyDescent="0.25">
      <c r="A71" s="321">
        <v>19</v>
      </c>
      <c r="B71" s="239" t="s">
        <v>1339</v>
      </c>
      <c r="C71" s="405" t="s">
        <v>1331</v>
      </c>
      <c r="D71" s="406" t="s">
        <v>1330</v>
      </c>
      <c r="E71" s="404" t="s">
        <v>591</v>
      </c>
      <c r="F71" s="236">
        <v>2</v>
      </c>
      <c r="G71" s="236"/>
      <c r="H71" s="168">
        <v>5</v>
      </c>
      <c r="I71" s="168"/>
      <c r="J71" s="168">
        <v>5</v>
      </c>
      <c r="K71" s="168"/>
      <c r="L71" s="168"/>
      <c r="M71" s="168">
        <v>5</v>
      </c>
      <c r="N71" s="168"/>
      <c r="O71" s="168">
        <v>5</v>
      </c>
      <c r="P71" s="168"/>
      <c r="Q71" s="168"/>
      <c r="R71" s="168"/>
      <c r="S71" s="168"/>
      <c r="T71" s="168"/>
      <c r="U71" s="168"/>
      <c r="V71" s="168"/>
      <c r="W71" s="168"/>
      <c r="X71" s="168"/>
      <c r="Y71" s="168"/>
      <c r="Z71" s="168"/>
      <c r="AA71" s="168"/>
      <c r="AB71" s="168"/>
      <c r="AC71" s="168">
        <v>5</v>
      </c>
      <c r="AD71" s="168"/>
      <c r="AE71" s="168"/>
      <c r="AF71" s="168"/>
      <c r="AG71" s="168" t="s">
        <v>1791</v>
      </c>
      <c r="AH71" s="168"/>
      <c r="AI71" s="168" t="s">
        <v>1791</v>
      </c>
      <c r="AJ71" s="168"/>
      <c r="AK71" s="168"/>
      <c r="AL71" s="168"/>
      <c r="AM71" s="168"/>
      <c r="AN71" s="168"/>
      <c r="AO71" s="168"/>
      <c r="AP71" s="168"/>
      <c r="AQ71" s="168"/>
      <c r="AR71" s="168"/>
      <c r="AS71" s="168"/>
      <c r="AT71" s="168"/>
      <c r="AU71" s="168">
        <v>5</v>
      </c>
      <c r="AV71" s="168"/>
      <c r="AW71" s="168"/>
      <c r="AX71" s="168"/>
      <c r="AY71" s="168"/>
      <c r="AZ71" s="168"/>
      <c r="BA71" s="168"/>
      <c r="BB71" s="168"/>
      <c r="BC71" s="168"/>
      <c r="BD71" s="168"/>
      <c r="BE71" s="168"/>
      <c r="BF71" s="168"/>
      <c r="BG71" s="168" t="s">
        <v>1391</v>
      </c>
      <c r="BH71" s="168"/>
      <c r="BI71" s="168"/>
      <c r="BJ71" s="168"/>
      <c r="BK71" s="168">
        <v>5</v>
      </c>
      <c r="BL71" s="168"/>
      <c r="BM71" s="168"/>
      <c r="BN71" s="168"/>
      <c r="BO71" s="168"/>
      <c r="BP71" s="59">
        <f t="shared" si="28"/>
        <v>0</v>
      </c>
      <c r="BQ71" s="80">
        <f t="shared" si="23"/>
        <v>0</v>
      </c>
      <c r="BR71" s="80">
        <f t="shared" si="24"/>
        <v>0</v>
      </c>
      <c r="BS71" s="80">
        <f t="shared" si="25"/>
        <v>7</v>
      </c>
      <c r="BT71" s="80">
        <f t="shared" si="26"/>
        <v>0</v>
      </c>
      <c r="BU71" s="80">
        <f t="shared" si="27"/>
        <v>7</v>
      </c>
      <c r="BV71" s="80"/>
      <c r="BW71" s="239"/>
      <c r="BX71" s="239"/>
      <c r="BY71" s="239"/>
      <c r="BZ71" s="239"/>
      <c r="CA71" s="239"/>
      <c r="CB71" s="239"/>
      <c r="CC71" s="239"/>
      <c r="CD71" s="239"/>
      <c r="CE71" s="239"/>
      <c r="CF71" s="239"/>
      <c r="CG71" s="239"/>
      <c r="CH71" s="239"/>
      <c r="CI71" s="239"/>
      <c r="CJ71" s="239"/>
      <c r="CK71" s="239"/>
      <c r="CL71" s="239"/>
      <c r="CM71" s="239"/>
      <c r="CN71" s="239"/>
      <c r="CO71" s="239"/>
      <c r="CP71" s="239"/>
      <c r="CQ71" s="239"/>
      <c r="CR71" s="239"/>
      <c r="CS71" s="239"/>
      <c r="CT71" s="238"/>
      <c r="CU71" s="237"/>
      <c r="CV71" s="239"/>
      <c r="CW71" s="239"/>
      <c r="CX71" s="239"/>
      <c r="CY71" s="239"/>
      <c r="CZ71" s="239"/>
      <c r="DA71" s="239"/>
      <c r="DB71" s="239"/>
      <c r="DC71" s="239"/>
      <c r="DD71" s="238"/>
      <c r="DE71" s="237"/>
      <c r="DF71" s="240"/>
      <c r="DG71" s="237"/>
      <c r="DH71" s="239"/>
      <c r="DI71" s="239"/>
      <c r="DJ71" s="239"/>
      <c r="DK71" s="239"/>
      <c r="DL71" s="239"/>
      <c r="DM71" s="240"/>
    </row>
    <row r="72" spans="1:117" s="65" customFormat="1" hidden="1" x14ac:dyDescent="0.25">
      <c r="A72" s="321">
        <v>20</v>
      </c>
      <c r="B72" s="239" t="s">
        <v>1339</v>
      </c>
      <c r="C72" s="405" t="s">
        <v>1335</v>
      </c>
      <c r="D72" s="406" t="s">
        <v>1332</v>
      </c>
      <c r="E72" s="404" t="s">
        <v>591</v>
      </c>
      <c r="F72" s="236"/>
      <c r="G72" s="236">
        <v>4</v>
      </c>
      <c r="H72" s="168" t="s">
        <v>595</v>
      </c>
      <c r="I72" s="168" t="s">
        <v>595</v>
      </c>
      <c r="J72" s="168" t="s">
        <v>595</v>
      </c>
      <c r="K72" s="168" t="s">
        <v>595</v>
      </c>
      <c r="L72" s="168" t="s">
        <v>595</v>
      </c>
      <c r="M72" s="168">
        <v>9</v>
      </c>
      <c r="N72" s="168">
        <v>7</v>
      </c>
      <c r="O72" s="168" t="s">
        <v>595</v>
      </c>
      <c r="P72" s="168">
        <v>10</v>
      </c>
      <c r="Q72" s="168" t="s">
        <v>595</v>
      </c>
      <c r="R72" s="168">
        <v>10</v>
      </c>
      <c r="S72" s="168" t="s">
        <v>595</v>
      </c>
      <c r="T72" s="168">
        <v>9</v>
      </c>
      <c r="U72" s="168" t="s">
        <v>595</v>
      </c>
      <c r="V72" s="168" t="s">
        <v>595</v>
      </c>
      <c r="W72" s="168" t="s">
        <v>595</v>
      </c>
      <c r="X72" s="168">
        <v>10</v>
      </c>
      <c r="Y72" s="168" t="s">
        <v>595</v>
      </c>
      <c r="Z72" s="168">
        <v>9</v>
      </c>
      <c r="AA72" s="168" t="s">
        <v>595</v>
      </c>
      <c r="AB72" s="168" t="s">
        <v>595</v>
      </c>
      <c r="AC72" s="168" t="s">
        <v>595</v>
      </c>
      <c r="AD72" s="168" t="s">
        <v>595</v>
      </c>
      <c r="AE72" s="168" t="s">
        <v>595</v>
      </c>
      <c r="AF72" s="168" t="s">
        <v>595</v>
      </c>
      <c r="AG72" s="168">
        <v>10</v>
      </c>
      <c r="AH72" s="168">
        <v>10</v>
      </c>
      <c r="AI72" s="168">
        <v>10</v>
      </c>
      <c r="AJ72" s="168">
        <v>9</v>
      </c>
      <c r="AK72" s="168" t="s">
        <v>595</v>
      </c>
      <c r="AL72" s="168">
        <v>9</v>
      </c>
      <c r="AM72" s="168">
        <v>10</v>
      </c>
      <c r="AN72" s="168">
        <v>9</v>
      </c>
      <c r="AO72" s="168" t="s">
        <v>595</v>
      </c>
      <c r="AP72" s="168">
        <v>10</v>
      </c>
      <c r="AQ72" s="168" t="s">
        <v>595</v>
      </c>
      <c r="AR72" s="168">
        <v>10</v>
      </c>
      <c r="AS72" s="168" t="s">
        <v>595</v>
      </c>
      <c r="AT72" s="168">
        <v>9</v>
      </c>
      <c r="AU72" s="168" t="s">
        <v>595</v>
      </c>
      <c r="AV72" s="168">
        <v>9</v>
      </c>
      <c r="AW72" s="168">
        <v>9</v>
      </c>
      <c r="AX72" s="168"/>
      <c r="AY72" s="168"/>
      <c r="AZ72" s="168"/>
      <c r="BA72" s="168">
        <v>10</v>
      </c>
      <c r="BB72" s="168"/>
      <c r="BC72" s="168"/>
      <c r="BD72" s="168"/>
      <c r="BE72" s="168" t="s">
        <v>595</v>
      </c>
      <c r="BF72" s="168"/>
      <c r="BG72" s="168">
        <v>9</v>
      </c>
      <c r="BH72" s="168" t="s">
        <v>595</v>
      </c>
      <c r="BI72" s="168"/>
      <c r="BJ72" s="168" t="s">
        <v>595</v>
      </c>
      <c r="BK72" s="168" t="s">
        <v>1533</v>
      </c>
      <c r="BL72" s="168">
        <v>10</v>
      </c>
      <c r="BM72" s="168">
        <v>9</v>
      </c>
      <c r="BN72" s="168"/>
      <c r="BO72" s="168"/>
      <c r="BP72" s="59">
        <f t="shared" si="28"/>
        <v>0</v>
      </c>
      <c r="BQ72" s="80">
        <f t="shared" si="23"/>
        <v>23</v>
      </c>
      <c r="BR72" s="80">
        <f t="shared" si="24"/>
        <v>27</v>
      </c>
      <c r="BS72" s="80">
        <f t="shared" si="25"/>
        <v>0</v>
      </c>
      <c r="BT72" s="80">
        <f t="shared" si="26"/>
        <v>0</v>
      </c>
      <c r="BU72" s="80">
        <f t="shared" si="27"/>
        <v>50</v>
      </c>
      <c r="BV72" s="80"/>
      <c r="BW72" s="239"/>
      <c r="BX72" s="239"/>
      <c r="BY72" s="239"/>
      <c r="BZ72" s="239"/>
      <c r="CA72" s="239"/>
      <c r="CB72" s="239"/>
      <c r="CC72" s="239"/>
      <c r="CD72" s="239"/>
      <c r="CE72" s="239"/>
      <c r="CF72" s="239"/>
      <c r="CG72" s="239"/>
      <c r="CH72" s="239"/>
      <c r="CI72" s="239"/>
      <c r="CJ72" s="239"/>
      <c r="CK72" s="239"/>
      <c r="CL72" s="239"/>
      <c r="CM72" s="239"/>
      <c r="CN72" s="239"/>
      <c r="CO72" s="239"/>
      <c r="CP72" s="239"/>
      <c r="CQ72" s="239"/>
      <c r="CR72" s="239"/>
      <c r="CS72" s="239"/>
      <c r="CT72" s="238"/>
      <c r="CU72" s="237"/>
      <c r="CV72" s="239"/>
      <c r="CW72" s="239"/>
      <c r="CX72" s="239"/>
      <c r="CY72" s="239"/>
      <c r="CZ72" s="239"/>
      <c r="DA72" s="239"/>
      <c r="DB72" s="239"/>
      <c r="DC72" s="239"/>
      <c r="DD72" s="238"/>
      <c r="DE72" s="237"/>
      <c r="DF72" s="240"/>
      <c r="DG72" s="237"/>
      <c r="DH72" s="239"/>
      <c r="DI72" s="239"/>
      <c r="DJ72" s="239"/>
      <c r="DK72" s="239"/>
      <c r="DL72" s="239"/>
      <c r="DM72" s="240"/>
    </row>
    <row r="73" spans="1:117" s="65" customFormat="1" hidden="1" x14ac:dyDescent="0.25">
      <c r="A73" s="321">
        <v>21</v>
      </c>
      <c r="B73" s="239" t="s">
        <v>1339</v>
      </c>
      <c r="C73" s="405" t="s">
        <v>1336</v>
      </c>
      <c r="D73" s="406" t="s">
        <v>1333</v>
      </c>
      <c r="E73" s="404" t="s">
        <v>591</v>
      </c>
      <c r="F73" s="236">
        <v>2</v>
      </c>
      <c r="G73" s="236"/>
      <c r="H73" s="168">
        <v>5</v>
      </c>
      <c r="I73" s="168"/>
      <c r="J73" s="168">
        <v>5</v>
      </c>
      <c r="K73" s="168"/>
      <c r="L73" s="168"/>
      <c r="M73" s="168">
        <v>5</v>
      </c>
      <c r="N73" s="168"/>
      <c r="O73" s="168">
        <v>5</v>
      </c>
      <c r="P73" s="168"/>
      <c r="Q73" s="168"/>
      <c r="R73" s="168"/>
      <c r="S73" s="168"/>
      <c r="T73" s="168"/>
      <c r="U73" s="168"/>
      <c r="V73" s="168"/>
      <c r="W73" s="168"/>
      <c r="X73" s="168"/>
      <c r="Y73" s="168"/>
      <c r="Z73" s="168"/>
      <c r="AA73" s="168"/>
      <c r="AB73" s="168"/>
      <c r="AC73" s="168">
        <v>5</v>
      </c>
      <c r="AD73" s="168"/>
      <c r="AE73" s="168"/>
      <c r="AF73" s="168"/>
      <c r="AG73" s="168" t="s">
        <v>1791</v>
      </c>
      <c r="AH73" s="168"/>
      <c r="AI73" s="168" t="s">
        <v>1791</v>
      </c>
      <c r="AJ73" s="168"/>
      <c r="AK73" s="168"/>
      <c r="AL73" s="168"/>
      <c r="AM73" s="168"/>
      <c r="AN73" s="168"/>
      <c r="AO73" s="168"/>
      <c r="AP73" s="168"/>
      <c r="AQ73" s="168"/>
      <c r="AR73" s="168"/>
      <c r="AS73" s="168"/>
      <c r="AT73" s="168"/>
      <c r="AU73" s="168">
        <v>5</v>
      </c>
      <c r="AV73" s="168"/>
      <c r="AW73" s="168"/>
      <c r="AX73" s="168"/>
      <c r="AY73" s="168"/>
      <c r="AZ73" s="168"/>
      <c r="BA73" s="168"/>
      <c r="BB73" s="168"/>
      <c r="BC73" s="168"/>
      <c r="BD73" s="168"/>
      <c r="BE73" s="168"/>
      <c r="BF73" s="168"/>
      <c r="BG73" s="168" t="s">
        <v>1391</v>
      </c>
      <c r="BH73" s="168"/>
      <c r="BI73" s="168"/>
      <c r="BJ73" s="168"/>
      <c r="BK73" s="168">
        <v>5</v>
      </c>
      <c r="BL73" s="168"/>
      <c r="BM73" s="168"/>
      <c r="BN73" s="168"/>
      <c r="BO73" s="168"/>
      <c r="BP73" s="59">
        <f t="shared" si="28"/>
        <v>0</v>
      </c>
      <c r="BQ73" s="80">
        <f t="shared" si="23"/>
        <v>0</v>
      </c>
      <c r="BR73" s="80">
        <f t="shared" si="24"/>
        <v>0</v>
      </c>
      <c r="BS73" s="80">
        <f t="shared" si="25"/>
        <v>7</v>
      </c>
      <c r="BT73" s="80">
        <f t="shared" si="26"/>
        <v>0</v>
      </c>
      <c r="BU73" s="80">
        <f t="shared" si="27"/>
        <v>7</v>
      </c>
      <c r="BV73" s="80"/>
      <c r="BW73" s="239"/>
      <c r="BX73" s="239"/>
      <c r="BY73" s="239"/>
      <c r="BZ73" s="239"/>
      <c r="CA73" s="239"/>
      <c r="CB73" s="239"/>
      <c r="CC73" s="239"/>
      <c r="CD73" s="239"/>
      <c r="CE73" s="239"/>
      <c r="CF73" s="239"/>
      <c r="CG73" s="239"/>
      <c r="CH73" s="239"/>
      <c r="CI73" s="239"/>
      <c r="CJ73" s="239"/>
      <c r="CK73" s="239"/>
      <c r="CL73" s="239"/>
      <c r="CM73" s="239"/>
      <c r="CN73" s="239"/>
      <c r="CO73" s="239"/>
      <c r="CP73" s="239"/>
      <c r="CQ73" s="239"/>
      <c r="CR73" s="239"/>
      <c r="CS73" s="239"/>
      <c r="CT73" s="238"/>
      <c r="CU73" s="237"/>
      <c r="CV73" s="239"/>
      <c r="CW73" s="239"/>
      <c r="CX73" s="239"/>
      <c r="CY73" s="239"/>
      <c r="CZ73" s="239"/>
      <c r="DA73" s="239"/>
      <c r="DB73" s="239"/>
      <c r="DC73" s="239"/>
      <c r="DD73" s="238"/>
      <c r="DE73" s="237"/>
      <c r="DF73" s="240"/>
      <c r="DG73" s="237"/>
      <c r="DH73" s="239"/>
      <c r="DI73" s="239"/>
      <c r="DJ73" s="239"/>
      <c r="DK73" s="239"/>
      <c r="DL73" s="239"/>
      <c r="DM73" s="240"/>
    </row>
    <row r="74" spans="1:117" s="65" customFormat="1" hidden="1" x14ac:dyDescent="0.25">
      <c r="A74" s="321">
        <v>22</v>
      </c>
      <c r="B74" s="239" t="s">
        <v>1339</v>
      </c>
      <c r="C74" s="405" t="s">
        <v>1337</v>
      </c>
      <c r="D74" s="406" t="s">
        <v>1334</v>
      </c>
      <c r="E74" s="404" t="s">
        <v>591</v>
      </c>
      <c r="F74" s="236"/>
      <c r="G74" s="236">
        <v>2</v>
      </c>
      <c r="H74" s="168"/>
      <c r="I74" s="168" t="s">
        <v>1261</v>
      </c>
      <c r="J74" s="168" t="s">
        <v>1261</v>
      </c>
      <c r="K74" s="168"/>
      <c r="L74" s="168" t="s">
        <v>1261</v>
      </c>
      <c r="M74" s="168">
        <v>5</v>
      </c>
      <c r="N74" s="168" t="s">
        <v>1261</v>
      </c>
      <c r="O74" s="168">
        <v>5</v>
      </c>
      <c r="P74" s="168"/>
      <c r="Q74" s="168"/>
      <c r="R74" s="168"/>
      <c r="S74" s="168" t="s">
        <v>1261</v>
      </c>
      <c r="T74" s="168"/>
      <c r="U74" s="168"/>
      <c r="V74" s="168"/>
      <c r="W74" s="168"/>
      <c r="X74" s="168"/>
      <c r="Y74" s="168">
        <v>5</v>
      </c>
      <c r="Z74" s="168"/>
      <c r="AA74" s="168" t="s">
        <v>1261</v>
      </c>
      <c r="AB74" s="168" t="s">
        <v>1261</v>
      </c>
      <c r="AC74" s="168" t="s">
        <v>1261</v>
      </c>
      <c r="AD74" s="168"/>
      <c r="AE74" s="168"/>
      <c r="AF74" s="168"/>
      <c r="AG74" s="168" t="s">
        <v>1791</v>
      </c>
      <c r="AH74" s="168">
        <v>5</v>
      </c>
      <c r="AI74" s="168" t="s">
        <v>1791</v>
      </c>
      <c r="AJ74" s="168">
        <v>5</v>
      </c>
      <c r="AK74" s="168"/>
      <c r="AL74" s="168"/>
      <c r="AM74" s="168"/>
      <c r="AN74" s="168"/>
      <c r="AO74" s="168"/>
      <c r="AP74" s="168"/>
      <c r="AQ74" s="168"/>
      <c r="AR74" s="168"/>
      <c r="AS74" s="168"/>
      <c r="AT74" s="168"/>
      <c r="AU74" s="168" t="s">
        <v>1261</v>
      </c>
      <c r="AV74" s="168">
        <v>5</v>
      </c>
      <c r="AW74" s="168" t="s">
        <v>1261</v>
      </c>
      <c r="AX74" s="168"/>
      <c r="AY74" s="168"/>
      <c r="AZ74" s="168"/>
      <c r="BA74" s="168"/>
      <c r="BB74" s="168"/>
      <c r="BC74" s="168"/>
      <c r="BD74" s="168"/>
      <c r="BE74" s="168" t="s">
        <v>1261</v>
      </c>
      <c r="BF74" s="168"/>
      <c r="BG74" s="168" t="s">
        <v>1391</v>
      </c>
      <c r="BH74" s="168"/>
      <c r="BI74" s="168" t="s">
        <v>1261</v>
      </c>
      <c r="BJ74" s="168" t="s">
        <v>1261</v>
      </c>
      <c r="BK74" s="168"/>
      <c r="BL74" s="168" t="s">
        <v>1261</v>
      </c>
      <c r="BM74" s="168"/>
      <c r="BN74" s="168" t="s">
        <v>1261</v>
      </c>
      <c r="BO74" s="168"/>
      <c r="BP74" s="59">
        <f t="shared" si="28"/>
        <v>0</v>
      </c>
      <c r="BQ74" s="80">
        <f t="shared" si="23"/>
        <v>0</v>
      </c>
      <c r="BR74" s="80">
        <f t="shared" si="24"/>
        <v>15</v>
      </c>
      <c r="BS74" s="80">
        <f t="shared" si="25"/>
        <v>6</v>
      </c>
      <c r="BT74" s="80">
        <f t="shared" si="26"/>
        <v>0</v>
      </c>
      <c r="BU74" s="80">
        <f t="shared" si="27"/>
        <v>21</v>
      </c>
      <c r="BV74" s="80"/>
      <c r="BW74" s="239"/>
      <c r="BX74" s="239"/>
      <c r="BY74" s="239"/>
      <c r="BZ74" s="239"/>
      <c r="CA74" s="239"/>
      <c r="CB74" s="239"/>
      <c r="CC74" s="239"/>
      <c r="CD74" s="239"/>
      <c r="CE74" s="239"/>
      <c r="CF74" s="239"/>
      <c r="CG74" s="239"/>
      <c r="CH74" s="239"/>
      <c r="CI74" s="239"/>
      <c r="CJ74" s="239"/>
      <c r="CK74" s="239"/>
      <c r="CL74" s="239"/>
      <c r="CM74" s="239"/>
      <c r="CN74" s="239"/>
      <c r="CO74" s="239"/>
      <c r="CP74" s="239"/>
      <c r="CQ74" s="239"/>
      <c r="CR74" s="239"/>
      <c r="CS74" s="239"/>
      <c r="CT74" s="238"/>
      <c r="CU74" s="237"/>
      <c r="CV74" s="239"/>
      <c r="CW74" s="239"/>
      <c r="CX74" s="239"/>
      <c r="CY74" s="239"/>
      <c r="CZ74" s="239"/>
      <c r="DA74" s="239"/>
      <c r="DB74" s="239"/>
      <c r="DC74" s="239"/>
      <c r="DD74" s="238"/>
      <c r="DE74" s="237"/>
      <c r="DF74" s="240"/>
      <c r="DG74" s="237"/>
      <c r="DH74" s="239"/>
      <c r="DI74" s="239"/>
      <c r="DJ74" s="239"/>
      <c r="DK74" s="239"/>
      <c r="DL74" s="239"/>
      <c r="DM74" s="240"/>
    </row>
    <row r="75" spans="1:117" s="65" customFormat="1" hidden="1" x14ac:dyDescent="0.25">
      <c r="A75" s="321">
        <v>23</v>
      </c>
      <c r="B75" s="239" t="s">
        <v>1339</v>
      </c>
      <c r="C75" s="405" t="s">
        <v>1338</v>
      </c>
      <c r="D75" s="406" t="s">
        <v>1251</v>
      </c>
      <c r="E75" s="404" t="s">
        <v>591</v>
      </c>
      <c r="F75" s="236"/>
      <c r="G75" s="236">
        <v>8</v>
      </c>
      <c r="H75" s="168">
        <v>7</v>
      </c>
      <c r="I75" s="168" t="s">
        <v>595</v>
      </c>
      <c r="J75" s="168" t="s">
        <v>595</v>
      </c>
      <c r="K75" s="168" t="s">
        <v>595</v>
      </c>
      <c r="L75" s="168" t="s">
        <v>595</v>
      </c>
      <c r="M75" s="168">
        <v>7</v>
      </c>
      <c r="N75" s="168" t="s">
        <v>595</v>
      </c>
      <c r="O75" s="168">
        <v>7</v>
      </c>
      <c r="P75" s="168">
        <v>8</v>
      </c>
      <c r="Q75" s="168" t="s">
        <v>595</v>
      </c>
      <c r="R75" s="168">
        <v>8</v>
      </c>
      <c r="S75" s="168" t="s">
        <v>595</v>
      </c>
      <c r="T75" s="168">
        <v>7</v>
      </c>
      <c r="U75" s="168" t="s">
        <v>595</v>
      </c>
      <c r="V75" s="168" t="s">
        <v>595</v>
      </c>
      <c r="W75" s="168" t="s">
        <v>595</v>
      </c>
      <c r="X75" s="168">
        <v>7</v>
      </c>
      <c r="Y75" s="168">
        <v>8</v>
      </c>
      <c r="Z75" s="168">
        <v>7</v>
      </c>
      <c r="AA75" s="168" t="s">
        <v>595</v>
      </c>
      <c r="AB75" s="168" t="s">
        <v>293</v>
      </c>
      <c r="AC75" s="168" t="s">
        <v>595</v>
      </c>
      <c r="AD75" s="168">
        <v>7</v>
      </c>
      <c r="AE75" s="168">
        <v>9</v>
      </c>
      <c r="AF75" s="168" t="s">
        <v>595</v>
      </c>
      <c r="AG75" s="168">
        <v>8</v>
      </c>
      <c r="AH75" s="168">
        <v>7</v>
      </c>
      <c r="AI75" s="168" t="s">
        <v>595</v>
      </c>
      <c r="AJ75" s="168">
        <v>6</v>
      </c>
      <c r="AK75" s="168" t="s">
        <v>293</v>
      </c>
      <c r="AL75" s="168">
        <v>7</v>
      </c>
      <c r="AM75" s="168" t="s">
        <v>292</v>
      </c>
      <c r="AN75" s="168" t="s">
        <v>294</v>
      </c>
      <c r="AO75" s="168" t="s">
        <v>292</v>
      </c>
      <c r="AP75" s="168">
        <v>9</v>
      </c>
      <c r="AQ75" s="168" t="s">
        <v>293</v>
      </c>
      <c r="AR75" s="168" t="s">
        <v>293</v>
      </c>
      <c r="AS75" s="168">
        <v>8</v>
      </c>
      <c r="AT75" s="168">
        <v>9</v>
      </c>
      <c r="AU75" s="168" t="s">
        <v>595</v>
      </c>
      <c r="AV75" s="168">
        <v>8</v>
      </c>
      <c r="AW75" s="168" t="s">
        <v>595</v>
      </c>
      <c r="AX75" s="168"/>
      <c r="AY75" s="168"/>
      <c r="AZ75" s="168"/>
      <c r="BA75" s="168">
        <v>5</v>
      </c>
      <c r="BB75" s="168"/>
      <c r="BC75" s="168"/>
      <c r="BD75" s="168"/>
      <c r="BE75" s="168" t="s">
        <v>595</v>
      </c>
      <c r="BF75" s="168">
        <v>8</v>
      </c>
      <c r="BG75" s="168">
        <v>7</v>
      </c>
      <c r="BH75" s="168"/>
      <c r="BI75" s="168">
        <v>10</v>
      </c>
      <c r="BJ75" s="168" t="s">
        <v>595</v>
      </c>
      <c r="BK75" s="168" t="s">
        <v>595</v>
      </c>
      <c r="BL75" s="168" t="s">
        <v>595</v>
      </c>
      <c r="BM75" s="168"/>
      <c r="BN75" s="168" t="s">
        <v>595</v>
      </c>
      <c r="BO75" s="168"/>
      <c r="BP75" s="59">
        <f t="shared" si="28"/>
        <v>0</v>
      </c>
      <c r="BQ75" s="80">
        <f t="shared" si="23"/>
        <v>22</v>
      </c>
      <c r="BR75" s="80">
        <f t="shared" si="24"/>
        <v>28</v>
      </c>
      <c r="BS75" s="80">
        <f t="shared" si="25"/>
        <v>1</v>
      </c>
      <c r="BT75" s="80">
        <f t="shared" si="26"/>
        <v>0</v>
      </c>
      <c r="BU75" s="80">
        <f t="shared" si="27"/>
        <v>51</v>
      </c>
      <c r="BV75" s="80"/>
      <c r="BW75" s="239"/>
      <c r="BX75" s="239"/>
      <c r="BY75" s="239"/>
      <c r="BZ75" s="239"/>
      <c r="CA75" s="239"/>
      <c r="CB75" s="239"/>
      <c r="CC75" s="239"/>
      <c r="CD75" s="239"/>
      <c r="CE75" s="239"/>
      <c r="CF75" s="239"/>
      <c r="CG75" s="239"/>
      <c r="CH75" s="239"/>
      <c r="CI75" s="239"/>
      <c r="CJ75" s="239"/>
      <c r="CK75" s="239"/>
      <c r="CL75" s="239"/>
      <c r="CM75" s="239"/>
      <c r="CN75" s="239"/>
      <c r="CO75" s="239"/>
      <c r="CP75" s="239"/>
      <c r="CQ75" s="239"/>
      <c r="CR75" s="239"/>
      <c r="CS75" s="239"/>
      <c r="CT75" s="238"/>
      <c r="CU75" s="237"/>
      <c r="CV75" s="239"/>
      <c r="CW75" s="239"/>
      <c r="CX75" s="239"/>
      <c r="CY75" s="239"/>
      <c r="CZ75" s="239"/>
      <c r="DA75" s="239"/>
      <c r="DB75" s="239"/>
      <c r="DC75" s="239"/>
      <c r="DD75" s="238"/>
      <c r="DE75" s="237"/>
      <c r="DF75" s="240"/>
      <c r="DG75" s="237"/>
      <c r="DH75" s="239"/>
      <c r="DI75" s="239"/>
      <c r="DJ75" s="239"/>
      <c r="DK75" s="239"/>
      <c r="DL75" s="239"/>
      <c r="DM75" s="240"/>
    </row>
    <row r="76" spans="1:117" s="65" customFormat="1" hidden="1" x14ac:dyDescent="0.25">
      <c r="A76" s="321">
        <v>24</v>
      </c>
      <c r="B76" s="239" t="s">
        <v>1339</v>
      </c>
      <c r="C76" s="405" t="s">
        <v>1177</v>
      </c>
      <c r="D76" s="406" t="s">
        <v>1178</v>
      </c>
      <c r="E76" s="404" t="s">
        <v>591</v>
      </c>
      <c r="F76" s="236">
        <v>1</v>
      </c>
      <c r="G76" s="236"/>
      <c r="H76" s="168">
        <v>5</v>
      </c>
      <c r="I76" s="168">
        <v>5</v>
      </c>
      <c r="J76" s="168"/>
      <c r="K76" s="168"/>
      <c r="L76" s="168"/>
      <c r="M76" s="168"/>
      <c r="N76" s="168"/>
      <c r="O76" s="168"/>
      <c r="P76" s="168">
        <v>5</v>
      </c>
      <c r="Q76" s="168"/>
      <c r="R76" s="168">
        <v>5</v>
      </c>
      <c r="S76" s="168"/>
      <c r="T76" s="168">
        <v>5</v>
      </c>
      <c r="U76" s="168"/>
      <c r="V76" s="168"/>
      <c r="W76" s="168"/>
      <c r="X76" s="168"/>
      <c r="Y76" s="168"/>
      <c r="Z76" s="168"/>
      <c r="AA76" s="168"/>
      <c r="AB76" s="168"/>
      <c r="AC76" s="168"/>
      <c r="AD76" s="168">
        <v>5</v>
      </c>
      <c r="AE76" s="168"/>
      <c r="AF76" s="168"/>
      <c r="AG76" s="168" t="s">
        <v>1791</v>
      </c>
      <c r="AH76" s="168"/>
      <c r="AI76" s="168" t="s">
        <v>1791</v>
      </c>
      <c r="AJ76" s="168"/>
      <c r="AK76" s="168"/>
      <c r="AL76" s="168"/>
      <c r="AM76" s="168"/>
      <c r="AN76" s="168"/>
      <c r="AO76" s="168"/>
      <c r="AP76" s="168"/>
      <c r="AQ76" s="168"/>
      <c r="AR76" s="168"/>
      <c r="AS76" s="168"/>
      <c r="AT76" s="168"/>
      <c r="AU76" s="168"/>
      <c r="AV76" s="168"/>
      <c r="AW76" s="168"/>
      <c r="AX76" s="168"/>
      <c r="AY76" s="168"/>
      <c r="AZ76" s="168"/>
      <c r="BA76" s="168" t="s">
        <v>1389</v>
      </c>
      <c r="BB76" s="168"/>
      <c r="BC76" s="168"/>
      <c r="BD76" s="168"/>
      <c r="BE76" s="168"/>
      <c r="BF76" s="168"/>
      <c r="BG76" s="168" t="s">
        <v>1391</v>
      </c>
      <c r="BH76" s="168"/>
      <c r="BI76" s="168"/>
      <c r="BJ76" s="168"/>
      <c r="BK76" s="168">
        <v>5</v>
      </c>
      <c r="BL76" s="168"/>
      <c r="BM76" s="168"/>
      <c r="BN76" s="168"/>
      <c r="BO76" s="168"/>
      <c r="BP76" s="59">
        <f t="shared" si="28"/>
        <v>0</v>
      </c>
      <c r="BQ76" s="80">
        <f t="shared" si="23"/>
        <v>0</v>
      </c>
      <c r="BR76" s="80">
        <f t="shared" si="24"/>
        <v>0</v>
      </c>
      <c r="BS76" s="80">
        <f t="shared" si="25"/>
        <v>7</v>
      </c>
      <c r="BT76" s="80">
        <f t="shared" si="26"/>
        <v>0</v>
      </c>
      <c r="BU76" s="80">
        <f t="shared" si="27"/>
        <v>7</v>
      </c>
      <c r="BV76" s="80"/>
      <c r="BW76" s="239"/>
      <c r="BX76" s="239"/>
      <c r="BY76" s="239"/>
      <c r="BZ76" s="239"/>
      <c r="CA76" s="239"/>
      <c r="CB76" s="239"/>
      <c r="CC76" s="239"/>
      <c r="CD76" s="239"/>
      <c r="CE76" s="239"/>
      <c r="CF76" s="239"/>
      <c r="CG76" s="239"/>
      <c r="CH76" s="239"/>
      <c r="CI76" s="239"/>
      <c r="CJ76" s="239"/>
      <c r="CK76" s="239"/>
      <c r="CL76" s="239"/>
      <c r="CM76" s="239"/>
      <c r="CN76" s="239"/>
      <c r="CO76" s="239"/>
      <c r="CP76" s="239"/>
      <c r="CQ76" s="239"/>
      <c r="CR76" s="239"/>
      <c r="CS76" s="239"/>
      <c r="CT76" s="238"/>
      <c r="CU76" s="237"/>
      <c r="CV76" s="239"/>
      <c r="CW76" s="239"/>
      <c r="CX76" s="239"/>
      <c r="CY76" s="239"/>
      <c r="CZ76" s="239"/>
      <c r="DA76" s="239"/>
      <c r="DB76" s="239"/>
      <c r="DC76" s="239"/>
      <c r="DD76" s="238"/>
      <c r="DE76" s="237"/>
      <c r="DF76" s="240"/>
      <c r="DG76" s="237"/>
      <c r="DH76" s="239"/>
      <c r="DI76" s="239"/>
      <c r="DJ76" s="239"/>
      <c r="DK76" s="239"/>
      <c r="DL76" s="239"/>
      <c r="DM76" s="240"/>
    </row>
    <row r="77" spans="1:117" s="65" customFormat="1" ht="14.25" hidden="1" customHeight="1" x14ac:dyDescent="0.25">
      <c r="A77" s="321">
        <v>17</v>
      </c>
      <c r="B77" s="239" t="s">
        <v>1339</v>
      </c>
      <c r="C77" s="405" t="s">
        <v>1398</v>
      </c>
      <c r="D77" s="406" t="s">
        <v>1399</v>
      </c>
      <c r="E77" s="404" t="s">
        <v>591</v>
      </c>
      <c r="F77" s="236"/>
      <c r="G77" s="236">
        <v>8</v>
      </c>
      <c r="H77" s="168">
        <v>8</v>
      </c>
      <c r="I77" s="168">
        <v>9</v>
      </c>
      <c r="J77" s="168">
        <v>9</v>
      </c>
      <c r="K77" s="168" t="s">
        <v>595</v>
      </c>
      <c r="L77" s="168">
        <v>8</v>
      </c>
      <c r="M77" s="168">
        <v>9</v>
      </c>
      <c r="N77" s="168" t="s">
        <v>595</v>
      </c>
      <c r="O77" s="168">
        <v>9</v>
      </c>
      <c r="P77" s="168">
        <v>9</v>
      </c>
      <c r="Q77" s="168" t="s">
        <v>595</v>
      </c>
      <c r="R77" s="168">
        <v>9</v>
      </c>
      <c r="S77" s="168" t="s">
        <v>595</v>
      </c>
      <c r="T77" s="168">
        <v>9</v>
      </c>
      <c r="U77" s="168">
        <v>9</v>
      </c>
      <c r="V77" s="168">
        <v>9</v>
      </c>
      <c r="W77" s="168">
        <v>8</v>
      </c>
      <c r="X77" s="168">
        <v>9</v>
      </c>
      <c r="Y77" s="168">
        <v>8</v>
      </c>
      <c r="Z77" s="168">
        <v>9</v>
      </c>
      <c r="AA77" s="168" t="s">
        <v>595</v>
      </c>
      <c r="AB77" s="168" t="s">
        <v>595</v>
      </c>
      <c r="AC77" s="168">
        <v>8</v>
      </c>
      <c r="AD77" s="168" t="s">
        <v>595</v>
      </c>
      <c r="AE77" s="168" t="s">
        <v>595</v>
      </c>
      <c r="AF77" s="168">
        <v>9</v>
      </c>
      <c r="AG77" s="168">
        <v>9</v>
      </c>
      <c r="AH77" s="168">
        <v>9</v>
      </c>
      <c r="AI77" s="168">
        <v>9</v>
      </c>
      <c r="AJ77" s="168">
        <v>9</v>
      </c>
      <c r="AK77" s="168">
        <v>9</v>
      </c>
      <c r="AL77" s="168">
        <v>10</v>
      </c>
      <c r="AM77" s="168">
        <v>9</v>
      </c>
      <c r="AN77" s="168">
        <v>9</v>
      </c>
      <c r="AO77" s="168">
        <v>10</v>
      </c>
      <c r="AP77" s="168">
        <v>9</v>
      </c>
      <c r="AQ77" s="168">
        <v>9</v>
      </c>
      <c r="AR77" s="168">
        <v>9</v>
      </c>
      <c r="AS77" s="168">
        <v>9</v>
      </c>
      <c r="AT77" s="168">
        <v>10</v>
      </c>
      <c r="AU77" s="168" t="s">
        <v>595</v>
      </c>
      <c r="AV77" s="168" t="s">
        <v>595</v>
      </c>
      <c r="AW77" s="168">
        <v>9</v>
      </c>
      <c r="AX77" s="168"/>
      <c r="AY77" s="168"/>
      <c r="AZ77" s="168">
        <v>10</v>
      </c>
      <c r="BA77" s="168">
        <v>9</v>
      </c>
      <c r="BB77" s="168"/>
      <c r="BC77" s="168"/>
      <c r="BD77" s="168"/>
      <c r="BE77" s="168" t="s">
        <v>595</v>
      </c>
      <c r="BF77" s="168">
        <v>8</v>
      </c>
      <c r="BG77" s="168">
        <v>10</v>
      </c>
      <c r="BH77" s="168"/>
      <c r="BI77" s="168"/>
      <c r="BJ77" s="168"/>
      <c r="BK77" s="168"/>
      <c r="BL77" s="168" t="s">
        <v>595</v>
      </c>
      <c r="BM77" s="168">
        <v>10</v>
      </c>
      <c r="BN77" s="168"/>
      <c r="BO77" s="168" t="s">
        <v>595</v>
      </c>
      <c r="BP77" s="59">
        <f t="shared" si="28"/>
        <v>0</v>
      </c>
      <c r="BQ77" s="80">
        <f t="shared" si="23"/>
        <v>37</v>
      </c>
      <c r="BR77" s="80">
        <f t="shared" si="24"/>
        <v>13</v>
      </c>
      <c r="BS77" s="80">
        <f t="shared" si="25"/>
        <v>0</v>
      </c>
      <c r="BT77" s="80">
        <f t="shared" si="26"/>
        <v>0</v>
      </c>
      <c r="BU77" s="80">
        <f t="shared" si="27"/>
        <v>50</v>
      </c>
      <c r="BV77" s="80"/>
      <c r="BW77" s="239"/>
      <c r="BX77" s="239"/>
      <c r="BY77" s="239"/>
      <c r="BZ77" s="239"/>
      <c r="CA77" s="239"/>
      <c r="CB77" s="239"/>
      <c r="CC77" s="239"/>
      <c r="CD77" s="239"/>
      <c r="CE77" s="239"/>
      <c r="CF77" s="239"/>
      <c r="CG77" s="239"/>
      <c r="CH77" s="239"/>
      <c r="CI77" s="239"/>
      <c r="CJ77" s="239"/>
      <c r="CK77" s="239"/>
      <c r="CL77" s="239"/>
      <c r="CM77" s="239"/>
      <c r="CN77" s="239"/>
      <c r="CO77" s="239"/>
      <c r="CP77" s="239"/>
      <c r="CQ77" s="239"/>
      <c r="CR77" s="239"/>
      <c r="CS77" s="239"/>
      <c r="CT77" s="238"/>
      <c r="CU77" s="237"/>
      <c r="CV77" s="239"/>
      <c r="CW77" s="239"/>
      <c r="CX77" s="239"/>
      <c r="CY77" s="239"/>
      <c r="CZ77" s="239"/>
      <c r="DA77" s="239"/>
      <c r="DB77" s="239"/>
      <c r="DC77" s="239"/>
      <c r="DD77" s="238"/>
      <c r="DE77" s="237"/>
      <c r="DF77" s="240"/>
      <c r="DG77" s="237"/>
      <c r="DH77" s="239"/>
      <c r="DI77" s="239"/>
      <c r="DJ77" s="239"/>
      <c r="DK77" s="239"/>
      <c r="DL77" s="239"/>
      <c r="DM77" s="240"/>
    </row>
    <row r="78" spans="1:117" s="55" customFormat="1" ht="15" hidden="1" x14ac:dyDescent="0.25">
      <c r="A78" s="321">
        <v>25</v>
      </c>
      <c r="B78" s="239" t="s">
        <v>1339</v>
      </c>
      <c r="C78" s="86" t="s">
        <v>913</v>
      </c>
      <c r="D78" s="85" t="s">
        <v>914</v>
      </c>
      <c r="E78" s="91" t="s">
        <v>591</v>
      </c>
      <c r="F78" s="57">
        <v>8</v>
      </c>
      <c r="G78" s="57"/>
      <c r="H78" s="595">
        <v>8</v>
      </c>
      <c r="I78" s="625">
        <v>6</v>
      </c>
      <c r="J78" s="625">
        <v>8</v>
      </c>
      <c r="K78" s="595">
        <v>9</v>
      </c>
      <c r="L78" s="625">
        <v>6</v>
      </c>
      <c r="M78" s="625">
        <v>9</v>
      </c>
      <c r="N78" s="625">
        <v>6</v>
      </c>
      <c r="O78" s="625">
        <v>7</v>
      </c>
      <c r="P78" s="625">
        <v>7</v>
      </c>
      <c r="Q78" s="625">
        <v>7</v>
      </c>
      <c r="R78" s="595">
        <v>8</v>
      </c>
      <c r="S78" s="595">
        <v>6</v>
      </c>
      <c r="T78" s="595" t="s">
        <v>293</v>
      </c>
      <c r="U78" s="625">
        <v>9</v>
      </c>
      <c r="V78" s="633">
        <v>9</v>
      </c>
      <c r="W78" s="625">
        <v>10</v>
      </c>
      <c r="X78" s="625">
        <v>10</v>
      </c>
      <c r="Y78" s="625">
        <v>8</v>
      </c>
      <c r="Z78" s="625">
        <v>9</v>
      </c>
      <c r="AA78" s="595">
        <v>9</v>
      </c>
      <c r="AB78" s="625">
        <v>6</v>
      </c>
      <c r="AC78" s="625">
        <v>8</v>
      </c>
      <c r="AD78" s="625">
        <v>8</v>
      </c>
      <c r="AE78" s="625">
        <v>6</v>
      </c>
      <c r="AF78" s="625">
        <v>9</v>
      </c>
      <c r="AG78" s="625" t="s">
        <v>292</v>
      </c>
      <c r="AH78" s="625">
        <v>9</v>
      </c>
      <c r="AI78" s="625">
        <v>9</v>
      </c>
      <c r="AJ78" s="625">
        <v>7</v>
      </c>
      <c r="AK78" s="625">
        <v>7</v>
      </c>
      <c r="AL78" s="625">
        <v>9</v>
      </c>
      <c r="AM78" s="625">
        <v>9</v>
      </c>
      <c r="AN78" s="625">
        <v>6</v>
      </c>
      <c r="AO78" s="625">
        <v>7</v>
      </c>
      <c r="AP78" s="625" t="s">
        <v>293</v>
      </c>
      <c r="AQ78" s="625">
        <v>7</v>
      </c>
      <c r="AR78" s="625">
        <v>7</v>
      </c>
      <c r="AS78" s="625">
        <v>9</v>
      </c>
      <c r="AT78" s="625">
        <v>8</v>
      </c>
      <c r="AU78" s="625">
        <v>8</v>
      </c>
      <c r="AV78" s="625">
        <v>6</v>
      </c>
      <c r="AW78" s="625">
        <v>8</v>
      </c>
      <c r="AX78" s="625"/>
      <c r="AY78" s="595"/>
      <c r="AZ78" s="625">
        <v>9</v>
      </c>
      <c r="BA78" s="625">
        <v>8</v>
      </c>
      <c r="BB78" s="625"/>
      <c r="BC78" s="625"/>
      <c r="BD78" s="625"/>
      <c r="BE78" s="595">
        <v>7</v>
      </c>
      <c r="BF78" s="625"/>
      <c r="BG78" s="625">
        <v>9</v>
      </c>
      <c r="BH78" s="625"/>
      <c r="BI78" s="625"/>
      <c r="BJ78" s="625">
        <v>8</v>
      </c>
      <c r="BK78" s="625">
        <v>5</v>
      </c>
      <c r="BL78" s="625">
        <v>7</v>
      </c>
      <c r="BM78" s="625">
        <v>9</v>
      </c>
      <c r="BN78" s="625"/>
      <c r="BO78" s="595">
        <v>6</v>
      </c>
      <c r="BP78" s="59">
        <f t="shared" ref="BP78:BP80" si="29">COUNTIF(H78:BO78, "2022-2")</f>
        <v>0</v>
      </c>
      <c r="BQ78" s="80">
        <f t="shared" ref="BQ78:BQ80" si="30">COUNTIF(H78:BO78,"&gt;5")</f>
        <v>47</v>
      </c>
      <c r="BR78" s="80">
        <f t="shared" ref="BR78:BR80" si="31">COUNTIF(H78:BO78,"&gt;5?")</f>
        <v>3</v>
      </c>
      <c r="BS78" s="80">
        <f t="shared" ref="BS78:BS80" si="32">COUNTIF(H78:BO78,"5")</f>
        <v>1</v>
      </c>
      <c r="BT78" s="80">
        <f t="shared" ref="BT78:BT80" si="33">COUNTIF(H78:BO78,"5*")</f>
        <v>0</v>
      </c>
      <c r="BU78" s="80">
        <f t="shared" ref="BU78:BU80" si="34">SUM(BQ78:BT78)</f>
        <v>51</v>
      </c>
      <c r="BV78" s="59"/>
    </row>
    <row r="79" spans="1:117" s="55" customFormat="1" ht="15.6" hidden="1" x14ac:dyDescent="0.25">
      <c r="A79" s="321">
        <v>26</v>
      </c>
      <c r="B79" s="239" t="s">
        <v>1339</v>
      </c>
      <c r="C79" s="86" t="s">
        <v>915</v>
      </c>
      <c r="D79" s="85" t="s">
        <v>916</v>
      </c>
      <c r="E79" s="91" t="s">
        <v>591</v>
      </c>
      <c r="F79" s="57">
        <v>1</v>
      </c>
      <c r="G79" s="57"/>
      <c r="H79" s="595">
        <v>5</v>
      </c>
      <c r="I79" s="625"/>
      <c r="J79" s="625" t="s">
        <v>1389</v>
      </c>
      <c r="K79" s="595"/>
      <c r="L79" s="625"/>
      <c r="M79" s="625"/>
      <c r="N79" s="625"/>
      <c r="O79" s="625"/>
      <c r="P79" s="625">
        <v>5</v>
      </c>
      <c r="Q79" s="625">
        <v>5</v>
      </c>
      <c r="R79" s="595"/>
      <c r="S79" s="595"/>
      <c r="T79" s="595"/>
      <c r="U79" s="625"/>
      <c r="V79" s="633" t="s">
        <v>1901</v>
      </c>
      <c r="W79" s="625"/>
      <c r="X79" s="625"/>
      <c r="Y79" s="625"/>
      <c r="Z79" s="625"/>
      <c r="AA79" s="595"/>
      <c r="AB79" s="625" t="s">
        <v>1901</v>
      </c>
      <c r="AC79" s="625"/>
      <c r="AD79" s="625"/>
      <c r="AE79" s="625">
        <v>5</v>
      </c>
      <c r="AF79" s="625" t="s">
        <v>1901</v>
      </c>
      <c r="AG79" s="625" t="s">
        <v>1791</v>
      </c>
      <c r="AH79" s="625"/>
      <c r="AI79" s="625" t="s">
        <v>1791</v>
      </c>
      <c r="AJ79" s="625"/>
      <c r="AK79" s="625"/>
      <c r="AL79" s="625"/>
      <c r="AM79" s="625"/>
      <c r="AN79" s="625"/>
      <c r="AO79" s="625"/>
      <c r="AP79" s="625"/>
      <c r="AQ79" s="625"/>
      <c r="AR79" s="625"/>
      <c r="AS79" s="625"/>
      <c r="AT79" s="625"/>
      <c r="AU79" s="625"/>
      <c r="AV79" s="625"/>
      <c r="AW79" s="625">
        <v>5</v>
      </c>
      <c r="AX79" s="625"/>
      <c r="AY79" s="625"/>
      <c r="AZ79" s="625"/>
      <c r="BA79" s="625" t="s">
        <v>1389</v>
      </c>
      <c r="BB79" s="625"/>
      <c r="BC79" s="625"/>
      <c r="BD79" s="625"/>
      <c r="BE79" s="625"/>
      <c r="BF79" s="625"/>
      <c r="BG79" s="595" t="s">
        <v>1391</v>
      </c>
      <c r="BH79" s="625"/>
      <c r="BI79" s="625"/>
      <c r="BJ79" s="625">
        <v>5</v>
      </c>
      <c r="BK79" s="625"/>
      <c r="BL79" s="625" t="s">
        <v>1088</v>
      </c>
      <c r="BM79" s="625"/>
      <c r="BN79" s="625"/>
      <c r="BO79" s="595">
        <v>5</v>
      </c>
      <c r="BP79" s="59">
        <f t="shared" si="29"/>
        <v>0</v>
      </c>
      <c r="BQ79" s="80">
        <f t="shared" si="30"/>
        <v>0</v>
      </c>
      <c r="BR79" s="80">
        <f t="shared" si="31"/>
        <v>0</v>
      </c>
      <c r="BS79" s="80">
        <f t="shared" si="32"/>
        <v>7</v>
      </c>
      <c r="BT79" s="80">
        <f t="shared" si="33"/>
        <v>0</v>
      </c>
      <c r="BU79" s="80">
        <f t="shared" si="34"/>
        <v>7</v>
      </c>
      <c r="BV79" s="59"/>
    </row>
    <row r="80" spans="1:117" s="55" customFormat="1" ht="15" hidden="1" customHeight="1" x14ac:dyDescent="0.25">
      <c r="A80" s="321">
        <v>27</v>
      </c>
      <c r="B80" s="239" t="s">
        <v>1339</v>
      </c>
      <c r="C80" s="86" t="s">
        <v>917</v>
      </c>
      <c r="D80" s="85" t="s">
        <v>918</v>
      </c>
      <c r="E80" s="91" t="s">
        <v>591</v>
      </c>
      <c r="F80" s="57">
        <v>8</v>
      </c>
      <c r="G80" s="57"/>
      <c r="H80" s="595" t="s">
        <v>1407</v>
      </c>
      <c r="I80" s="625">
        <v>6</v>
      </c>
      <c r="J80" s="625">
        <v>9</v>
      </c>
      <c r="K80" s="595">
        <v>8</v>
      </c>
      <c r="L80" s="625" t="s">
        <v>292</v>
      </c>
      <c r="M80" s="625">
        <v>7</v>
      </c>
      <c r="N80" s="625" t="s">
        <v>754</v>
      </c>
      <c r="O80" s="625">
        <v>6</v>
      </c>
      <c r="P80" s="625" t="s">
        <v>294</v>
      </c>
      <c r="Q80" s="625">
        <v>7</v>
      </c>
      <c r="R80" s="595">
        <v>7</v>
      </c>
      <c r="S80" s="595" t="s">
        <v>292</v>
      </c>
      <c r="T80" s="595" t="s">
        <v>295</v>
      </c>
      <c r="U80" s="625">
        <v>9</v>
      </c>
      <c r="V80" s="633">
        <v>8</v>
      </c>
      <c r="W80" s="625">
        <v>10</v>
      </c>
      <c r="X80" s="625">
        <v>8</v>
      </c>
      <c r="Y80" s="625">
        <v>7</v>
      </c>
      <c r="Z80" s="625">
        <v>8</v>
      </c>
      <c r="AA80" s="595">
        <v>7</v>
      </c>
      <c r="AB80" s="625">
        <v>7</v>
      </c>
      <c r="AC80" s="625">
        <v>6</v>
      </c>
      <c r="AD80" s="625">
        <v>6</v>
      </c>
      <c r="AE80" s="625">
        <v>7</v>
      </c>
      <c r="AF80" s="625">
        <v>9</v>
      </c>
      <c r="AG80" s="625" t="s">
        <v>292</v>
      </c>
      <c r="AH80" s="625">
        <v>9</v>
      </c>
      <c r="AI80" s="625">
        <v>7</v>
      </c>
      <c r="AJ80" s="625">
        <v>7</v>
      </c>
      <c r="AK80" s="640" t="s">
        <v>294</v>
      </c>
      <c r="AL80" s="625">
        <v>8</v>
      </c>
      <c r="AM80" s="625">
        <v>8</v>
      </c>
      <c r="AN80" s="625">
        <v>7</v>
      </c>
      <c r="AO80" s="625">
        <v>7</v>
      </c>
      <c r="AP80" s="625" t="s">
        <v>293</v>
      </c>
      <c r="AQ80" s="625">
        <v>8</v>
      </c>
      <c r="AR80" s="625">
        <v>9</v>
      </c>
      <c r="AS80" s="625">
        <v>10</v>
      </c>
      <c r="AT80" s="625">
        <v>8</v>
      </c>
      <c r="AU80" s="625" t="s">
        <v>292</v>
      </c>
      <c r="AV80" s="625">
        <v>8</v>
      </c>
      <c r="AW80" s="625">
        <v>6</v>
      </c>
      <c r="AX80" s="625"/>
      <c r="AY80" s="625"/>
      <c r="AZ80" s="625">
        <v>8</v>
      </c>
      <c r="BA80" s="595">
        <v>8</v>
      </c>
      <c r="BB80" s="625"/>
      <c r="BC80" s="625"/>
      <c r="BD80" s="625"/>
      <c r="BE80" s="625">
        <v>6</v>
      </c>
      <c r="BF80" s="625"/>
      <c r="BG80" s="595">
        <v>7</v>
      </c>
      <c r="BH80" s="625"/>
      <c r="BI80" s="625"/>
      <c r="BJ80" s="625">
        <v>6</v>
      </c>
      <c r="BK80" s="625"/>
      <c r="BL80" s="625">
        <v>7</v>
      </c>
      <c r="BM80" s="625">
        <v>8</v>
      </c>
      <c r="BN80" s="625"/>
      <c r="BO80" s="595">
        <v>7</v>
      </c>
      <c r="BP80" s="59">
        <f t="shared" si="29"/>
        <v>0</v>
      </c>
      <c r="BQ80" s="80">
        <f t="shared" si="30"/>
        <v>40</v>
      </c>
      <c r="BR80" s="80">
        <f t="shared" si="31"/>
        <v>10</v>
      </c>
      <c r="BS80" s="80">
        <f t="shared" si="32"/>
        <v>0</v>
      </c>
      <c r="BT80" s="80">
        <f t="shared" si="33"/>
        <v>0</v>
      </c>
      <c r="BU80" s="80">
        <f t="shared" si="34"/>
        <v>50</v>
      </c>
      <c r="BV80" s="59"/>
    </row>
    <row r="81" spans="1:117" ht="14.4" thickBot="1" x14ac:dyDescent="0.3">
      <c r="A81" s="267"/>
      <c r="C81" s="88"/>
      <c r="D81" s="89" t="s">
        <v>41</v>
      </c>
      <c r="E81" s="89"/>
      <c r="F81" s="229">
        <f>COUNT(#REF!)</f>
        <v>0</v>
      </c>
      <c r="G81" s="230">
        <f>COUNT(#REF!)</f>
        <v>0</v>
      </c>
      <c r="H81" s="231">
        <f>COUNTA(#REF!)</f>
        <v>1</v>
      </c>
      <c r="I81" s="231">
        <f>COUNTA(#REF!)</f>
        <v>1</v>
      </c>
      <c r="J81" s="231"/>
      <c r="K81" s="231">
        <f>COUNTA(#REF!)</f>
        <v>1</v>
      </c>
      <c r="L81" s="231">
        <f>COUNTA(#REF!)</f>
        <v>1</v>
      </c>
      <c r="M81" s="231">
        <f>COUNTA(#REF!)</f>
        <v>1</v>
      </c>
      <c r="N81" s="231">
        <f>COUNTA(#REF!)</f>
        <v>1</v>
      </c>
      <c r="O81" s="231">
        <f>COUNTA(#REF!)</f>
        <v>1</v>
      </c>
      <c r="P81" s="231">
        <f>COUNTA(#REF!)</f>
        <v>1</v>
      </c>
      <c r="Q81" s="231">
        <f>COUNTA(#REF!)</f>
        <v>1</v>
      </c>
      <c r="R81" s="231">
        <f>COUNTA(#REF!)</f>
        <v>1</v>
      </c>
      <c r="S81" s="231">
        <f>COUNTA(#REF!)</f>
        <v>1</v>
      </c>
      <c r="T81" s="231">
        <f>COUNTA(#REF!)</f>
        <v>1</v>
      </c>
      <c r="U81" s="231">
        <f>COUNTA(#REF!)</f>
        <v>1</v>
      </c>
      <c r="V81" s="231"/>
      <c r="W81" s="231">
        <f>COUNTA(#REF!)</f>
        <v>1</v>
      </c>
      <c r="X81" s="231">
        <f>COUNTA(#REF!)</f>
        <v>1</v>
      </c>
      <c r="Y81" s="231">
        <f>COUNTA(#REF!)</f>
        <v>1</v>
      </c>
      <c r="Z81" s="231">
        <f>COUNTA(#REF!)</f>
        <v>1</v>
      </c>
      <c r="AA81" s="231">
        <f>COUNTA(#REF!)</f>
        <v>1</v>
      </c>
      <c r="AB81" s="231">
        <f>COUNTA(#REF!)</f>
        <v>1</v>
      </c>
      <c r="AC81" s="231">
        <f>COUNTA(#REF!)</f>
        <v>1</v>
      </c>
      <c r="AD81" s="231">
        <f>COUNTA(#REF!)</f>
        <v>1</v>
      </c>
      <c r="AE81" s="231">
        <f>COUNTA(#REF!)</f>
        <v>1</v>
      </c>
      <c r="AF81" s="231">
        <f>COUNTA(#REF!)</f>
        <v>1</v>
      </c>
      <c r="AG81" s="231">
        <f>COUNTA(#REF!)</f>
        <v>1</v>
      </c>
      <c r="AH81" s="231">
        <f>COUNTA(#REF!)</f>
        <v>1</v>
      </c>
      <c r="AI81" s="231">
        <f>COUNTA(#REF!)</f>
        <v>1</v>
      </c>
      <c r="AJ81" s="231">
        <f>COUNTA(#REF!)</f>
        <v>1</v>
      </c>
      <c r="AK81" s="231">
        <f>COUNTA(#REF!)</f>
        <v>1</v>
      </c>
      <c r="AL81" s="231">
        <f>COUNTA(#REF!)</f>
        <v>1</v>
      </c>
      <c r="AM81" s="231">
        <f>COUNTA(#REF!)</f>
        <v>1</v>
      </c>
      <c r="AN81" s="231">
        <f>COUNTA(#REF!)</f>
        <v>1</v>
      </c>
      <c r="AO81" s="231">
        <f>COUNTA(#REF!)</f>
        <v>1</v>
      </c>
      <c r="AP81" s="231">
        <f>COUNTA(#REF!)</f>
        <v>1</v>
      </c>
      <c r="AQ81" s="231">
        <f>COUNTA(#REF!)</f>
        <v>1</v>
      </c>
      <c r="AR81" s="231">
        <f>COUNTA(#REF!)</f>
        <v>1</v>
      </c>
      <c r="AS81" s="231">
        <f>COUNTA(#REF!)</f>
        <v>1</v>
      </c>
      <c r="AT81" s="231">
        <f>COUNTA(#REF!)</f>
        <v>1</v>
      </c>
      <c r="AU81" s="231">
        <f>COUNTA(#REF!)</f>
        <v>1</v>
      </c>
      <c r="AV81" s="231">
        <f>COUNTA(#REF!)</f>
        <v>1</v>
      </c>
      <c r="AW81" s="231">
        <f>COUNTA(#REF!)</f>
        <v>1</v>
      </c>
      <c r="AX81" s="231">
        <f>COUNTA(#REF!)</f>
        <v>1</v>
      </c>
      <c r="AY81" s="231">
        <f>COUNTA(#REF!)</f>
        <v>1</v>
      </c>
      <c r="AZ81" s="231">
        <f>COUNTA(#REF!)</f>
        <v>1</v>
      </c>
      <c r="BA81" s="231">
        <f>COUNTA(#REF!)</f>
        <v>1</v>
      </c>
      <c r="BB81" s="231">
        <f>COUNTA(#REF!)</f>
        <v>1</v>
      </c>
      <c r="BC81" s="231">
        <f>COUNTA(#REF!)</f>
        <v>1</v>
      </c>
      <c r="BD81" s="231">
        <f>COUNTA(#REF!)</f>
        <v>1</v>
      </c>
      <c r="BE81" s="231">
        <f>COUNTA(#REF!)</f>
        <v>1</v>
      </c>
      <c r="BF81" s="231"/>
      <c r="BG81" s="231"/>
      <c r="BH81" s="231"/>
      <c r="BI81" s="231">
        <f>COUNTA(#REF!)</f>
        <v>1</v>
      </c>
      <c r="BJ81" s="231">
        <f>COUNTA(#REF!)</f>
        <v>1</v>
      </c>
      <c r="BK81" s="231">
        <f>COUNTA(#REF!)</f>
        <v>1</v>
      </c>
      <c r="BL81" s="231">
        <f>COUNTA(#REF!)</f>
        <v>1</v>
      </c>
      <c r="BM81" s="231">
        <f>COUNTA(#REF!)</f>
        <v>1</v>
      </c>
      <c r="BN81" s="231">
        <f>COUNTA(#REF!)</f>
        <v>1</v>
      </c>
      <c r="BO81" s="231">
        <f>COUNTA(#REF!)</f>
        <v>1</v>
      </c>
      <c r="BP81" s="231">
        <f>COUNTA(#REF!)</f>
        <v>1</v>
      </c>
      <c r="BQ81" s="231">
        <f>COUNTA(#REF!)</f>
        <v>1</v>
      </c>
      <c r="BR81" s="231">
        <f>COUNTA(#REF!)</f>
        <v>1</v>
      </c>
      <c r="BS81" s="231">
        <f>COUNTA(#REF!)</f>
        <v>1</v>
      </c>
      <c r="BT81" s="231">
        <f>COUNTA(#REF!)</f>
        <v>1</v>
      </c>
      <c r="BU81" s="231">
        <f>COUNTA(#REF!)</f>
        <v>1</v>
      </c>
      <c r="BV81" s="231">
        <f>COUNTA(#REF!)</f>
        <v>1</v>
      </c>
      <c r="BW81" s="229">
        <f>COUNTA(#REF!)</f>
        <v>1</v>
      </c>
      <c r="BX81" s="229">
        <f>COUNTA(#REF!)</f>
        <v>1</v>
      </c>
      <c r="BY81" s="229">
        <f>COUNTA(#REF!)</f>
        <v>1</v>
      </c>
      <c r="BZ81" s="229">
        <f>COUNTA(#REF!)</f>
        <v>1</v>
      </c>
      <c r="CA81" s="229">
        <f>COUNTA(#REF!)</f>
        <v>1</v>
      </c>
      <c r="CB81" s="229">
        <f>COUNTA(#REF!)</f>
        <v>1</v>
      </c>
      <c r="CC81" s="229">
        <f>COUNTA(#REF!)</f>
        <v>1</v>
      </c>
      <c r="CD81" s="271">
        <f>COUNTA(#REF!)</f>
        <v>1</v>
      </c>
      <c r="CE81" s="230">
        <f>COUNTA(#REF!)</f>
        <v>1</v>
      </c>
      <c r="CF81" s="231">
        <f>COUNTA(#REF!)</f>
        <v>1</v>
      </c>
      <c r="CG81" s="229">
        <f>COUNTA(#REF!)</f>
        <v>1</v>
      </c>
      <c r="CH81" s="229">
        <f>COUNTA(#REF!)</f>
        <v>1</v>
      </c>
      <c r="CI81" s="229">
        <f>COUNTA(#REF!)</f>
        <v>1</v>
      </c>
      <c r="CJ81" s="398">
        <f>COUNTA(#REF!)</f>
        <v>1</v>
      </c>
      <c r="CK81" s="231">
        <f>COUNTA(#REF!)</f>
        <v>1</v>
      </c>
      <c r="CL81" s="229">
        <f>COUNTA(#REF!)</f>
        <v>1</v>
      </c>
      <c r="CM81" s="229">
        <f>COUNTA(#REF!)</f>
        <v>1</v>
      </c>
      <c r="CN81" s="229">
        <f>COUNTA(#REF!)</f>
        <v>1</v>
      </c>
      <c r="CO81" s="229">
        <f>COUNTA(#REF!)</f>
        <v>1</v>
      </c>
      <c r="CP81" s="229">
        <f>COUNTA(#REF!)</f>
        <v>1</v>
      </c>
      <c r="CQ81" s="229">
        <f>COUNTA(#REF!)</f>
        <v>1</v>
      </c>
      <c r="CR81" s="229">
        <f>COUNTA(#REF!)</f>
        <v>1</v>
      </c>
      <c r="CS81" s="229">
        <f>COUNTA(#REF!)</f>
        <v>1</v>
      </c>
      <c r="CT81" s="398">
        <f>COUNTA(#REF!)</f>
        <v>1</v>
      </c>
      <c r="CU81" s="231">
        <f>COUNTA(#REF!)</f>
        <v>1</v>
      </c>
      <c r="CV81" s="229">
        <f>COUNTA(#REF!)</f>
        <v>1</v>
      </c>
      <c r="CW81" s="229">
        <f>COUNTA(#REF!)</f>
        <v>1</v>
      </c>
      <c r="CX81" s="229">
        <f>COUNTA(#REF!)</f>
        <v>1</v>
      </c>
      <c r="CY81" s="229">
        <f>COUNTA(#REF!)</f>
        <v>1</v>
      </c>
      <c r="CZ81" s="229">
        <f>COUNTA(#REF!)</f>
        <v>1</v>
      </c>
      <c r="DA81" s="229">
        <f>COUNTA(#REF!)</f>
        <v>1</v>
      </c>
      <c r="DB81" s="229">
        <f>COUNTA(#REF!)</f>
        <v>1</v>
      </c>
      <c r="DC81" s="229">
        <f>COUNTA(#REF!)</f>
        <v>1</v>
      </c>
      <c r="DD81" s="399">
        <f>COUNTA(#REF!)</f>
        <v>1</v>
      </c>
      <c r="DE81" s="231" t="e">
        <f>COUNTIF(#REF!,"A")</f>
        <v>#REF!</v>
      </c>
      <c r="DF81" s="271" t="e">
        <f>COUNTIF(#REF!,"A")</f>
        <v>#REF!</v>
      </c>
      <c r="DG81" s="400" t="e">
        <f>COUNTIF(#REF!,"A")</f>
        <v>#REF!</v>
      </c>
      <c r="DH81" s="401" t="e">
        <f>COUNTIF(#REF!,"A")</f>
        <v>#REF!</v>
      </c>
      <c r="DI81" s="401" t="e">
        <f>COUNTIF(#REF!,"A")</f>
        <v>#REF!</v>
      </c>
      <c r="DJ81" s="401" t="e">
        <f>COUNTIF(#REF!,"A")</f>
        <v>#REF!</v>
      </c>
      <c r="DK81" s="401" t="e">
        <f>COUNTIF(#REF!,"A")</f>
        <v>#REF!</v>
      </c>
      <c r="DL81" s="401" t="e">
        <f>COUNTIF(#REF!,"A")</f>
        <v>#REF!</v>
      </c>
      <c r="DM81" s="402" t="e">
        <f>COUNTIF(#REF!,"A")</f>
        <v>#REF!</v>
      </c>
    </row>
    <row r="83" spans="1:117" ht="14.4" thickBot="1" x14ac:dyDescent="0.3"/>
    <row r="84" spans="1:117" ht="30" customHeight="1" x14ac:dyDescent="0.25">
      <c r="C84" s="985" t="s">
        <v>43</v>
      </c>
      <c r="D84" s="986"/>
      <c r="E84" s="987"/>
      <c r="F84" s="988"/>
    </row>
    <row r="85" spans="1:117" x14ac:dyDescent="0.25">
      <c r="C85" s="59" t="s">
        <v>36</v>
      </c>
      <c r="D85" s="989" t="s">
        <v>17</v>
      </c>
      <c r="E85" s="990"/>
      <c r="F85" s="991"/>
    </row>
    <row r="86" spans="1:117" x14ac:dyDescent="0.25">
      <c r="C86" s="59" t="s">
        <v>52</v>
      </c>
      <c r="D86" s="989" t="s">
        <v>53</v>
      </c>
      <c r="E86" s="990"/>
      <c r="F86" s="991"/>
    </row>
    <row r="87" spans="1:117" x14ac:dyDescent="0.25">
      <c r="C87" s="59" t="s">
        <v>54</v>
      </c>
      <c r="D87" s="989" t="s">
        <v>55</v>
      </c>
      <c r="E87" s="990"/>
      <c r="F87" s="991"/>
    </row>
    <row r="88" spans="1:117" x14ac:dyDescent="0.25">
      <c r="C88" s="59" t="s">
        <v>16</v>
      </c>
      <c r="D88" s="989" t="s">
        <v>18</v>
      </c>
      <c r="E88" s="990"/>
      <c r="F88" s="991"/>
    </row>
    <row r="89" spans="1:117" x14ac:dyDescent="0.25">
      <c r="C89" s="80" t="s">
        <v>42</v>
      </c>
      <c r="D89" s="81" t="s">
        <v>75</v>
      </c>
      <c r="E89" s="178"/>
      <c r="F89" s="82"/>
    </row>
    <row r="90" spans="1:117" x14ac:dyDescent="0.25">
      <c r="C90" s="80" t="s">
        <v>50</v>
      </c>
      <c r="D90" s="81" t="s">
        <v>66</v>
      </c>
      <c r="E90" s="178"/>
      <c r="F90" s="82"/>
    </row>
    <row r="91" spans="1:117" ht="14.4" thickBot="1" x14ac:dyDescent="0.3">
      <c r="C91" s="83" t="s">
        <v>44</v>
      </c>
      <c r="D91" s="992" t="s">
        <v>30</v>
      </c>
      <c r="E91" s="993"/>
      <c r="F91" s="994"/>
    </row>
    <row r="93" spans="1:117" ht="15" customHeight="1" x14ac:dyDescent="0.25">
      <c r="C93" s="65" t="s">
        <v>37</v>
      </c>
      <c r="D93" s="984" t="s">
        <v>38</v>
      </c>
      <c r="E93" s="984"/>
      <c r="F93" s="984"/>
      <c r="G93" s="984"/>
      <c r="H93" s="984"/>
      <c r="I93" s="984"/>
      <c r="J93" s="984"/>
      <c r="K93" s="984"/>
      <c r="L93" s="984"/>
      <c r="M93" s="984"/>
      <c r="N93" s="984"/>
      <c r="O93" s="984"/>
      <c r="P93" s="984"/>
      <c r="Q93" s="984"/>
      <c r="R93" s="984"/>
      <c r="S93" s="87"/>
    </row>
    <row r="94" spans="1:117" ht="29.25" customHeight="1" x14ac:dyDescent="0.25">
      <c r="D94" s="984" t="s">
        <v>39</v>
      </c>
      <c r="E94" s="984"/>
      <c r="F94" s="984"/>
      <c r="G94" s="984"/>
      <c r="H94" s="984"/>
      <c r="I94" s="984"/>
      <c r="J94" s="984"/>
      <c r="K94" s="984"/>
      <c r="L94" s="984"/>
      <c r="M94" s="984"/>
      <c r="N94" s="984"/>
      <c r="O94" s="984"/>
      <c r="P94" s="984"/>
      <c r="Q94" s="984"/>
      <c r="R94" s="984"/>
      <c r="S94" s="984"/>
    </row>
    <row r="95" spans="1:117" x14ac:dyDescent="0.25">
      <c r="D95" s="52" t="s">
        <v>40</v>
      </c>
    </row>
  </sheetData>
  <mergeCells count="26">
    <mergeCell ref="A7:A9"/>
    <mergeCell ref="B7:B9"/>
    <mergeCell ref="C7:C9"/>
    <mergeCell ref="D7:D9"/>
    <mergeCell ref="E7:G7"/>
    <mergeCell ref="CU7:DD7"/>
    <mergeCell ref="DE7:DF7"/>
    <mergeCell ref="DG7:DM7"/>
    <mergeCell ref="E8:E9"/>
    <mergeCell ref="F8:F9"/>
    <mergeCell ref="G8:G9"/>
    <mergeCell ref="BK7:BO7"/>
    <mergeCell ref="BP7:BU7"/>
    <mergeCell ref="BV7:CE7"/>
    <mergeCell ref="CF7:CJ7"/>
    <mergeCell ref="CK7:CT7"/>
    <mergeCell ref="H7:AW7"/>
    <mergeCell ref="D93:R93"/>
    <mergeCell ref="D94:S94"/>
    <mergeCell ref="AX7:BJ7"/>
    <mergeCell ref="C84:F84"/>
    <mergeCell ref="D85:F85"/>
    <mergeCell ref="D86:F86"/>
    <mergeCell ref="D87:F87"/>
    <mergeCell ref="D88:F88"/>
    <mergeCell ref="D91:F91"/>
  </mergeCells>
  <conditionalFormatting sqref="H14:L14 S14:Y14 AA14:BO14 H16:M25 S16:V35 H26:Q26 X27:AV27 AX27:BD27 BF27:BO27 P27:Q34 H27:N35 X28:BO31 X32:AV32 AX32:BD32 BF32:BJ32 X33:BO39 H36:V39 H40:BO42 H43:Y45 AA43:BO45 AK44:AK48 AH44:AH56 AJ44:AJ65 BK78:BO78 AB78:AB80 AF78:AG80 AI78:AI80 AL78:AM80 AO78:AO80 AQ78:AR80">
    <cfRule type="cellIs" dxfId="1238" priority="796" operator="equal">
      <formula>"2015-1"</formula>
    </cfRule>
  </conditionalFormatting>
  <conditionalFormatting sqref="H14:L14 S14:Y14 AA14:BO14 H16:M25 S16:V35 H26:Q26 X27:AV27 AX27:BD27 BF27:BO27 P27:Q34 H27:N35 X28:BO31 AX32:BD32 BF32:BJ32 X33:BO39 H36:V39 H40:BO42 H43:Y45 AA43:BO45 H46:BO77 BK78:BO78 AQ78:AT80 BA79:BF79 AX79:AY80 BG79:BH80 BJ79:BO80">
    <cfRule type="cellIs" dxfId="1237" priority="799" operator="lessThan">
      <formula>6</formula>
    </cfRule>
    <cfRule type="cellIs" dxfId="1236" priority="798" operator="equal">
      <formula>"2014-2"</formula>
    </cfRule>
  </conditionalFormatting>
  <conditionalFormatting sqref="H14:L14 S14:Y14 AE16:BN22 H16:M25 S16:V35 AE23:AT23 AV23 AX23:BN23 X24:BN25 H26:Q26 X26:BO26 X27:AV27 AX27:BD27 BF27:BO27 P27:Q34 H27:N35 X32:AV32 AX32:BD32 BF32:BJ32 X33:BO39 H36:V39 H40:BO42 H43:Y45 AA43:BO45 H46:BO77 BK78:BO78">
    <cfRule type="cellIs" dxfId="1235" priority="797" operator="equal">
      <formula>5</formula>
    </cfRule>
  </conditionalFormatting>
  <conditionalFormatting sqref="H55:Z56">
    <cfRule type="cellIs" dxfId="1234" priority="206" operator="equal">
      <formula>5</formula>
    </cfRule>
    <cfRule type="cellIs" dxfId="1233" priority="208" operator="lessThan">
      <formula>6</formula>
    </cfRule>
    <cfRule type="cellIs" dxfId="1232" priority="207" operator="equal">
      <formula>"2014-2"</formula>
    </cfRule>
  </conditionalFormatting>
  <conditionalFormatting sqref="H55:AD56">
    <cfRule type="cellIs" dxfId="1231" priority="205" operator="equal">
      <formula>"2015-1"</formula>
    </cfRule>
  </conditionalFormatting>
  <conditionalFormatting sqref="H78:BH78">
    <cfRule type="cellIs" dxfId="1230" priority="624" operator="equal">
      <formula>"2015-1"</formula>
    </cfRule>
  </conditionalFormatting>
  <conditionalFormatting sqref="H46:BO77">
    <cfRule type="cellIs" dxfId="1229" priority="93" operator="equal">
      <formula>"2015-1"</formula>
    </cfRule>
  </conditionalFormatting>
  <conditionalFormatting sqref="H79:BO80">
    <cfRule type="cellIs" dxfId="1228" priority="620" operator="equal">
      <formula>"2015-1"</formula>
    </cfRule>
  </conditionalFormatting>
  <conditionalFormatting sqref="L52:L53">
    <cfRule type="cellIs" dxfId="1227" priority="459" operator="lessThan">
      <formula>6</formula>
    </cfRule>
    <cfRule type="cellIs" dxfId="1226" priority="458" operator="equal">
      <formula>"2014-2"</formula>
    </cfRule>
    <cfRule type="cellIs" dxfId="1225" priority="457" operator="equal">
      <formula>5</formula>
    </cfRule>
    <cfRule type="cellIs" dxfId="1224" priority="456" operator="equal">
      <formula>"2015-1"</formula>
    </cfRule>
  </conditionalFormatting>
  <conditionalFormatting sqref="L57">
    <cfRule type="cellIs" dxfId="1223" priority="455" operator="lessThan">
      <formula>6</formula>
    </cfRule>
    <cfRule type="cellIs" dxfId="1222" priority="454" operator="equal">
      <formula>"2014-2"</formula>
    </cfRule>
    <cfRule type="cellIs" dxfId="1221" priority="453" operator="equal">
      <formula>5</formula>
    </cfRule>
    <cfRule type="cellIs" dxfId="1220" priority="452" operator="equal">
      <formula>"2015-1"</formula>
    </cfRule>
  </conditionalFormatting>
  <conditionalFormatting sqref="L60">
    <cfRule type="cellIs" dxfId="1219" priority="451" operator="lessThan">
      <formula>6</formula>
    </cfRule>
    <cfRule type="cellIs" dxfId="1218" priority="450" operator="equal">
      <formula>"2014-2"</formula>
    </cfRule>
    <cfRule type="cellIs" dxfId="1217" priority="449" operator="equal">
      <formula>5</formula>
    </cfRule>
    <cfRule type="cellIs" dxfId="1216" priority="448" operator="equal">
      <formula>"2015-1"</formula>
    </cfRule>
  </conditionalFormatting>
  <conditionalFormatting sqref="L65">
    <cfRule type="cellIs" dxfId="1215" priority="447" operator="lessThan">
      <formula>6</formula>
    </cfRule>
    <cfRule type="cellIs" dxfId="1214" priority="446" operator="equal">
      <formula>"2014-2"</formula>
    </cfRule>
    <cfRule type="cellIs" dxfId="1213" priority="445" operator="equal">
      <formula>5</formula>
    </cfRule>
    <cfRule type="cellIs" dxfId="1212" priority="444" operator="equal">
      <formula>"2015-1"</formula>
    </cfRule>
  </conditionalFormatting>
  <conditionalFormatting sqref="M48:M52">
    <cfRule type="cellIs" dxfId="1211" priority="305" operator="equal">
      <formula>5</formula>
    </cfRule>
    <cfRule type="cellIs" dxfId="1210" priority="307" operator="lessThan">
      <formula>6</formula>
    </cfRule>
    <cfRule type="cellIs" dxfId="1209" priority="306" operator="equal">
      <formula>"2014-2"</formula>
    </cfRule>
    <cfRule type="cellIs" dxfId="1208" priority="304" operator="equal">
      <formula>"2015-1"</formula>
    </cfRule>
  </conditionalFormatting>
  <conditionalFormatting sqref="M67">
    <cfRule type="cellIs" dxfId="1207" priority="292" operator="equal">
      <formula>"2015-1"</formula>
    </cfRule>
    <cfRule type="cellIs" dxfId="1206" priority="293" operator="equal">
      <formula>5</formula>
    </cfRule>
    <cfRule type="cellIs" dxfId="1205" priority="294" operator="equal">
      <formula>"2014-2"</formula>
    </cfRule>
    <cfRule type="cellIs" dxfId="1204" priority="295" operator="lessThan">
      <formula>6</formula>
    </cfRule>
  </conditionalFormatting>
  <conditionalFormatting sqref="P52:P53">
    <cfRule type="cellIs" dxfId="1203" priority="466" operator="equal">
      <formula>"2014-2"</formula>
    </cfRule>
    <cfRule type="cellIs" dxfId="1202" priority="467" operator="lessThan">
      <formula>6</formula>
    </cfRule>
    <cfRule type="cellIs" dxfId="1201" priority="464" operator="equal">
      <formula>"2015-1"</formula>
    </cfRule>
    <cfRule type="cellIs" dxfId="1200" priority="465" operator="equal">
      <formula>5</formula>
    </cfRule>
  </conditionalFormatting>
  <conditionalFormatting sqref="P68">
    <cfRule type="cellIs" dxfId="1199" priority="474" operator="equal">
      <formula>"2014-2"</formula>
    </cfRule>
    <cfRule type="cellIs" dxfId="1198" priority="473" operator="equal">
      <formula>5</formula>
    </cfRule>
    <cfRule type="cellIs" dxfId="1197" priority="472" operator="equal">
      <formula>"2015-1"</formula>
    </cfRule>
    <cfRule type="cellIs" dxfId="1196" priority="475" operator="lessThan">
      <formula>6</formula>
    </cfRule>
  </conditionalFormatting>
  <conditionalFormatting sqref="Q22:Q25">
    <cfRule type="cellIs" dxfId="1195" priority="17" operator="equal">
      <formula>"2015-1"</formula>
    </cfRule>
    <cfRule type="cellIs" dxfId="1194" priority="18" operator="equal">
      <formula>5</formula>
    </cfRule>
    <cfRule type="cellIs" dxfId="1193" priority="19" operator="equal">
      <formula>"2014-2"</formula>
    </cfRule>
    <cfRule type="cellIs" dxfId="1192" priority="20" operator="lessThan">
      <formula>6</formula>
    </cfRule>
  </conditionalFormatting>
  <conditionalFormatting sqref="R48:R52">
    <cfRule type="cellIs" dxfId="1191" priority="210" operator="equal">
      <formula>5</formula>
    </cfRule>
    <cfRule type="cellIs" dxfId="1190" priority="212" operator="lessThan">
      <formula>6</formula>
    </cfRule>
    <cfRule type="cellIs" dxfId="1189" priority="211" operator="equal">
      <formula>"2014-2"</formula>
    </cfRule>
    <cfRule type="cellIs" dxfId="1188" priority="209" operator="equal">
      <formula>"2015-1"</formula>
    </cfRule>
  </conditionalFormatting>
  <conditionalFormatting sqref="R67">
    <cfRule type="cellIs" dxfId="1187" priority="200" operator="lessThan">
      <formula>6</formula>
    </cfRule>
    <cfRule type="cellIs" dxfId="1186" priority="199" operator="equal">
      <formula>"2014-2"</formula>
    </cfRule>
    <cfRule type="cellIs" dxfId="1185" priority="198" operator="equal">
      <formula>5</formula>
    </cfRule>
    <cfRule type="cellIs" dxfId="1184" priority="197" operator="equal">
      <formula>"2015-1"</formula>
    </cfRule>
  </conditionalFormatting>
  <conditionalFormatting sqref="S52:S53">
    <cfRule type="cellIs" dxfId="1183" priority="287" operator="lessThan">
      <formula>6</formula>
    </cfRule>
    <cfRule type="cellIs" dxfId="1182" priority="284" operator="equal">
      <formula>"2015-1"</formula>
    </cfRule>
    <cfRule type="cellIs" dxfId="1181" priority="285" operator="equal">
      <formula>5</formula>
    </cfRule>
    <cfRule type="cellIs" dxfId="1180" priority="286" operator="equal">
      <formula>"2014-2"</formula>
    </cfRule>
  </conditionalFormatting>
  <conditionalFormatting sqref="T48:T52">
    <cfRule type="cellIs" dxfId="1179" priority="279" operator="lessThan">
      <formula>6</formula>
    </cfRule>
    <cfRule type="cellIs" dxfId="1178" priority="276" operator="equal">
      <formula>"2015-1"</formula>
    </cfRule>
    <cfRule type="cellIs" dxfId="1177" priority="277" operator="equal">
      <formula>5</formula>
    </cfRule>
    <cfRule type="cellIs" dxfId="1176" priority="278" operator="equal">
      <formula>"2014-2"</formula>
    </cfRule>
  </conditionalFormatting>
  <conditionalFormatting sqref="T65">
    <cfRule type="cellIs" dxfId="1175" priority="664" operator="equal">
      <formula>5</formula>
    </cfRule>
  </conditionalFormatting>
  <conditionalFormatting sqref="T67">
    <cfRule type="cellIs" dxfId="1174" priority="271" operator="lessThan">
      <formula>6</formula>
    </cfRule>
    <cfRule type="cellIs" dxfId="1173" priority="270" operator="equal">
      <formula>"2014-2"</formula>
    </cfRule>
    <cfRule type="cellIs" dxfId="1172" priority="269" operator="equal">
      <formula>5</formula>
    </cfRule>
    <cfRule type="cellIs" dxfId="1171" priority="268" operator="equal">
      <formula>"2015-1"</formula>
    </cfRule>
  </conditionalFormatting>
  <conditionalFormatting sqref="U51">
    <cfRule type="cellIs" dxfId="1170" priority="243" operator="lessThan">
      <formula>6</formula>
    </cfRule>
    <cfRule type="cellIs" dxfId="1169" priority="240" operator="equal">
      <formula>"2015-1"</formula>
    </cfRule>
    <cfRule type="cellIs" dxfId="1168" priority="241" operator="equal">
      <formula>5</formula>
    </cfRule>
    <cfRule type="cellIs" dxfId="1167" priority="242" operator="equal">
      <formula>"2014-2"</formula>
    </cfRule>
  </conditionalFormatting>
  <conditionalFormatting sqref="U77:W77">
    <cfRule type="cellIs" dxfId="1166" priority="190" operator="equal">
      <formula>5</formula>
    </cfRule>
    <cfRule type="cellIs" dxfId="1165" priority="191" operator="equal">
      <formula>"2014-2"</formula>
    </cfRule>
    <cfRule type="cellIs" dxfId="1164" priority="192" operator="lessThan">
      <formula>6</formula>
    </cfRule>
  </conditionalFormatting>
  <conditionalFormatting sqref="V77:V80">
    <cfRule type="cellIs" dxfId="1163" priority="252" operator="equal">
      <formula>"2015-1"</formula>
    </cfRule>
  </conditionalFormatting>
  <conditionalFormatting sqref="W16:W39">
    <cfRule type="cellIs" dxfId="1162" priority="226" operator="equal">
      <formula>"2015-1"</formula>
    </cfRule>
    <cfRule type="cellIs" dxfId="1161" priority="228" operator="equal">
      <formula>"2014-2"</formula>
    </cfRule>
    <cfRule type="cellIs" dxfId="1160" priority="229" operator="lessThan">
      <formula>6</formula>
    </cfRule>
    <cfRule type="cellIs" dxfId="1159" priority="227" operator="equal">
      <formula>5</formula>
    </cfRule>
  </conditionalFormatting>
  <conditionalFormatting sqref="X16:AD23">
    <cfRule type="cellIs" dxfId="1158" priority="46" operator="equal">
      <formula>5</formula>
    </cfRule>
  </conditionalFormatting>
  <conditionalFormatting sqref="X32:AV32">
    <cfRule type="cellIs" dxfId="1157" priority="578" operator="lessThan">
      <formula>6</formula>
    </cfRule>
    <cfRule type="cellIs" dxfId="1156" priority="577" operator="equal">
      <formula>"2014-2"</formula>
    </cfRule>
  </conditionalFormatting>
  <conditionalFormatting sqref="X16:BO26">
    <cfRule type="cellIs" dxfId="1155" priority="39" operator="equal">
      <formula>"2014-2"</formula>
    </cfRule>
    <cfRule type="cellIs" dxfId="1154" priority="40" operator="lessThan">
      <formula>6</formula>
    </cfRule>
    <cfRule type="cellIs" dxfId="1153" priority="37" operator="equal">
      <formula>"2015-1"</formula>
    </cfRule>
  </conditionalFormatting>
  <conditionalFormatting sqref="Y25:Y39">
    <cfRule type="cellIs" dxfId="1152" priority="567" operator="lessThan">
      <formula>6</formula>
    </cfRule>
    <cfRule type="cellIs" dxfId="1151" priority="566" operator="equal">
      <formula>"2014-2"</formula>
    </cfRule>
    <cfRule type="cellIs" dxfId="1150" priority="565" operator="equal">
      <formula>5</formula>
    </cfRule>
    <cfRule type="cellIs" dxfId="1149" priority="564" operator="equal">
      <formula>"2015-1"</formula>
    </cfRule>
  </conditionalFormatting>
  <conditionalFormatting sqref="Y52:Y53">
    <cfRule type="cellIs" dxfId="1148" priority="74" operator="equal">
      <formula>5</formula>
    </cfRule>
    <cfRule type="cellIs" dxfId="1147" priority="73" operator="equal">
      <formula>"2015-1"</formula>
    </cfRule>
    <cfRule type="cellIs" dxfId="1146" priority="76" operator="lessThan">
      <formula>6</formula>
    </cfRule>
    <cfRule type="cellIs" dxfId="1145" priority="75" operator="equal">
      <formula>"2014-2"</formula>
    </cfRule>
  </conditionalFormatting>
  <conditionalFormatting sqref="Y55">
    <cfRule type="cellIs" dxfId="1144" priority="69" operator="equal">
      <formula>"2015-1"</formula>
    </cfRule>
    <cfRule type="cellIs" dxfId="1143" priority="70" operator="equal">
      <formula>5</formula>
    </cfRule>
    <cfRule type="cellIs" dxfId="1142" priority="72" operator="lessThan">
      <formula>6</formula>
    </cfRule>
    <cfRule type="cellIs" dxfId="1141" priority="71" operator="equal">
      <formula>"2014-2"</formula>
    </cfRule>
  </conditionalFormatting>
  <conditionalFormatting sqref="Y60">
    <cfRule type="cellIs" dxfId="1140" priority="63" operator="equal">
      <formula>"2014-2"</formula>
    </cfRule>
    <cfRule type="cellIs" dxfId="1139" priority="64" operator="lessThan">
      <formula>6</formula>
    </cfRule>
    <cfRule type="cellIs" dxfId="1138" priority="61" operator="equal">
      <formula>"2015-1"</formula>
    </cfRule>
    <cfRule type="cellIs" dxfId="1137" priority="62" operator="equal">
      <formula>5</formula>
    </cfRule>
  </conditionalFormatting>
  <conditionalFormatting sqref="Y67">
    <cfRule type="cellIs" dxfId="1136" priority="67" operator="equal">
      <formula>"2014-2"</formula>
    </cfRule>
    <cfRule type="cellIs" dxfId="1135" priority="68" operator="lessThan">
      <formula>6</formula>
    </cfRule>
    <cfRule type="cellIs" dxfId="1134" priority="65" operator="equal">
      <formula>"2015-1"</formula>
    </cfRule>
    <cfRule type="cellIs" dxfId="1133" priority="66" operator="equal">
      <formula>5</formula>
    </cfRule>
  </conditionalFormatting>
  <conditionalFormatting sqref="Y69:Y70">
    <cfRule type="cellIs" dxfId="1132" priority="684" operator="equal">
      <formula>5</formula>
    </cfRule>
  </conditionalFormatting>
  <conditionalFormatting sqref="Y74:Y75">
    <cfRule type="cellIs" dxfId="1131" priority="682" operator="equal">
      <formula>5</formula>
    </cfRule>
  </conditionalFormatting>
  <conditionalFormatting sqref="Y77:Y78">
    <cfRule type="cellIs" dxfId="1130" priority="321" operator="equal">
      <formula>5</formula>
    </cfRule>
  </conditionalFormatting>
  <conditionalFormatting sqref="Y80">
    <cfRule type="cellIs" dxfId="1129" priority="680" operator="equal">
      <formula>5</formula>
    </cfRule>
  </conditionalFormatting>
  <conditionalFormatting sqref="AA25:AA39">
    <cfRule type="cellIs" dxfId="1128" priority="560" operator="equal">
      <formula>"2015-1"</formula>
    </cfRule>
  </conditionalFormatting>
  <conditionalFormatting sqref="AA25:AA40">
    <cfRule type="cellIs" dxfId="1127" priority="563" operator="lessThan">
      <formula>6</formula>
    </cfRule>
    <cfRule type="cellIs" dxfId="1126" priority="562" operator="equal">
      <formula>"2014-2"</formula>
    </cfRule>
  </conditionalFormatting>
  <conditionalFormatting sqref="AA25:AA80 AP25:AP80 BI38:BI77 AC38:AC80">
    <cfRule type="cellIs" dxfId="1125" priority="328" operator="equal">
      <formula>5</formula>
    </cfRule>
  </conditionalFormatting>
  <conditionalFormatting sqref="AA75">
    <cfRule type="cellIs" dxfId="1124" priority="702" operator="lessThan">
      <formula>6</formula>
    </cfRule>
    <cfRule type="cellIs" dxfId="1123" priority="701" operator="equal">
      <formula>"2014-2"</formula>
    </cfRule>
  </conditionalFormatting>
  <conditionalFormatting sqref="AA14:BO14 BI25:BI33 X28:BO31 AC34:AD37 BI34:BJ37 AD38:AD41 BJ38:BJ41 AJ43:AK43 AH43:AH56 AK44:AK48 AJ44:AJ65">
    <cfRule type="cellIs" dxfId="1122" priority="795" operator="equal">
      <formula>5</formula>
    </cfRule>
  </conditionalFormatting>
  <conditionalFormatting sqref="AB40">
    <cfRule type="cellIs" dxfId="1121" priority="344" operator="equal">
      <formula>"2015-1"</formula>
    </cfRule>
    <cfRule type="cellIs" dxfId="1120" priority="345" operator="equal">
      <formula>5</formula>
    </cfRule>
    <cfRule type="cellIs" dxfId="1119" priority="346" operator="equal">
      <formula>"2014-2"</formula>
    </cfRule>
    <cfRule type="cellIs" dxfId="1118" priority="347" operator="lessThan">
      <formula>6</formula>
    </cfRule>
  </conditionalFormatting>
  <conditionalFormatting sqref="AB55:AB56 AD55:AD56 AF55:AJ56 AQ55:AT56 AV55:AV56 AX55:BH56 BJ55:BO56">
    <cfRule type="cellIs" dxfId="1117" priority="571" operator="equal">
      <formula>"2014-2"</formula>
    </cfRule>
    <cfRule type="cellIs" dxfId="1116" priority="570" operator="equal">
      <formula>5</formula>
    </cfRule>
    <cfRule type="cellIs" dxfId="1115" priority="572" operator="lessThan">
      <formula>6</formula>
    </cfRule>
  </conditionalFormatting>
  <conditionalFormatting sqref="AC25:AC33">
    <cfRule type="cellIs" dxfId="1114" priority="533" operator="equal">
      <formula>5</formula>
    </cfRule>
  </conditionalFormatting>
  <conditionalFormatting sqref="AC75">
    <cfRule type="cellIs" dxfId="1113" priority="698" operator="equal">
      <formula>"2014-2"</formula>
    </cfRule>
    <cfRule type="cellIs" dxfId="1112" priority="699" operator="lessThan">
      <formula>6</formula>
    </cfRule>
  </conditionalFormatting>
  <conditionalFormatting sqref="AC25:AD32">
    <cfRule type="cellIs" dxfId="1111" priority="504" operator="equal">
      <formula>"2015-1"</formula>
    </cfRule>
    <cfRule type="cellIs" dxfId="1110" priority="507" operator="lessThan">
      <formula>6</formula>
    </cfRule>
    <cfRule type="cellIs" dxfId="1109" priority="506" operator="equal">
      <formula>"2014-2"</formula>
    </cfRule>
  </conditionalFormatting>
  <conditionalFormatting sqref="AD25:AD32">
    <cfRule type="cellIs" dxfId="1108" priority="505" operator="equal">
      <formula>5</formula>
    </cfRule>
  </conditionalFormatting>
  <conditionalFormatting sqref="AE50:AE51">
    <cfRule type="cellIs" dxfId="1107" priority="181" operator="equal">
      <formula>"2015-1"</formula>
    </cfRule>
    <cfRule type="cellIs" dxfId="1106" priority="184" operator="lessThan">
      <formula>6</formula>
    </cfRule>
    <cfRule type="cellIs" dxfId="1105" priority="183" operator="equal">
      <formula>"2014-2"</formula>
    </cfRule>
    <cfRule type="cellIs" dxfId="1104" priority="182" operator="equal">
      <formula>5</formula>
    </cfRule>
  </conditionalFormatting>
  <conditionalFormatting sqref="AF25:AF40">
    <cfRule type="cellIs" dxfId="1103" priority="362" operator="equal">
      <formula>"2014-2"</formula>
    </cfRule>
    <cfRule type="cellIs" dxfId="1102" priority="363" operator="lessThan">
      <formula>6</formula>
    </cfRule>
    <cfRule type="cellIs" dxfId="1101" priority="361" operator="equal">
      <formula>5</formula>
    </cfRule>
    <cfRule type="cellIs" dxfId="1100" priority="360" operator="equal">
      <formula>"2015-1"</formula>
    </cfRule>
  </conditionalFormatting>
  <conditionalFormatting sqref="AF46:AF48">
    <cfRule type="cellIs" dxfId="1099" priority="36" operator="lessThan">
      <formula>6</formula>
    </cfRule>
    <cfRule type="cellIs" dxfId="1098" priority="33" operator="equal">
      <formula>"2015-1"</formula>
    </cfRule>
    <cfRule type="cellIs" dxfId="1097" priority="34" operator="equal">
      <formula>5</formula>
    </cfRule>
    <cfRule type="cellIs" dxfId="1096" priority="35" operator="equal">
      <formula>"2014-2"</formula>
    </cfRule>
  </conditionalFormatting>
  <conditionalFormatting sqref="AF77">
    <cfRule type="cellIs" dxfId="1095" priority="174" operator="equal">
      <formula>5</formula>
    </cfRule>
    <cfRule type="cellIs" dxfId="1094" priority="176" operator="lessThan">
      <formula>6</formula>
    </cfRule>
    <cfRule type="cellIs" dxfId="1093" priority="175" operator="equal">
      <formula>"2014-2"</formula>
    </cfRule>
  </conditionalFormatting>
  <conditionalFormatting sqref="AF55:AJ56 AP55:BO56">
    <cfRule type="cellIs" dxfId="1092" priority="569" operator="equal">
      <formula>"2015-1"</formula>
    </cfRule>
  </conditionalFormatting>
  <conditionalFormatting sqref="AG48">
    <cfRule type="cellIs" dxfId="1091" priority="56" operator="lessThan">
      <formula>6</formula>
    </cfRule>
    <cfRule type="cellIs" dxfId="1090" priority="53" operator="equal">
      <formula>"2015-1"</formula>
    </cfRule>
    <cfRule type="cellIs" dxfId="1089" priority="54" operator="equal">
      <formula>5</formula>
    </cfRule>
    <cfRule type="cellIs" dxfId="1088" priority="55" operator="equal">
      <formula>"2014-2"</formula>
    </cfRule>
  </conditionalFormatting>
  <conditionalFormatting sqref="AG50:AG53">
    <cfRule type="cellIs" dxfId="1087" priority="168" operator="lessThan">
      <formula>6</formula>
    </cfRule>
    <cfRule type="cellIs" dxfId="1086" priority="167" operator="equal">
      <formula>"2014-2"</formula>
    </cfRule>
    <cfRule type="cellIs" dxfId="1085" priority="166" operator="equal">
      <formula>5</formula>
    </cfRule>
    <cfRule type="cellIs" dxfId="1084" priority="165" operator="equal">
      <formula>"2015-1"</formula>
    </cfRule>
  </conditionalFormatting>
  <conditionalFormatting sqref="AH36:AH39">
    <cfRule type="cellIs" dxfId="1083" priority="499" operator="lessThan">
      <formula>6</formula>
    </cfRule>
    <cfRule type="cellIs" dxfId="1082" priority="497" operator="equal">
      <formula>5</formula>
    </cfRule>
    <cfRule type="cellIs" dxfId="1081" priority="496" operator="equal">
      <formula>"2015-1"</formula>
    </cfRule>
    <cfRule type="cellIs" dxfId="1080" priority="498" operator="equal">
      <formula>"2014-2"</formula>
    </cfRule>
  </conditionalFormatting>
  <conditionalFormatting sqref="AH67">
    <cfRule type="cellIs" dxfId="1079" priority="159" operator="equal">
      <formula>"2014-2"</formula>
    </cfRule>
    <cfRule type="cellIs" dxfId="1078" priority="160" operator="lessThan">
      <formula>6</formula>
    </cfRule>
    <cfRule type="cellIs" dxfId="1077" priority="157" operator="equal">
      <formula>"2015-1"</formula>
    </cfRule>
    <cfRule type="cellIs" dxfId="1076" priority="158" operator="equal">
      <formula>5</formula>
    </cfRule>
  </conditionalFormatting>
  <conditionalFormatting sqref="AI51">
    <cfRule type="cellIs" dxfId="1075" priority="239" operator="lessThan">
      <formula>6</formula>
    </cfRule>
    <cfRule type="cellIs" dxfId="1074" priority="237" operator="equal">
      <formula>5</formula>
    </cfRule>
    <cfRule type="cellIs" dxfId="1073" priority="236" operator="equal">
      <formula>"2015-1"</formula>
    </cfRule>
    <cfRule type="cellIs" dxfId="1072" priority="238" operator="equal">
      <formula>"2014-2"</formula>
    </cfRule>
  </conditionalFormatting>
  <conditionalFormatting sqref="AK40">
    <cfRule type="cellIs" dxfId="1071" priority="358" operator="equal">
      <formula>"2014-2"</formula>
    </cfRule>
    <cfRule type="cellIs" dxfId="1070" priority="356" operator="equal">
      <formula>"2015-1"</formula>
    </cfRule>
    <cfRule type="cellIs" dxfId="1069" priority="357" operator="equal">
      <formula>5</formula>
    </cfRule>
    <cfRule type="cellIs" dxfId="1068" priority="359" operator="lessThan">
      <formula>6</formula>
    </cfRule>
  </conditionalFormatting>
  <conditionalFormatting sqref="AK51:AK53">
    <cfRule type="cellIs" dxfId="1067" priority="3" operator="equal">
      <formula>"2015-1"</formula>
    </cfRule>
    <cfRule type="cellIs" dxfId="1066" priority="1" operator="equal">
      <formula>5</formula>
    </cfRule>
  </conditionalFormatting>
  <conditionalFormatting sqref="AK52:AL53">
    <cfRule type="cellIs" dxfId="1065" priority="410" operator="equal">
      <formula>"2014-2"</formula>
    </cfRule>
    <cfRule type="cellIs" dxfId="1064" priority="411" operator="lessThan">
      <formula>6</formula>
    </cfRule>
  </conditionalFormatting>
  <conditionalFormatting sqref="AK55:AL57">
    <cfRule type="cellIs" dxfId="1063" priority="8" operator="equal">
      <formula>"2014-2"</formula>
    </cfRule>
    <cfRule type="cellIs" dxfId="1062" priority="4" operator="equal">
      <formula>5</formula>
    </cfRule>
    <cfRule type="cellIs" dxfId="1061" priority="9" operator="lessThan">
      <formula>6</formula>
    </cfRule>
    <cfRule type="cellIs" dxfId="1060" priority="6" operator="equal">
      <formula>"2015-1"</formula>
    </cfRule>
  </conditionalFormatting>
  <conditionalFormatting sqref="AK60:AL60">
    <cfRule type="cellIs" dxfId="1059" priority="396" operator="equal">
      <formula>"2015-1"</formula>
    </cfRule>
    <cfRule type="cellIs" dxfId="1058" priority="398" operator="equal">
      <formula>"2014-2"</formula>
    </cfRule>
    <cfRule type="cellIs" dxfId="1057" priority="397" operator="equal">
      <formula>5</formula>
    </cfRule>
    <cfRule type="cellIs" dxfId="1056" priority="399" operator="lessThan">
      <formula>6</formula>
    </cfRule>
  </conditionalFormatting>
  <conditionalFormatting sqref="AK65:AL65">
    <cfRule type="cellIs" dxfId="1055" priority="393" operator="equal">
      <formula>5</formula>
    </cfRule>
    <cfRule type="cellIs" dxfId="1054" priority="394" operator="equal">
      <formula>"2014-2"</formula>
    </cfRule>
    <cfRule type="cellIs" dxfId="1053" priority="395" operator="lessThan">
      <formula>6</formula>
    </cfRule>
    <cfRule type="cellIs" dxfId="1052" priority="392" operator="equal">
      <formula>"2015-1"</formula>
    </cfRule>
  </conditionalFormatting>
  <conditionalFormatting sqref="AL36:AL40">
    <cfRule type="cellIs" dxfId="1051" priority="353" operator="equal">
      <formula>5</formula>
    </cfRule>
    <cfRule type="cellIs" dxfId="1050" priority="352" operator="equal">
      <formula>"2015-1"</formula>
    </cfRule>
    <cfRule type="cellIs" dxfId="1049" priority="354" operator="equal">
      <formula>"2014-2"</formula>
    </cfRule>
    <cfRule type="cellIs" dxfId="1048" priority="355" operator="lessThan">
      <formula>6</formula>
    </cfRule>
  </conditionalFormatting>
  <conditionalFormatting sqref="AL52:AL53">
    <cfRule type="cellIs" dxfId="1047" priority="408" operator="equal">
      <formula>"2015-1"</formula>
    </cfRule>
    <cfRule type="cellIs" dxfId="1046" priority="409" operator="equal">
      <formula>5</formula>
    </cfRule>
  </conditionalFormatting>
  <conditionalFormatting sqref="AL68">
    <cfRule type="cellIs" dxfId="1045" priority="479" operator="lessThan">
      <formula>6</formula>
    </cfRule>
    <cfRule type="cellIs" dxfId="1044" priority="478" operator="equal">
      <formula>"2014-2"</formula>
    </cfRule>
    <cfRule type="cellIs" dxfId="1043" priority="476" operator="equal">
      <formula>"2015-1"</formula>
    </cfRule>
    <cfRule type="cellIs" dxfId="1042" priority="477" operator="equal">
      <formula>5</formula>
    </cfRule>
  </conditionalFormatting>
  <conditionalFormatting sqref="AM48">
    <cfRule type="cellIs" dxfId="1041" priority="52" operator="lessThan">
      <formula>6</formula>
    </cfRule>
    <cfRule type="cellIs" dxfId="1040" priority="51" operator="equal">
      <formula>"2014-2"</formula>
    </cfRule>
    <cfRule type="cellIs" dxfId="1039" priority="50" operator="equal">
      <formula>5</formula>
    </cfRule>
    <cfRule type="cellIs" dxfId="1038" priority="49" operator="equal">
      <formula>"2015-1"</formula>
    </cfRule>
  </conditionalFormatting>
  <conditionalFormatting sqref="AN46:AN47">
    <cfRule type="cellIs" dxfId="1037" priority="32" operator="lessThan">
      <formula>6</formula>
    </cfRule>
    <cfRule type="cellIs" dxfId="1036" priority="29" operator="equal">
      <formula>"2015-1"</formula>
    </cfRule>
    <cfRule type="cellIs" dxfId="1035" priority="30" operator="equal">
      <formula>5</formula>
    </cfRule>
    <cfRule type="cellIs" dxfId="1034" priority="31" operator="equal">
      <formula>"2014-2"</formula>
    </cfRule>
  </conditionalFormatting>
  <conditionalFormatting sqref="AN49">
    <cfRule type="cellIs" dxfId="1033" priority="156" operator="lessThan">
      <formula>6</formula>
    </cfRule>
    <cfRule type="cellIs" dxfId="1032" priority="155" operator="equal">
      <formula>"2014-2"</formula>
    </cfRule>
    <cfRule type="cellIs" dxfId="1031" priority="154" operator="equal">
      <formula>5</formula>
    </cfRule>
    <cfRule type="cellIs" dxfId="1030" priority="153" operator="equal">
      <formula>"2015-1"</formula>
    </cfRule>
  </conditionalFormatting>
  <conditionalFormatting sqref="AN53">
    <cfRule type="cellIs" dxfId="1029" priority="151" operator="equal">
      <formula>"2014-2"</formula>
    </cfRule>
    <cfRule type="cellIs" dxfId="1028" priority="150" operator="equal">
      <formula>5</formula>
    </cfRule>
    <cfRule type="cellIs" dxfId="1027" priority="149" operator="equal">
      <formula>"2015-1"</formula>
    </cfRule>
    <cfRule type="cellIs" dxfId="1026" priority="152" operator="lessThan">
      <formula>6</formula>
    </cfRule>
  </conditionalFormatting>
  <conditionalFormatting sqref="AN55:AN56">
    <cfRule type="cellIs" dxfId="1025" priority="148" operator="lessThan">
      <formula>6</formula>
    </cfRule>
    <cfRule type="cellIs" dxfId="1024" priority="147" operator="equal">
      <formula>"2014-2"</formula>
    </cfRule>
    <cfRule type="cellIs" dxfId="1023" priority="146" operator="equal">
      <formula>5</formula>
    </cfRule>
    <cfRule type="cellIs" dxfId="1022" priority="145" operator="equal">
      <formula>"2015-1"</formula>
    </cfRule>
  </conditionalFormatting>
  <conditionalFormatting sqref="AN67">
    <cfRule type="cellIs" dxfId="1021" priority="138" operator="equal">
      <formula>5</formula>
    </cfRule>
    <cfRule type="cellIs" dxfId="1020" priority="139" operator="equal">
      <formula>"2014-2"</formula>
    </cfRule>
    <cfRule type="cellIs" dxfId="1019" priority="140" operator="lessThan">
      <formula>6</formula>
    </cfRule>
    <cfRule type="cellIs" dxfId="1018" priority="137" operator="equal">
      <formula>"2015-1"</formula>
    </cfRule>
  </conditionalFormatting>
  <conditionalFormatting sqref="AO48:AO53">
    <cfRule type="cellIs" dxfId="1017" priority="135" operator="equal">
      <formula>"2014-2"</formula>
    </cfRule>
    <cfRule type="cellIs" dxfId="1016" priority="134" operator="equal">
      <formula>5</formula>
    </cfRule>
    <cfRule type="cellIs" dxfId="1015" priority="133" operator="equal">
      <formula>"2015-1"</formula>
    </cfRule>
    <cfRule type="cellIs" dxfId="1014" priority="136" operator="lessThan">
      <formula>6</formula>
    </cfRule>
  </conditionalFormatting>
  <conditionalFormatting sqref="AO55:AO57">
    <cfRule type="cellIs" dxfId="1013" priority="374" operator="equal">
      <formula>"2014-2"</formula>
    </cfRule>
    <cfRule type="cellIs" dxfId="1012" priority="375" operator="lessThan">
      <formula>6</formula>
    </cfRule>
    <cfRule type="cellIs" dxfId="1011" priority="373" operator="equal">
      <formula>5</formula>
    </cfRule>
    <cfRule type="cellIs" dxfId="1010" priority="372" operator="equal">
      <formula>"2015-1"</formula>
    </cfRule>
  </conditionalFormatting>
  <conditionalFormatting sqref="AO60">
    <cfRule type="cellIs" dxfId="1009" priority="383" operator="lessThan">
      <formula>6</formula>
    </cfRule>
    <cfRule type="cellIs" dxfId="1008" priority="382" operator="equal">
      <formula>"2014-2"</formula>
    </cfRule>
    <cfRule type="cellIs" dxfId="1007" priority="381" operator="equal">
      <formula>5</formula>
    </cfRule>
    <cfRule type="cellIs" dxfId="1006" priority="380" operator="equal">
      <formula>"2015-1"</formula>
    </cfRule>
  </conditionalFormatting>
  <conditionalFormatting sqref="AO65">
    <cfRule type="cellIs" dxfId="1005" priority="387" operator="lessThan">
      <formula>6</formula>
    </cfRule>
    <cfRule type="cellIs" dxfId="1004" priority="384" operator="equal">
      <formula>"2015-1"</formula>
    </cfRule>
    <cfRule type="cellIs" dxfId="1003" priority="385" operator="equal">
      <formula>5</formula>
    </cfRule>
    <cfRule type="cellIs" dxfId="1002" priority="386" operator="equal">
      <formula>"2014-2"</formula>
    </cfRule>
  </conditionalFormatting>
  <conditionalFormatting sqref="AQ40">
    <cfRule type="cellIs" dxfId="1001" priority="587" operator="equal">
      <formula>5</formula>
    </cfRule>
    <cfRule type="cellIs" dxfId="1000" priority="588" operator="equal">
      <formula>"2015-1"</formula>
    </cfRule>
  </conditionalFormatting>
  <conditionalFormatting sqref="AQ65">
    <cfRule type="cellIs" dxfId="999" priority="28" operator="lessThan">
      <formula>6</formula>
    </cfRule>
    <cfRule type="cellIs" dxfId="998" priority="27" operator="equal">
      <formula>"2014-2"</formula>
    </cfRule>
    <cfRule type="cellIs" dxfId="997" priority="26" operator="equal">
      <formula>5</formula>
    </cfRule>
    <cfRule type="cellIs" dxfId="996" priority="25" operator="equal">
      <formula>"2015-1"</formula>
    </cfRule>
  </conditionalFormatting>
  <conditionalFormatting sqref="AQ68:AQ69">
    <cfRule type="cellIs" dxfId="995" priority="593" operator="equal">
      <formula>5</formula>
    </cfRule>
    <cfRule type="cellIs" dxfId="994" priority="594" operator="equal">
      <formula>"2015-1"</formula>
    </cfRule>
  </conditionalFormatting>
  <conditionalFormatting sqref="AQ77:AT80">
    <cfRule type="cellIs" dxfId="993" priority="94" operator="equal">
      <formula>5</formula>
    </cfRule>
  </conditionalFormatting>
  <conditionalFormatting sqref="AR36">
    <cfRule type="cellIs" dxfId="992" priority="495" operator="lessThan">
      <formula>6</formula>
    </cfRule>
    <cfRule type="cellIs" dxfId="991" priority="493" operator="equal">
      <formula>5</formula>
    </cfRule>
    <cfRule type="cellIs" dxfId="990" priority="492" operator="equal">
      <formula>"2015-1"</formula>
    </cfRule>
    <cfRule type="cellIs" dxfId="989" priority="494" operator="equal">
      <formula>"2014-2"</formula>
    </cfRule>
  </conditionalFormatting>
  <conditionalFormatting sqref="AR38:AR40">
    <cfRule type="cellIs" dxfId="988" priority="336" operator="equal">
      <formula>"2015-1"</formula>
    </cfRule>
    <cfRule type="cellIs" dxfId="987" priority="337" operator="equal">
      <formula>5</formula>
    </cfRule>
    <cfRule type="cellIs" dxfId="986" priority="338" operator="equal">
      <formula>"2014-2"</formula>
    </cfRule>
    <cfRule type="cellIs" dxfId="985" priority="339" operator="lessThan">
      <formula>6</formula>
    </cfRule>
  </conditionalFormatting>
  <conditionalFormatting sqref="AR77:AU77">
    <cfRule type="cellIs" dxfId="984" priority="96" operator="lessThan">
      <formula>6</formula>
    </cfRule>
    <cfRule type="cellIs" dxfId="983" priority="95" operator="equal">
      <formula>"2014-2"</formula>
    </cfRule>
  </conditionalFormatting>
  <conditionalFormatting sqref="AS27:AS40">
    <cfRule type="cellIs" dxfId="982" priority="221" operator="equal">
      <formula>5</formula>
    </cfRule>
  </conditionalFormatting>
  <conditionalFormatting sqref="AS40">
    <cfRule type="cellIs" dxfId="981" priority="340" operator="equal">
      <formula>"2015-1"</formula>
    </cfRule>
    <cfRule type="cellIs" dxfId="980" priority="342" operator="equal">
      <formula>"2014-2"</formula>
    </cfRule>
    <cfRule type="cellIs" dxfId="979" priority="343" operator="lessThan">
      <formula>6</formula>
    </cfRule>
  </conditionalFormatting>
  <conditionalFormatting sqref="AS52:AS53">
    <cfRule type="cellIs" dxfId="978" priority="124" operator="lessThan">
      <formula>6</formula>
    </cfRule>
    <cfRule type="cellIs" dxfId="977" priority="121" operator="equal">
      <formula>"2015-1"</formula>
    </cfRule>
    <cfRule type="cellIs" dxfId="976" priority="123" operator="equal">
      <formula>"2014-2"</formula>
    </cfRule>
    <cfRule type="cellIs" dxfId="975" priority="122" operator="equal">
      <formula>5</formula>
    </cfRule>
  </conditionalFormatting>
  <conditionalFormatting sqref="AS55:AS57">
    <cfRule type="cellIs" dxfId="974" priority="112" operator="lessThan">
      <formula>6</formula>
    </cfRule>
    <cfRule type="cellIs" dxfId="973" priority="111" operator="equal">
      <formula>"2014-2"</formula>
    </cfRule>
    <cfRule type="cellIs" dxfId="972" priority="110" operator="equal">
      <formula>5</formula>
    </cfRule>
    <cfRule type="cellIs" dxfId="971" priority="109" operator="equal">
      <formula>"2015-1"</formula>
    </cfRule>
  </conditionalFormatting>
  <conditionalFormatting sqref="AS60">
    <cfRule type="cellIs" dxfId="970" priority="108" operator="lessThan">
      <formula>6</formula>
    </cfRule>
    <cfRule type="cellIs" dxfId="969" priority="107" operator="equal">
      <formula>"2014-2"</formula>
    </cfRule>
    <cfRule type="cellIs" dxfId="968" priority="106" operator="equal">
      <formula>5</formula>
    </cfRule>
    <cfRule type="cellIs" dxfId="967" priority="105" operator="equal">
      <formula>"2015-1"</formula>
    </cfRule>
  </conditionalFormatting>
  <conditionalFormatting sqref="AS65:AT65">
    <cfRule type="cellIs" dxfId="966" priority="89" operator="equal">
      <formula>"2015-1"</formula>
    </cfRule>
    <cfRule type="cellIs" dxfId="965" priority="91" operator="equal">
      <formula>"2014-2"</formula>
    </cfRule>
    <cfRule type="cellIs" dxfId="964" priority="90" operator="equal">
      <formula>5</formula>
    </cfRule>
    <cfRule type="cellIs" dxfId="963" priority="92" operator="lessThan">
      <formula>6</formula>
    </cfRule>
  </conditionalFormatting>
  <conditionalFormatting sqref="AS75:AT75">
    <cfRule type="cellIs" dxfId="962" priority="86" operator="equal">
      <formula>5</formula>
    </cfRule>
    <cfRule type="cellIs" dxfId="961" priority="85" operator="equal">
      <formula>"2015-1"</formula>
    </cfRule>
  </conditionalFormatting>
  <conditionalFormatting sqref="AS75:AU75">
    <cfRule type="cellIs" dxfId="960" priority="87" operator="equal">
      <formula>"2014-2"</formula>
    </cfRule>
    <cfRule type="cellIs" dxfId="959" priority="88" operator="lessThan">
      <formula>6</formula>
    </cfRule>
  </conditionalFormatting>
  <conditionalFormatting sqref="AT27:AT39">
    <cfRule type="cellIs" dxfId="958" priority="220" operator="equal">
      <formula>5</formula>
    </cfRule>
  </conditionalFormatting>
  <conditionalFormatting sqref="AT67">
    <cfRule type="cellIs" dxfId="957" priority="251" operator="lessThan">
      <formula>6</formula>
    </cfRule>
    <cfRule type="cellIs" dxfId="956" priority="248" operator="equal">
      <formula>"2015-1"</formula>
    </cfRule>
    <cfRule type="cellIs" dxfId="955" priority="250" operator="equal">
      <formula>"2014-2"</formula>
    </cfRule>
    <cfRule type="cellIs" dxfId="954" priority="249" operator="equal">
      <formula>5</formula>
    </cfRule>
  </conditionalFormatting>
  <conditionalFormatting sqref="AU16:AU23">
    <cfRule type="cellIs" dxfId="953" priority="42" operator="equal">
      <formula>5</formula>
    </cfRule>
  </conditionalFormatting>
  <conditionalFormatting sqref="AU25:AU70">
    <cfRule type="cellIs" dxfId="952" priority="568" operator="equal">
      <formula>5</formula>
    </cfRule>
  </conditionalFormatting>
  <conditionalFormatting sqref="AU54">
    <cfRule type="cellIs" dxfId="951" priority="581" operator="lessThan">
      <formula>6</formula>
    </cfRule>
    <cfRule type="cellIs" dxfId="950" priority="580" operator="equal">
      <formula>"2014-2"</formula>
    </cfRule>
  </conditionalFormatting>
  <conditionalFormatting sqref="AU69:AU70">
    <cfRule type="cellIs" dxfId="949" priority="690" operator="lessThan">
      <formula>6</formula>
    </cfRule>
    <cfRule type="cellIs" dxfId="948" priority="689" operator="equal">
      <formula>"2014-2"</formula>
    </cfRule>
  </conditionalFormatting>
  <conditionalFormatting sqref="AU72">
    <cfRule type="cellIs" dxfId="947" priority="672" operator="equal">
      <formula>5</formula>
    </cfRule>
  </conditionalFormatting>
  <conditionalFormatting sqref="AU74:AU80">
    <cfRule type="cellIs" dxfId="946" priority="325" operator="equal">
      <formula>5</formula>
    </cfRule>
  </conditionalFormatting>
  <conditionalFormatting sqref="AV67">
    <cfRule type="cellIs" dxfId="945" priority="84" operator="lessThan">
      <formula>6</formula>
    </cfRule>
    <cfRule type="cellIs" dxfId="944" priority="83" operator="equal">
      <formula>"2014-2"</formula>
    </cfRule>
    <cfRule type="cellIs" dxfId="943" priority="82" operator="equal">
      <formula>5</formula>
    </cfRule>
    <cfRule type="cellIs" dxfId="942" priority="81" operator="equal">
      <formula>"2015-1"</formula>
    </cfRule>
  </conditionalFormatting>
  <conditionalFormatting sqref="AW16:AW23">
    <cfRule type="cellIs" dxfId="941" priority="38" operator="equal">
      <formula>5</formula>
    </cfRule>
  </conditionalFormatting>
  <conditionalFormatting sqref="AW25:AW26">
    <cfRule type="cellIs" dxfId="940" priority="217" operator="equal">
      <formula>5</formula>
    </cfRule>
  </conditionalFormatting>
  <conditionalFormatting sqref="AW33:AW80">
    <cfRule type="cellIs" dxfId="939" priority="322" operator="equal">
      <formula>5</formula>
    </cfRule>
  </conditionalFormatting>
  <conditionalFormatting sqref="AW57:AW60">
    <cfRule type="cellIs" dxfId="938" priority="591" operator="equal">
      <formula>"2014-2"</formula>
    </cfRule>
    <cfRule type="cellIs" dxfId="937" priority="589" operator="equal">
      <formula>"2015-1"</formula>
    </cfRule>
    <cfRule type="cellIs" dxfId="936" priority="592" operator="lessThan">
      <formula>6</formula>
    </cfRule>
  </conditionalFormatting>
  <conditionalFormatting sqref="AW69:AW70">
    <cfRule type="cellIs" dxfId="935" priority="686" operator="equal">
      <formula>"2014-2"</formula>
    </cfRule>
    <cfRule type="cellIs" dxfId="934" priority="687" operator="lessThan">
      <formula>6</formula>
    </cfRule>
  </conditionalFormatting>
  <conditionalFormatting sqref="AW75">
    <cfRule type="cellIs" dxfId="933" priority="692" operator="equal">
      <formula>"2014-2"</formula>
    </cfRule>
    <cfRule type="cellIs" dxfId="932" priority="693" operator="lessThan">
      <formula>6</formula>
    </cfRule>
  </conditionalFormatting>
  <conditionalFormatting sqref="AW77:BH77">
    <cfRule type="cellIs" dxfId="931" priority="315" operator="equal">
      <formula>"2014-2"</formula>
    </cfRule>
    <cfRule type="cellIs" dxfId="930" priority="316" operator="lessThan">
      <formula>6</formula>
    </cfRule>
  </conditionalFormatting>
  <conditionalFormatting sqref="AX77:AY77 BJ77:BO77 H77:Z80 AB77:AB80 AD77:AO80 AV77:AV80">
    <cfRule type="cellIs" dxfId="929" priority="330" operator="equal">
      <formula>5</formula>
    </cfRule>
  </conditionalFormatting>
  <conditionalFormatting sqref="AX78:BH78">
    <cfRule type="cellIs" dxfId="928" priority="333" operator="equal">
      <formula>5</formula>
    </cfRule>
  </conditionalFormatting>
  <conditionalFormatting sqref="AX79:BO80">
    <cfRule type="cellIs" dxfId="927" priority="595" operator="equal">
      <formula>5</formula>
    </cfRule>
  </conditionalFormatting>
  <conditionalFormatting sqref="AY78:BH78">
    <cfRule type="cellIs" dxfId="926" priority="335" operator="lessThan">
      <formula>6</formula>
    </cfRule>
    <cfRule type="cellIs" dxfId="925" priority="334" operator="equal">
      <formula>"2014-2"</formula>
    </cfRule>
  </conditionalFormatting>
  <conditionalFormatting sqref="AZ25:AZ77">
    <cfRule type="cellIs" dxfId="924" priority="314" operator="equal">
      <formula>5</formula>
    </cfRule>
  </conditionalFormatting>
  <conditionalFormatting sqref="AZ56:AZ57">
    <cfRule type="cellIs" dxfId="923" priority="605" operator="equal">
      <formula>"2014-2"</formula>
    </cfRule>
    <cfRule type="cellIs" dxfId="922" priority="606" operator="lessThan">
      <formula>6</formula>
    </cfRule>
  </conditionalFormatting>
  <conditionalFormatting sqref="AZ60">
    <cfRule type="cellIs" dxfId="921" priority="611" operator="equal">
      <formula>"2014-2"</formula>
    </cfRule>
    <cfRule type="cellIs" dxfId="920" priority="612" operator="lessThan">
      <formula>6</formula>
    </cfRule>
  </conditionalFormatting>
  <conditionalFormatting sqref="AZ74">
    <cfRule type="cellIs" dxfId="919" priority="678" operator="equal">
      <formula>"2014-2"</formula>
    </cfRule>
    <cfRule type="cellIs" dxfId="918" priority="679" operator="lessThan">
      <formula>6</formula>
    </cfRule>
  </conditionalFormatting>
  <conditionalFormatting sqref="AZ64:BA65">
    <cfRule type="cellIs" dxfId="917" priority="602" operator="equal">
      <formula>"2014-2"</formula>
    </cfRule>
    <cfRule type="cellIs" dxfId="916" priority="603" operator="lessThan">
      <formula>6</formula>
    </cfRule>
  </conditionalFormatting>
  <conditionalFormatting sqref="AZ69:BA69">
    <cfRule type="cellIs" dxfId="915" priority="599" operator="equal">
      <formula>"2014-2"</formula>
    </cfRule>
    <cfRule type="cellIs" dxfId="914" priority="600" operator="lessThan">
      <formula>6</formula>
    </cfRule>
  </conditionalFormatting>
  <conditionalFormatting sqref="AZ80:BF80">
    <cfRule type="cellIs" dxfId="913" priority="596" operator="equal">
      <formula>"2014-2"</formula>
    </cfRule>
    <cfRule type="cellIs" dxfId="912" priority="597" operator="lessThan">
      <formula>6</formula>
    </cfRule>
  </conditionalFormatting>
  <conditionalFormatting sqref="BA33:BA41">
    <cfRule type="cellIs" dxfId="911" priority="619" operator="lessThan">
      <formula>6</formula>
    </cfRule>
    <cfRule type="cellIs" dxfId="910" priority="616" operator="equal">
      <formula>"2015-1"</formula>
    </cfRule>
    <cfRule type="cellIs" dxfId="909" priority="617" operator="equal">
      <formula>5</formula>
    </cfRule>
    <cfRule type="cellIs" dxfId="908" priority="618" operator="equal">
      <formula>"2014-2"</formula>
    </cfRule>
  </conditionalFormatting>
  <conditionalFormatting sqref="BA56:BA58">
    <cfRule type="cellIs" dxfId="907" priority="644" operator="equal">
      <formula>"2015-1"</formula>
    </cfRule>
    <cfRule type="cellIs" dxfId="906" priority="645" operator="equal">
      <formula>5</formula>
    </cfRule>
    <cfRule type="cellIs" dxfId="905" priority="646" operator="equal">
      <formula>"2014-2"</formula>
    </cfRule>
    <cfRule type="cellIs" dxfId="904" priority="647" operator="lessThan">
      <formula>6</formula>
    </cfRule>
  </conditionalFormatting>
  <conditionalFormatting sqref="BA64:BA65">
    <cfRule type="cellIs" dxfId="903" priority="640" operator="equal">
      <formula>"2015-1"</formula>
    </cfRule>
    <cfRule type="cellIs" dxfId="902" priority="641" operator="equal">
      <formula>5</formula>
    </cfRule>
  </conditionalFormatting>
  <conditionalFormatting sqref="BA69">
    <cfRule type="cellIs" dxfId="901" priority="636" operator="equal">
      <formula>"2015-1"</formula>
    </cfRule>
    <cfRule type="cellIs" dxfId="900" priority="637" operator="equal">
      <formula>5</formula>
    </cfRule>
  </conditionalFormatting>
  <conditionalFormatting sqref="BA72">
    <cfRule type="cellIs" dxfId="899" priority="632" operator="equal">
      <formula>"2015-1"</formula>
    </cfRule>
    <cfRule type="cellIs" dxfId="898" priority="634" operator="equal">
      <formula>"2014-2"</formula>
    </cfRule>
    <cfRule type="cellIs" dxfId="897" priority="635" operator="lessThan">
      <formula>6</formula>
    </cfRule>
    <cfRule type="cellIs" dxfId="896" priority="633" operator="equal">
      <formula>5</formula>
    </cfRule>
  </conditionalFormatting>
  <conditionalFormatting sqref="BA74:BA75">
    <cfRule type="cellIs" dxfId="895" priority="629" operator="equal">
      <formula>5</formula>
    </cfRule>
    <cfRule type="cellIs" dxfId="894" priority="630" operator="equal">
      <formula>"2014-2"</formula>
    </cfRule>
    <cfRule type="cellIs" dxfId="893" priority="631" operator="lessThan">
      <formula>6</formula>
    </cfRule>
  </conditionalFormatting>
  <conditionalFormatting sqref="BA75">
    <cfRule type="cellIs" dxfId="892" priority="628" operator="equal">
      <formula>"2015-1"</formula>
    </cfRule>
  </conditionalFormatting>
  <conditionalFormatting sqref="BA77:BH77">
    <cfRule type="cellIs" dxfId="891" priority="318" operator="equal">
      <formula>5</formula>
    </cfRule>
  </conditionalFormatting>
  <conditionalFormatting sqref="BJ77:BO77 H77:Z80 AB77:AB80 AD77:AO80 AV77:AV80">
    <cfRule type="cellIs" dxfId="890" priority="331" operator="equal">
      <formula>"2014-2"</formula>
    </cfRule>
    <cfRule type="cellIs" dxfId="889" priority="332" operator="lessThan">
      <formula>6</formula>
    </cfRule>
  </conditionalFormatting>
  <conditionalFormatting sqref="BL32:BO32">
    <cfRule type="cellIs" dxfId="888" priority="21" operator="equal">
      <formula>"2015-1"</formula>
    </cfRule>
    <cfRule type="cellIs" dxfId="887" priority="22" operator="equal">
      <formula>5</formula>
    </cfRule>
    <cfRule type="cellIs" dxfId="886" priority="23" operator="equal">
      <formula>"2014-2"</formula>
    </cfRule>
    <cfRule type="cellIs" dxfId="885" priority="24" operator="lessThan">
      <formula>6</formula>
    </cfRule>
  </conditionalFormatting>
  <conditionalFormatting sqref="BO16:BO25">
    <cfRule type="cellIs" dxfId="884" priority="214"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G33"/>
  <sheetViews>
    <sheetView topLeftCell="A4" zoomScale="90" zoomScaleNormal="90" zoomScalePageLayoutView="90" workbookViewId="0">
      <pane xSplit="7" ySplit="5" topLeftCell="H9" activePane="bottomRight" state="frozen"/>
      <selection activeCell="A4" sqref="A4"/>
      <selection pane="topRight" activeCell="H4" sqref="H4"/>
      <selection pane="bottomLeft" activeCell="A9" sqref="A9"/>
      <selection pane="bottomRight" activeCell="BI17" sqref="H12:BI17"/>
    </sheetView>
  </sheetViews>
  <sheetFormatPr baseColWidth="10" defaultColWidth="11.44140625" defaultRowHeight="13.8" x14ac:dyDescent="0.25"/>
  <cols>
    <col min="1" max="1" width="5.44140625" style="52" customWidth="1"/>
    <col min="2" max="2" width="11.33203125" style="52" customWidth="1"/>
    <col min="3" max="3" width="14.88671875" style="52" customWidth="1"/>
    <col min="4" max="4" width="45.109375" style="52" customWidth="1"/>
    <col min="5" max="5" width="7.109375" style="52" bestFit="1" customWidth="1"/>
    <col min="6" max="7" width="7.44140625" style="52" customWidth="1"/>
    <col min="8" max="10" width="9.88671875" style="52" customWidth="1"/>
    <col min="11" max="11" width="12.5546875" style="52" customWidth="1"/>
    <col min="12" max="14" width="9.88671875" style="52" customWidth="1"/>
    <col min="15" max="16" width="12.88671875" style="52" customWidth="1"/>
    <col min="17" max="18" width="9.88671875" style="52" customWidth="1"/>
    <col min="19" max="19" width="10.88671875" style="52" customWidth="1"/>
    <col min="20" max="34" width="9.88671875" style="52" customWidth="1"/>
    <col min="35" max="35" width="11.109375" style="52" customWidth="1"/>
    <col min="36" max="36" width="9.88671875" style="52" customWidth="1"/>
    <col min="37" max="46" width="11" style="52" customWidth="1"/>
    <col min="47" max="47" width="9.88671875" style="52" customWidth="1"/>
    <col min="48" max="48" width="12.5546875" style="52" customWidth="1"/>
    <col min="49" max="56" width="9.88671875" style="52" customWidth="1"/>
    <col min="57" max="57" width="10.6640625" style="52" customWidth="1"/>
    <col min="58" max="58" width="11" style="52" customWidth="1"/>
    <col min="59" max="60" width="9.88671875" style="52" customWidth="1"/>
    <col min="61" max="61" width="11.44140625" style="52" customWidth="1"/>
    <col min="62" max="62" width="11.5546875" style="52" customWidth="1"/>
    <col min="63" max="63" width="11.44140625" style="52" customWidth="1"/>
    <col min="64" max="65" width="11.109375" style="52" customWidth="1"/>
    <col min="66" max="66" width="13.33203125" style="52" customWidth="1"/>
    <col min="67" max="67" width="11.109375" style="52" customWidth="1"/>
    <col min="68" max="75" width="5.6640625" style="52" customWidth="1"/>
    <col min="76" max="76" width="9.5546875" style="52" customWidth="1"/>
    <col min="77" max="77" width="11.44140625" style="52"/>
    <col min="78" max="80" width="5.6640625" style="52" customWidth="1"/>
    <col min="81" max="81" width="10" style="52" customWidth="1"/>
    <col min="82" max="82" width="11.44140625" style="52"/>
    <col min="83" max="90" width="5.6640625" style="52" customWidth="1"/>
    <col min="91" max="91" width="10.6640625" style="52" customWidth="1"/>
    <col min="92" max="92" width="11.44140625" style="52"/>
    <col min="93" max="100" width="5.6640625" style="52" customWidth="1"/>
    <col min="101" max="101" width="10.5546875" style="52" customWidth="1"/>
    <col min="102" max="102" width="11.44140625" style="52"/>
    <col min="103" max="103" width="16.5546875" style="52" customWidth="1"/>
    <col min="104" max="104" width="15.88671875" style="52" customWidth="1"/>
    <col min="105" max="105" width="10.44140625" style="52" customWidth="1"/>
    <col min="106" max="109" width="11.44140625" style="52"/>
    <col min="110" max="110" width="13.5546875" style="52" customWidth="1"/>
    <col min="111" max="16384" width="11.44140625" style="52"/>
  </cols>
  <sheetData>
    <row r="1" spans="1:111" ht="21" x14ac:dyDescent="0.4">
      <c r="A1" s="3" t="s">
        <v>31</v>
      </c>
      <c r="B1" s="3"/>
      <c r="C1" s="2"/>
      <c r="D1" s="2"/>
      <c r="E1" s="2"/>
      <c r="F1" s="2"/>
      <c r="H1" s="3"/>
      <c r="I1" s="3"/>
      <c r="J1" s="3"/>
      <c r="K1" s="9"/>
      <c r="L1" s="3"/>
      <c r="M1" s="3"/>
      <c r="N1" s="3"/>
      <c r="O1" s="3"/>
      <c r="P1" s="3"/>
      <c r="Q1" s="3"/>
      <c r="R1" s="3"/>
      <c r="S1" s="3"/>
      <c r="T1" s="3"/>
      <c r="U1" s="3"/>
      <c r="V1" s="3"/>
      <c r="W1" s="3"/>
      <c r="X1" s="3"/>
      <c r="Y1" s="3"/>
      <c r="Z1" s="3"/>
      <c r="AA1" s="3"/>
      <c r="AB1" s="3"/>
      <c r="AC1" s="3"/>
      <c r="BF1" s="11"/>
    </row>
    <row r="2" spans="1:111" ht="9" customHeight="1" x14ac:dyDescent="0.25">
      <c r="C2" s="1"/>
      <c r="D2" s="1"/>
      <c r="E2" s="1"/>
      <c r="G2" s="4"/>
      <c r="H2" s="4"/>
      <c r="I2" s="4"/>
      <c r="J2" s="4"/>
      <c r="K2" s="4"/>
      <c r="L2" s="4"/>
      <c r="M2" s="4"/>
      <c r="N2" s="4"/>
      <c r="O2" s="4"/>
      <c r="P2" s="4"/>
      <c r="Q2" s="4"/>
      <c r="R2" s="4"/>
      <c r="S2" s="4"/>
      <c r="T2" s="4"/>
      <c r="U2" s="4"/>
      <c r="V2" s="4"/>
      <c r="W2" s="4"/>
      <c r="X2" s="4"/>
      <c r="Y2" s="4"/>
      <c r="Z2" s="4"/>
      <c r="AA2" s="4"/>
      <c r="AB2" s="4"/>
      <c r="AC2" s="4"/>
    </row>
    <row r="3" spans="1:111" ht="17.399999999999999" x14ac:dyDescent="0.25">
      <c r="A3" s="2" t="s">
        <v>557</v>
      </c>
      <c r="B3" s="2"/>
      <c r="C3" s="2"/>
      <c r="D3" s="2"/>
      <c r="E3" s="2"/>
      <c r="F3" s="2"/>
      <c r="H3" s="2"/>
      <c r="I3" s="2"/>
      <c r="J3" s="2"/>
      <c r="K3" s="2"/>
      <c r="L3" s="2"/>
      <c r="M3" s="2"/>
      <c r="N3" s="2"/>
      <c r="O3" s="2"/>
      <c r="P3" s="2"/>
      <c r="Q3" s="2"/>
      <c r="R3" s="2"/>
      <c r="S3" s="2"/>
      <c r="T3" s="2"/>
      <c r="U3" s="2"/>
      <c r="V3" s="2"/>
      <c r="W3" s="2"/>
      <c r="X3" s="2"/>
      <c r="Y3" s="2"/>
      <c r="Z3" s="2"/>
      <c r="AA3" s="2"/>
      <c r="AB3" s="2"/>
      <c r="AC3" s="2"/>
    </row>
    <row r="4" spans="1:111"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row>
    <row r="5" spans="1:111" ht="18" customHeight="1" x14ac:dyDescent="0.25"/>
    <row r="6" spans="1:111" ht="33" customHeight="1" thickBot="1" x14ac:dyDescent="0.3">
      <c r="A6" s="2" t="s">
        <v>93</v>
      </c>
      <c r="B6" s="2"/>
    </row>
    <row r="7" spans="1:111" ht="32.25" customHeight="1" thickBot="1" x14ac:dyDescent="0.3">
      <c r="A7" s="1014" t="s">
        <v>2</v>
      </c>
      <c r="B7" s="1017" t="s">
        <v>65</v>
      </c>
      <c r="C7" s="1017" t="s">
        <v>0</v>
      </c>
      <c r="D7" s="1017" t="s">
        <v>1</v>
      </c>
      <c r="E7" s="1022" t="s">
        <v>32</v>
      </c>
      <c r="F7" s="1023"/>
      <c r="G7" s="1024"/>
      <c r="H7" s="1029"/>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43" t="s">
        <v>282</v>
      </c>
      <c r="AX7" s="1028"/>
      <c r="AY7" s="1028"/>
      <c r="AZ7" s="1028"/>
      <c r="BA7" s="1028"/>
      <c r="BB7" s="1028"/>
      <c r="BC7" s="1028"/>
      <c r="BD7" s="1028"/>
      <c r="BE7" s="1028"/>
      <c r="BF7" s="1028"/>
      <c r="BG7" s="1036" t="s">
        <v>11</v>
      </c>
      <c r="BH7" s="1036"/>
      <c r="BI7" s="1037"/>
      <c r="BJ7" s="1008" t="s">
        <v>58</v>
      </c>
      <c r="BK7" s="1009"/>
      <c r="BL7" s="1009"/>
      <c r="BM7" s="1009"/>
      <c r="BN7" s="1009"/>
      <c r="BO7" s="1010"/>
      <c r="BP7" s="996" t="s">
        <v>19</v>
      </c>
      <c r="BQ7" s="996"/>
      <c r="BR7" s="996"/>
      <c r="BS7" s="996"/>
      <c r="BT7" s="996"/>
      <c r="BU7" s="996"/>
      <c r="BV7" s="996"/>
      <c r="BW7" s="996"/>
      <c r="BX7" s="996"/>
      <c r="BY7" s="1011"/>
      <c r="BZ7" s="997" t="s">
        <v>51</v>
      </c>
      <c r="CA7" s="998"/>
      <c r="CB7" s="998"/>
      <c r="CC7" s="998"/>
      <c r="CD7" s="999"/>
      <c r="CE7" s="995" t="s">
        <v>20</v>
      </c>
      <c r="CF7" s="996"/>
      <c r="CG7" s="996"/>
      <c r="CH7" s="996"/>
      <c r="CI7" s="996"/>
      <c r="CJ7" s="996"/>
      <c r="CK7" s="996"/>
      <c r="CL7" s="996"/>
      <c r="CM7" s="996"/>
      <c r="CN7" s="1011"/>
      <c r="CO7" s="995" t="s">
        <v>21</v>
      </c>
      <c r="CP7" s="996"/>
      <c r="CQ7" s="996"/>
      <c r="CR7" s="996"/>
      <c r="CS7" s="996"/>
      <c r="CT7" s="996"/>
      <c r="CU7" s="996"/>
      <c r="CV7" s="996"/>
      <c r="CW7" s="996"/>
      <c r="CX7" s="996"/>
      <c r="CY7" s="997" t="s">
        <v>77</v>
      </c>
      <c r="CZ7" s="998"/>
      <c r="DA7" s="997" t="s">
        <v>67</v>
      </c>
      <c r="DB7" s="998"/>
      <c r="DC7" s="998"/>
      <c r="DD7" s="998"/>
      <c r="DE7" s="998"/>
      <c r="DF7" s="998"/>
      <c r="DG7" s="999"/>
    </row>
    <row r="8" spans="1:111" s="54" customFormat="1" ht="61.2" x14ac:dyDescent="0.2">
      <c r="A8" s="1015"/>
      <c r="B8" s="1018"/>
      <c r="C8" s="1018"/>
      <c r="D8" s="1018"/>
      <c r="E8" s="1018" t="s">
        <v>402</v>
      </c>
      <c r="F8" s="1001" t="s">
        <v>33</v>
      </c>
      <c r="G8" s="1003" t="s">
        <v>15</v>
      </c>
      <c r="H8" s="28" t="s">
        <v>501</v>
      </c>
      <c r="I8" s="28" t="s">
        <v>558</v>
      </c>
      <c r="J8" s="28" t="s">
        <v>559</v>
      </c>
      <c r="K8" s="29" t="s">
        <v>560</v>
      </c>
      <c r="L8" s="27" t="s">
        <v>106</v>
      </c>
      <c r="M8" s="28" t="s">
        <v>221</v>
      </c>
      <c r="N8" s="28" t="s">
        <v>5</v>
      </c>
      <c r="O8" s="28" t="s">
        <v>4</v>
      </c>
      <c r="P8" s="28" t="s">
        <v>561</v>
      </c>
      <c r="Q8" s="29" t="s">
        <v>562</v>
      </c>
      <c r="R8" s="27" t="s">
        <v>686</v>
      </c>
      <c r="S8" s="28" t="s">
        <v>504</v>
      </c>
      <c r="T8" s="28" t="s">
        <v>6</v>
      </c>
      <c r="U8" s="28" t="s">
        <v>7</v>
      </c>
      <c r="V8" s="28" t="s">
        <v>563</v>
      </c>
      <c r="W8" s="29" t="s">
        <v>564</v>
      </c>
      <c r="X8" s="27" t="s">
        <v>565</v>
      </c>
      <c r="Y8" s="28" t="s">
        <v>566</v>
      </c>
      <c r="Z8" s="28" t="s">
        <v>567</v>
      </c>
      <c r="AA8" s="28" t="s">
        <v>568</v>
      </c>
      <c r="AB8" s="28" t="s">
        <v>510</v>
      </c>
      <c r="AC8" s="29" t="s">
        <v>569</v>
      </c>
      <c r="AD8" s="27" t="s">
        <v>570</v>
      </c>
      <c r="AE8" s="28" t="s">
        <v>505</v>
      </c>
      <c r="AF8" s="28" t="s">
        <v>571</v>
      </c>
      <c r="AG8" s="28" t="s">
        <v>572</v>
      </c>
      <c r="AH8" s="28" t="s">
        <v>573</v>
      </c>
      <c r="AI8" s="29" t="s">
        <v>529</v>
      </c>
      <c r="AJ8" s="27" t="s">
        <v>574</v>
      </c>
      <c r="AK8" s="28" t="s">
        <v>575</v>
      </c>
      <c r="AL8" s="28" t="s">
        <v>576</v>
      </c>
      <c r="AM8" s="28" t="s">
        <v>577</v>
      </c>
      <c r="AN8" s="28" t="s">
        <v>578</v>
      </c>
      <c r="AO8" s="28" t="s">
        <v>579</v>
      </c>
      <c r="AP8" s="28" t="s">
        <v>8</v>
      </c>
      <c r="AQ8" s="28" t="s">
        <v>580</v>
      </c>
      <c r="AR8" s="28" t="s">
        <v>581</v>
      </c>
      <c r="AS8" s="28" t="s">
        <v>582</v>
      </c>
      <c r="AT8" s="28" t="s">
        <v>518</v>
      </c>
      <c r="AU8" s="29" t="s">
        <v>46</v>
      </c>
      <c r="AV8" s="27" t="s">
        <v>9</v>
      </c>
      <c r="AW8" s="49" t="s">
        <v>583</v>
      </c>
      <c r="AX8" s="38" t="s">
        <v>215</v>
      </c>
      <c r="AY8" s="38" t="s">
        <v>532</v>
      </c>
      <c r="AZ8" s="38" t="s">
        <v>48</v>
      </c>
      <c r="BA8" s="38" t="s">
        <v>584</v>
      </c>
      <c r="BB8" s="38" t="s">
        <v>585</v>
      </c>
      <c r="BC8" s="38" t="s">
        <v>586</v>
      </c>
      <c r="BD8" s="38" t="s">
        <v>587</v>
      </c>
      <c r="BE8" s="38" t="s">
        <v>531</v>
      </c>
      <c r="BF8" s="38" t="s">
        <v>588</v>
      </c>
      <c r="BG8" s="48" t="s">
        <v>12</v>
      </c>
      <c r="BH8" s="45" t="s">
        <v>13</v>
      </c>
      <c r="BI8" s="46" t="s">
        <v>14</v>
      </c>
      <c r="BJ8" s="21" t="s">
        <v>56</v>
      </c>
      <c r="BK8" s="19" t="s">
        <v>62</v>
      </c>
      <c r="BL8" s="19" t="s">
        <v>63</v>
      </c>
      <c r="BM8" s="25" t="s">
        <v>64</v>
      </c>
      <c r="BN8" s="25" t="s">
        <v>76</v>
      </c>
      <c r="BO8" s="26" t="s">
        <v>57</v>
      </c>
      <c r="BP8" s="18" t="s">
        <v>22</v>
      </c>
      <c r="BQ8" s="7" t="s">
        <v>23</v>
      </c>
      <c r="BR8" s="7" t="s">
        <v>24</v>
      </c>
      <c r="BS8" s="7" t="s">
        <v>25</v>
      </c>
      <c r="BT8" s="7" t="s">
        <v>26</v>
      </c>
      <c r="BU8" s="7" t="s">
        <v>27</v>
      </c>
      <c r="BV8" s="7" t="s">
        <v>28</v>
      </c>
      <c r="BW8" s="7" t="s">
        <v>29</v>
      </c>
      <c r="BX8" s="22" t="s">
        <v>35</v>
      </c>
      <c r="BY8" s="13" t="s">
        <v>59</v>
      </c>
      <c r="BZ8" s="8" t="s">
        <v>22</v>
      </c>
      <c r="CA8" s="7" t="s">
        <v>23</v>
      </c>
      <c r="CB8" s="7" t="s">
        <v>24</v>
      </c>
      <c r="CC8" s="7" t="s">
        <v>34</v>
      </c>
      <c r="CD8" s="23" t="s">
        <v>60</v>
      </c>
      <c r="CE8" s="8" t="s">
        <v>22</v>
      </c>
      <c r="CF8" s="7" t="s">
        <v>23</v>
      </c>
      <c r="CG8" s="7" t="s">
        <v>24</v>
      </c>
      <c r="CH8" s="7" t="s">
        <v>25</v>
      </c>
      <c r="CI8" s="7" t="s">
        <v>26</v>
      </c>
      <c r="CJ8" s="7" t="s">
        <v>27</v>
      </c>
      <c r="CK8" s="7" t="s">
        <v>28</v>
      </c>
      <c r="CL8" s="7" t="s">
        <v>29</v>
      </c>
      <c r="CM8" s="7" t="s">
        <v>34</v>
      </c>
      <c r="CN8" s="23" t="s">
        <v>60</v>
      </c>
      <c r="CO8" s="8" t="s">
        <v>22</v>
      </c>
      <c r="CP8" s="7" t="s">
        <v>23</v>
      </c>
      <c r="CQ8" s="7" t="s">
        <v>24</v>
      </c>
      <c r="CR8" s="7" t="s">
        <v>25</v>
      </c>
      <c r="CS8" s="7" t="s">
        <v>26</v>
      </c>
      <c r="CT8" s="7" t="s">
        <v>27</v>
      </c>
      <c r="CU8" s="7" t="s">
        <v>28</v>
      </c>
      <c r="CV8" s="7" t="s">
        <v>29</v>
      </c>
      <c r="CW8" s="7" t="s">
        <v>34</v>
      </c>
      <c r="CX8" s="24" t="s">
        <v>60</v>
      </c>
      <c r="CY8" s="8" t="s">
        <v>78</v>
      </c>
      <c r="CZ8" s="22" t="s">
        <v>61</v>
      </c>
      <c r="DA8" s="8" t="s">
        <v>68</v>
      </c>
      <c r="DB8" s="7" t="s">
        <v>74</v>
      </c>
      <c r="DC8" s="7" t="s">
        <v>69</v>
      </c>
      <c r="DD8" s="7" t="s">
        <v>70</v>
      </c>
      <c r="DE8" s="7" t="s">
        <v>71</v>
      </c>
      <c r="DF8" s="7" t="s">
        <v>72</v>
      </c>
      <c r="DG8" s="13" t="s">
        <v>73</v>
      </c>
    </row>
    <row r="9" spans="1:111" s="54" customFormat="1" ht="10.199999999999999" x14ac:dyDescent="0.2">
      <c r="A9" s="1016"/>
      <c r="B9" s="1002"/>
      <c r="C9" s="1002"/>
      <c r="D9" s="1002"/>
      <c r="E9" s="1002"/>
      <c r="F9" s="1002"/>
      <c r="G9" s="1004"/>
      <c r="H9" s="28">
        <v>1390</v>
      </c>
      <c r="I9" s="28">
        <v>1349</v>
      </c>
      <c r="J9" s="28">
        <v>1351</v>
      </c>
      <c r="K9" s="27">
        <v>1350</v>
      </c>
      <c r="L9" s="28">
        <v>1013</v>
      </c>
      <c r="M9" s="28">
        <v>1003</v>
      </c>
      <c r="N9" s="28">
        <v>1008</v>
      </c>
      <c r="O9" s="28">
        <v>1103</v>
      </c>
      <c r="P9" s="29">
        <v>1353</v>
      </c>
      <c r="Q9" s="27">
        <v>1391</v>
      </c>
      <c r="R9" s="28">
        <v>1355</v>
      </c>
      <c r="S9" s="28">
        <v>1356</v>
      </c>
      <c r="T9" s="28">
        <v>1149</v>
      </c>
      <c r="U9" s="28">
        <v>1017</v>
      </c>
      <c r="V9" s="29">
        <v>1392</v>
      </c>
      <c r="W9" s="27">
        <v>1357</v>
      </c>
      <c r="X9" s="28">
        <v>1358</v>
      </c>
      <c r="Y9" s="28">
        <v>1359</v>
      </c>
      <c r="Z9" s="28">
        <v>1360</v>
      </c>
      <c r="AA9" s="28">
        <v>1393</v>
      </c>
      <c r="AB9" s="28">
        <v>1363</v>
      </c>
      <c r="AC9" s="27">
        <v>1364</v>
      </c>
      <c r="AD9" s="28">
        <v>1394</v>
      </c>
      <c r="AE9" s="28">
        <v>1366</v>
      </c>
      <c r="AF9" s="28">
        <v>1369</v>
      </c>
      <c r="AG9" s="28">
        <v>1368</v>
      </c>
      <c r="AH9" s="29">
        <v>1362</v>
      </c>
      <c r="AI9" s="27">
        <v>1370</v>
      </c>
      <c r="AJ9" s="28">
        <v>1371</v>
      </c>
      <c r="AK9" s="28">
        <v>1372</v>
      </c>
      <c r="AL9" s="28">
        <v>1373</v>
      </c>
      <c r="AM9" s="28">
        <v>1375</v>
      </c>
      <c r="AN9" s="29">
        <v>1380</v>
      </c>
      <c r="AO9" s="27">
        <v>1400</v>
      </c>
      <c r="AP9" s="28">
        <v>1200</v>
      </c>
      <c r="AQ9" s="28">
        <v>1396</v>
      </c>
      <c r="AR9" s="28">
        <v>1379</v>
      </c>
      <c r="AS9" s="28">
        <v>1381</v>
      </c>
      <c r="AT9" s="28">
        <v>1367</v>
      </c>
      <c r="AU9" s="28">
        <v>1052</v>
      </c>
      <c r="AV9" s="27">
        <v>1090</v>
      </c>
      <c r="AW9" s="31">
        <v>1397</v>
      </c>
      <c r="AX9" s="17">
        <v>1204</v>
      </c>
      <c r="AY9" s="17">
        <v>1388</v>
      </c>
      <c r="AZ9" s="17">
        <v>1006</v>
      </c>
      <c r="BA9" s="17">
        <v>1378</v>
      </c>
      <c r="BB9" s="17">
        <v>1376</v>
      </c>
      <c r="BC9" s="17">
        <v>1383</v>
      </c>
      <c r="BD9" s="17">
        <v>1384</v>
      </c>
      <c r="BE9" s="17">
        <v>1382</v>
      </c>
      <c r="BF9" s="17">
        <v>1377</v>
      </c>
      <c r="BG9" s="30">
        <v>1102</v>
      </c>
      <c r="BH9" s="6">
        <v>1105</v>
      </c>
      <c r="BI9" s="20">
        <v>1107</v>
      </c>
      <c r="BJ9" s="21"/>
      <c r="BK9" s="19"/>
      <c r="BL9" s="19"/>
      <c r="BM9" s="25"/>
      <c r="BN9" s="25"/>
      <c r="BO9" s="26"/>
      <c r="BP9" s="18"/>
      <c r="BQ9" s="7"/>
      <c r="BR9" s="7"/>
      <c r="BS9" s="7"/>
      <c r="BT9" s="7"/>
      <c r="BU9" s="7"/>
      <c r="BV9" s="7"/>
      <c r="BW9" s="7"/>
      <c r="BX9" s="22"/>
      <c r="BY9" s="13"/>
      <c r="BZ9" s="8"/>
      <c r="CA9" s="7"/>
      <c r="CB9" s="7"/>
      <c r="CC9" s="7"/>
      <c r="CD9" s="23"/>
      <c r="CE9" s="8"/>
      <c r="CF9" s="7"/>
      <c r="CG9" s="7"/>
      <c r="CH9" s="7"/>
      <c r="CI9" s="7"/>
      <c r="CJ9" s="7"/>
      <c r="CK9" s="7"/>
      <c r="CL9" s="7"/>
      <c r="CM9" s="7"/>
      <c r="CN9" s="23"/>
      <c r="CO9" s="8"/>
      <c r="CP9" s="7"/>
      <c r="CQ9" s="7"/>
      <c r="CR9" s="7"/>
      <c r="CS9" s="7"/>
      <c r="CT9" s="7"/>
      <c r="CU9" s="7"/>
      <c r="CV9" s="7"/>
      <c r="CW9" s="7"/>
      <c r="CX9" s="24"/>
      <c r="CY9" s="8"/>
      <c r="CZ9" s="22"/>
      <c r="DA9" s="8"/>
      <c r="DB9" s="7"/>
      <c r="DC9" s="7"/>
      <c r="DD9" s="7"/>
      <c r="DE9" s="7"/>
      <c r="DF9" s="7"/>
      <c r="DG9" s="13"/>
    </row>
    <row r="10" spans="1:111" s="54" customFormat="1" hidden="1" x14ac:dyDescent="0.2">
      <c r="A10" s="180">
        <v>1</v>
      </c>
      <c r="B10" s="56">
        <v>1304184</v>
      </c>
      <c r="C10" s="367" t="s">
        <v>692</v>
      </c>
      <c r="D10" s="366" t="s">
        <v>693</v>
      </c>
      <c r="E10" s="367" t="s">
        <v>591</v>
      </c>
      <c r="F10" s="56">
        <v>1</v>
      </c>
      <c r="G10" s="351"/>
      <c r="H10" s="368">
        <v>5</v>
      </c>
      <c r="I10" s="352"/>
      <c r="J10" s="352"/>
      <c r="K10" s="353"/>
      <c r="L10" s="353"/>
      <c r="M10" s="166">
        <v>6</v>
      </c>
      <c r="N10" s="169"/>
      <c r="O10" s="169"/>
      <c r="P10" s="169"/>
      <c r="Q10" s="169"/>
      <c r="R10" s="169">
        <v>10</v>
      </c>
      <c r="S10" s="352"/>
      <c r="T10" s="352"/>
      <c r="U10" s="166"/>
      <c r="V10" s="352"/>
      <c r="W10" s="353"/>
      <c r="X10" s="353"/>
      <c r="Y10" s="352"/>
      <c r="Z10" s="166">
        <v>9</v>
      </c>
      <c r="AA10" s="352"/>
      <c r="AB10" s="166">
        <v>9</v>
      </c>
      <c r="AC10" s="353"/>
      <c r="AD10" s="353"/>
      <c r="AE10" s="352">
        <v>5</v>
      </c>
      <c r="AF10" s="352"/>
      <c r="AG10" s="352"/>
      <c r="AH10" s="352">
        <v>5</v>
      </c>
      <c r="AI10" s="353">
        <v>5</v>
      </c>
      <c r="AJ10" s="353"/>
      <c r="AK10" s="352"/>
      <c r="AL10" s="352"/>
      <c r="AM10" s="352"/>
      <c r="AN10" s="352"/>
      <c r="AO10" s="353"/>
      <c r="AP10" s="352"/>
      <c r="AQ10" s="352"/>
      <c r="AR10" s="352"/>
      <c r="AS10" s="352"/>
      <c r="AT10" s="352">
        <v>5</v>
      </c>
      <c r="AU10" s="352"/>
      <c r="AV10" s="353"/>
      <c r="AW10" s="354"/>
      <c r="AX10" s="354"/>
      <c r="AY10" s="354">
        <v>5</v>
      </c>
      <c r="AZ10" s="188">
        <v>7</v>
      </c>
      <c r="BA10" s="354"/>
      <c r="BB10" s="354"/>
      <c r="BC10" s="354"/>
      <c r="BD10" s="354"/>
      <c r="BE10" s="354"/>
      <c r="BF10" s="354"/>
      <c r="BG10" s="355"/>
      <c r="BH10" s="169">
        <v>7</v>
      </c>
      <c r="BI10" s="169"/>
      <c r="BJ10" s="61">
        <f>COUNTIF(C10:BI10,"2018-1")</f>
        <v>0</v>
      </c>
      <c r="BK10" s="55">
        <f t="shared" ref="BK10:BK18" si="0">COUNTIF(C10:BI10,"&gt;5")</f>
        <v>6</v>
      </c>
      <c r="BL10" s="55">
        <f t="shared" ref="BL10:BL18" si="1">COUNTIF(C10:BI10,"&gt;5?")</f>
        <v>3</v>
      </c>
      <c r="BM10" s="55">
        <f t="shared" ref="BM10:BM18" si="2">COUNTIF(C10:BI10,"5")</f>
        <v>6</v>
      </c>
      <c r="BN10" s="356"/>
      <c r="BO10" s="98"/>
      <c r="BP10" s="357"/>
      <c r="BQ10" s="358"/>
      <c r="BR10" s="358"/>
      <c r="BS10" s="358"/>
      <c r="BT10" s="358"/>
      <c r="BU10" s="358"/>
      <c r="BV10" s="358"/>
      <c r="BW10" s="358"/>
      <c r="BX10" s="359"/>
      <c r="BY10" s="359"/>
      <c r="BZ10" s="357"/>
      <c r="CA10" s="358"/>
      <c r="CB10" s="358"/>
      <c r="CC10" s="358"/>
      <c r="CD10" s="360"/>
      <c r="CE10" s="357"/>
      <c r="CF10" s="358"/>
      <c r="CG10" s="358"/>
      <c r="CH10" s="358"/>
      <c r="CI10" s="358"/>
      <c r="CJ10" s="358"/>
      <c r="CK10" s="358"/>
      <c r="CL10" s="358"/>
      <c r="CM10" s="358"/>
      <c r="CN10" s="361"/>
      <c r="CO10" s="362"/>
      <c r="CP10" s="358"/>
      <c r="CQ10" s="358"/>
      <c r="CR10" s="358"/>
      <c r="CS10" s="358"/>
      <c r="CT10" s="358"/>
      <c r="CU10" s="358"/>
      <c r="CV10" s="358"/>
      <c r="CW10" s="358"/>
      <c r="CX10" s="363"/>
      <c r="CY10" s="362"/>
      <c r="CZ10" s="359"/>
      <c r="DA10" s="362"/>
      <c r="DB10" s="358"/>
      <c r="DC10" s="358"/>
      <c r="DD10" s="358"/>
      <c r="DE10" s="358"/>
      <c r="DF10" s="358"/>
      <c r="DG10" s="364"/>
    </row>
    <row r="11" spans="1:111" s="450" customFormat="1" hidden="1" x14ac:dyDescent="0.25">
      <c r="A11" s="437">
        <v>1</v>
      </c>
      <c r="B11" s="367">
        <v>1304184</v>
      </c>
      <c r="C11" s="367" t="s">
        <v>881</v>
      </c>
      <c r="D11" s="366" t="s">
        <v>882</v>
      </c>
      <c r="E11" s="367" t="s">
        <v>883</v>
      </c>
      <c r="F11" s="367">
        <v>1</v>
      </c>
      <c r="G11" s="460"/>
      <c r="H11" s="385">
        <v>7</v>
      </c>
      <c r="I11" s="461"/>
      <c r="J11" s="461"/>
      <c r="K11" s="462"/>
      <c r="L11" s="462">
        <v>5</v>
      </c>
      <c r="M11" s="385">
        <v>6</v>
      </c>
      <c r="N11" s="389"/>
      <c r="O11" s="389"/>
      <c r="P11" s="389"/>
      <c r="Q11" s="389"/>
      <c r="R11" s="389"/>
      <c r="S11" s="461"/>
      <c r="T11" s="461"/>
      <c r="U11" s="385">
        <v>9</v>
      </c>
      <c r="V11" s="461"/>
      <c r="W11" s="462"/>
      <c r="X11" s="462"/>
      <c r="Y11" s="461"/>
      <c r="Z11" s="385"/>
      <c r="AA11" s="461"/>
      <c r="AB11" s="385"/>
      <c r="AC11" s="462"/>
      <c r="AD11" s="462"/>
      <c r="AE11" s="461"/>
      <c r="AF11" s="461"/>
      <c r="AG11" s="461"/>
      <c r="AH11" s="461"/>
      <c r="AI11" s="462"/>
      <c r="AJ11" s="462"/>
      <c r="AK11" s="461"/>
      <c r="AL11" s="461"/>
      <c r="AM11" s="461"/>
      <c r="AN11" s="461"/>
      <c r="AO11" s="462"/>
      <c r="AP11" s="461"/>
      <c r="AQ11" s="461"/>
      <c r="AR11" s="461"/>
      <c r="AS11" s="461"/>
      <c r="AT11" s="461"/>
      <c r="AU11" s="461"/>
      <c r="AV11" s="462">
        <v>8</v>
      </c>
      <c r="AW11" s="463"/>
      <c r="AX11" s="463"/>
      <c r="AY11" s="463"/>
      <c r="AZ11" s="386"/>
      <c r="BA11" s="463"/>
      <c r="BB11" s="463"/>
      <c r="BC11" s="463"/>
      <c r="BD11" s="463"/>
      <c r="BE11" s="463"/>
      <c r="BF11" s="463"/>
      <c r="BG11" s="463">
        <v>8</v>
      </c>
      <c r="BH11" s="389"/>
      <c r="BI11" s="389">
        <v>7</v>
      </c>
      <c r="BJ11" s="61">
        <f>COUNTIF(C11:BI11,"2018-1")</f>
        <v>0</v>
      </c>
      <c r="BK11" s="440"/>
      <c r="BL11" s="440"/>
      <c r="BM11" s="440"/>
      <c r="BN11" s="465"/>
      <c r="BO11" s="466"/>
      <c r="BP11" s="463"/>
      <c r="BQ11" s="467"/>
      <c r="BR11" s="467"/>
      <c r="BS11" s="467"/>
      <c r="BT11" s="467"/>
      <c r="BU11" s="467"/>
      <c r="BV11" s="467"/>
      <c r="BW11" s="467"/>
      <c r="BX11" s="466"/>
      <c r="BY11" s="466"/>
      <c r="BZ11" s="463"/>
      <c r="CA11" s="467"/>
      <c r="CB11" s="467"/>
      <c r="CC11" s="467"/>
      <c r="CD11" s="468"/>
      <c r="CE11" s="463"/>
      <c r="CF11" s="467"/>
      <c r="CG11" s="467"/>
      <c r="CH11" s="467"/>
      <c r="CI11" s="467"/>
      <c r="CJ11" s="467"/>
      <c r="CK11" s="467"/>
      <c r="CL11" s="467"/>
      <c r="CM11" s="467"/>
      <c r="CN11" s="469"/>
      <c r="CO11" s="470"/>
      <c r="CP11" s="467"/>
      <c r="CQ11" s="467"/>
      <c r="CR11" s="467"/>
      <c r="CS11" s="467"/>
      <c r="CT11" s="467"/>
      <c r="CU11" s="467"/>
      <c r="CV11" s="467"/>
      <c r="CW11" s="467"/>
      <c r="CX11" s="471"/>
      <c r="CY11" s="470"/>
      <c r="CZ11" s="466"/>
      <c r="DA11" s="470"/>
      <c r="DB11" s="467"/>
      <c r="DC11" s="467"/>
      <c r="DD11" s="467"/>
      <c r="DE11" s="467"/>
      <c r="DF11" s="467"/>
      <c r="DG11" s="472"/>
    </row>
    <row r="12" spans="1:111" s="450" customFormat="1" ht="15" customHeight="1" x14ac:dyDescent="0.25">
      <c r="A12" s="437">
        <v>8</v>
      </c>
      <c r="B12" s="367">
        <v>1304184</v>
      </c>
      <c r="C12" s="367" t="s">
        <v>856</v>
      </c>
      <c r="D12" s="366" t="s">
        <v>857</v>
      </c>
      <c r="E12" s="367" t="s">
        <v>591</v>
      </c>
      <c r="F12" s="367">
        <v>1</v>
      </c>
      <c r="G12" s="460"/>
      <c r="H12" s="612">
        <v>8</v>
      </c>
      <c r="I12" s="612">
        <v>9</v>
      </c>
      <c r="J12" s="612">
        <v>7</v>
      </c>
      <c r="K12" s="608">
        <v>9</v>
      </c>
      <c r="L12" s="612" t="s">
        <v>294</v>
      </c>
      <c r="M12" s="595">
        <v>9</v>
      </c>
      <c r="N12" s="612">
        <v>8</v>
      </c>
      <c r="O12" s="595">
        <v>8</v>
      </c>
      <c r="P12" s="595">
        <v>8</v>
      </c>
      <c r="Q12" s="595">
        <v>8</v>
      </c>
      <c r="R12" s="608">
        <v>9</v>
      </c>
      <c r="S12" s="608">
        <v>9</v>
      </c>
      <c r="T12" s="612" t="s">
        <v>1526</v>
      </c>
      <c r="U12" s="612">
        <v>7</v>
      </c>
      <c r="V12" s="612">
        <v>9</v>
      </c>
      <c r="W12" s="612">
        <v>6</v>
      </c>
      <c r="X12" s="608">
        <v>6</v>
      </c>
      <c r="Y12" s="612">
        <v>9</v>
      </c>
      <c r="Z12" s="612">
        <v>9</v>
      </c>
      <c r="AA12" s="608">
        <v>7</v>
      </c>
      <c r="AB12" s="612">
        <v>9</v>
      </c>
      <c r="AC12" s="608">
        <v>7</v>
      </c>
      <c r="AD12" s="612">
        <v>7</v>
      </c>
      <c r="AE12" s="612">
        <v>9</v>
      </c>
      <c r="AF12" s="612">
        <v>7</v>
      </c>
      <c r="AG12" s="612">
        <v>8</v>
      </c>
      <c r="AH12" s="612">
        <v>7</v>
      </c>
      <c r="AI12" s="608">
        <v>9</v>
      </c>
      <c r="AJ12" s="608">
        <v>8</v>
      </c>
      <c r="AK12" s="612">
        <v>9</v>
      </c>
      <c r="AL12" s="612">
        <v>7</v>
      </c>
      <c r="AM12" s="612" t="s">
        <v>1526</v>
      </c>
      <c r="AN12" s="612">
        <v>8</v>
      </c>
      <c r="AO12" s="608">
        <v>6</v>
      </c>
      <c r="AP12" s="612">
        <v>8</v>
      </c>
      <c r="AQ12" s="612">
        <v>7</v>
      </c>
      <c r="AR12" s="612">
        <v>9</v>
      </c>
      <c r="AS12" s="595">
        <v>9</v>
      </c>
      <c r="AT12" s="612">
        <v>6</v>
      </c>
      <c r="AU12" s="595">
        <v>6</v>
      </c>
      <c r="AV12" s="608">
        <v>7</v>
      </c>
      <c r="AW12" s="616">
        <v>8</v>
      </c>
      <c r="AX12" s="616">
        <v>9</v>
      </c>
      <c r="AY12" s="616"/>
      <c r="AZ12" s="616"/>
      <c r="BA12" s="616"/>
      <c r="BB12" s="616">
        <v>7</v>
      </c>
      <c r="BC12" s="616">
        <v>7</v>
      </c>
      <c r="BD12" s="616"/>
      <c r="BE12" s="616">
        <v>8</v>
      </c>
      <c r="BF12" s="616">
        <v>7</v>
      </c>
      <c r="BG12" s="608" t="s">
        <v>1407</v>
      </c>
      <c r="BH12" s="595">
        <v>8</v>
      </c>
      <c r="BI12" s="595">
        <v>7</v>
      </c>
      <c r="BJ12" s="464">
        <f>COUNTIF(H12:BI12,"2022-1")</f>
        <v>0</v>
      </c>
      <c r="BK12" s="440">
        <f>COUNTIF(H12:BI12,"&gt;5")</f>
        <v>46</v>
      </c>
      <c r="BL12" s="440">
        <f>COUNTIF(H12:BI12,"&gt;5?")</f>
        <v>4</v>
      </c>
      <c r="BM12" s="440">
        <f>COUNTIF(H12:BI12,"5")</f>
        <v>0</v>
      </c>
      <c r="BN12" s="440">
        <f>COUNTIF(H12:BI12,"5*")</f>
        <v>0</v>
      </c>
      <c r="BO12" s="440">
        <f>SUM(BK12:BN12)</f>
        <v>50</v>
      </c>
      <c r="BP12" s="463"/>
      <c r="BQ12" s="467"/>
      <c r="BR12" s="467"/>
      <c r="BS12" s="467"/>
      <c r="BT12" s="467"/>
      <c r="BU12" s="467"/>
      <c r="BV12" s="467"/>
      <c r="BW12" s="467"/>
      <c r="BX12" s="466"/>
      <c r="BY12" s="466"/>
      <c r="BZ12" s="463"/>
      <c r="CA12" s="467"/>
      <c r="CB12" s="467"/>
      <c r="CC12" s="467"/>
      <c r="CD12" s="468"/>
      <c r="CE12" s="463"/>
      <c r="CF12" s="467"/>
      <c r="CG12" s="467"/>
      <c r="CH12" s="467"/>
      <c r="CI12" s="467"/>
      <c r="CJ12" s="467"/>
      <c r="CK12" s="467"/>
      <c r="CL12" s="467"/>
      <c r="CM12" s="467"/>
      <c r="CN12" s="469"/>
      <c r="CO12" s="470"/>
      <c r="CP12" s="467"/>
      <c r="CQ12" s="467"/>
      <c r="CR12" s="467"/>
      <c r="CS12" s="467"/>
      <c r="CT12" s="467"/>
      <c r="CU12" s="467"/>
      <c r="CV12" s="467"/>
      <c r="CW12" s="467"/>
      <c r="CX12" s="471"/>
      <c r="CY12" s="470"/>
      <c r="CZ12" s="466"/>
      <c r="DA12" s="470"/>
      <c r="DB12" s="467"/>
      <c r="DC12" s="467"/>
      <c r="DD12" s="467"/>
      <c r="DE12" s="467"/>
      <c r="DF12" s="467"/>
      <c r="DG12" s="472"/>
    </row>
    <row r="13" spans="1:111" s="450" customFormat="1" ht="15" hidden="1" customHeight="1" x14ac:dyDescent="0.25">
      <c r="A13" s="437">
        <v>9</v>
      </c>
      <c r="B13" s="367">
        <v>1304184</v>
      </c>
      <c r="C13" s="367" t="s">
        <v>718</v>
      </c>
      <c r="D13" s="366" t="s">
        <v>719</v>
      </c>
      <c r="E13" s="367" t="s">
        <v>591</v>
      </c>
      <c r="F13" s="367">
        <v>3</v>
      </c>
      <c r="G13" s="460"/>
      <c r="H13" s="612">
        <v>10</v>
      </c>
      <c r="I13" s="612">
        <v>9</v>
      </c>
      <c r="J13" s="612">
        <v>9</v>
      </c>
      <c r="K13" s="608">
        <v>9</v>
      </c>
      <c r="L13" s="612">
        <v>8</v>
      </c>
      <c r="M13" s="612">
        <v>8</v>
      </c>
      <c r="N13" s="612">
        <v>9</v>
      </c>
      <c r="O13" s="595">
        <v>9</v>
      </c>
      <c r="P13" s="595">
        <v>8</v>
      </c>
      <c r="Q13" s="595">
        <v>9</v>
      </c>
      <c r="R13" s="595">
        <v>10</v>
      </c>
      <c r="S13" s="608">
        <v>9</v>
      </c>
      <c r="T13" s="612">
        <v>7</v>
      </c>
      <c r="U13" s="612">
        <v>8</v>
      </c>
      <c r="V13" s="612">
        <v>9</v>
      </c>
      <c r="W13" s="612">
        <v>7</v>
      </c>
      <c r="X13" s="608">
        <v>7</v>
      </c>
      <c r="Y13" s="612">
        <v>8</v>
      </c>
      <c r="Z13" s="612">
        <v>10</v>
      </c>
      <c r="AA13" s="608">
        <v>7</v>
      </c>
      <c r="AB13" s="612">
        <v>10</v>
      </c>
      <c r="AC13" s="608">
        <v>8</v>
      </c>
      <c r="AD13" s="612">
        <v>8</v>
      </c>
      <c r="AE13" s="612">
        <v>10</v>
      </c>
      <c r="AF13" s="612">
        <v>8</v>
      </c>
      <c r="AG13" s="612">
        <v>9</v>
      </c>
      <c r="AH13" s="612">
        <v>6</v>
      </c>
      <c r="AI13" s="608">
        <v>9</v>
      </c>
      <c r="AJ13" s="608">
        <v>9</v>
      </c>
      <c r="AK13" s="612">
        <v>9</v>
      </c>
      <c r="AL13" s="612">
        <v>7</v>
      </c>
      <c r="AM13" s="612">
        <v>7</v>
      </c>
      <c r="AN13" s="612">
        <v>10</v>
      </c>
      <c r="AO13" s="608">
        <v>9</v>
      </c>
      <c r="AP13" s="612">
        <v>8</v>
      </c>
      <c r="AQ13" s="612">
        <v>8</v>
      </c>
      <c r="AR13" s="612">
        <v>9</v>
      </c>
      <c r="AS13" s="612">
        <v>10</v>
      </c>
      <c r="AT13" s="612">
        <v>8</v>
      </c>
      <c r="AU13" s="612">
        <v>8</v>
      </c>
      <c r="AV13" s="608">
        <v>7</v>
      </c>
      <c r="AW13" s="616">
        <v>9</v>
      </c>
      <c r="AX13" s="616"/>
      <c r="AY13" s="616">
        <v>10</v>
      </c>
      <c r="AZ13" s="616">
        <v>9</v>
      </c>
      <c r="BA13" s="616"/>
      <c r="BB13" s="616">
        <v>9</v>
      </c>
      <c r="BC13" s="616"/>
      <c r="BD13" s="616"/>
      <c r="BE13" s="616">
        <v>9</v>
      </c>
      <c r="BF13" s="616">
        <v>8</v>
      </c>
      <c r="BG13" s="608">
        <v>5</v>
      </c>
      <c r="BH13" s="595">
        <v>9</v>
      </c>
      <c r="BI13" s="595">
        <v>7</v>
      </c>
      <c r="BJ13" s="464">
        <f t="shared" ref="BJ13:BJ18" si="3">COUNTIF(H13:BI13,"2022-1")</f>
        <v>0</v>
      </c>
      <c r="BK13" s="440">
        <f t="shared" ref="BK13:BK17" si="4">COUNTIF(H13:BI13,"&gt;5")</f>
        <v>49</v>
      </c>
      <c r="BL13" s="440">
        <f t="shared" ref="BL13:BL17" si="5">COUNTIF(H13:BI13,"&gt;5?")</f>
        <v>0</v>
      </c>
      <c r="BM13" s="440">
        <f t="shared" ref="BM13:BM17" si="6">COUNTIF(H13:BI13,"5")</f>
        <v>1</v>
      </c>
      <c r="BN13" s="440">
        <f t="shared" ref="BN13:BN17" si="7">COUNTIF(H13:BI13,"5*")</f>
        <v>0</v>
      </c>
      <c r="BO13" s="440">
        <f>SUM(BK13:BN13)</f>
        <v>50</v>
      </c>
      <c r="BP13" s="463"/>
      <c r="BQ13" s="467"/>
      <c r="BR13" s="467"/>
      <c r="BS13" s="467"/>
      <c r="BT13" s="467"/>
      <c r="BU13" s="467"/>
      <c r="BV13" s="467"/>
      <c r="BW13" s="467"/>
      <c r="BX13" s="466"/>
      <c r="BY13" s="466"/>
      <c r="BZ13" s="463"/>
      <c r="CA13" s="467"/>
      <c r="CB13" s="467"/>
      <c r="CC13" s="467"/>
      <c r="CD13" s="468"/>
      <c r="CE13" s="463"/>
      <c r="CF13" s="467"/>
      <c r="CG13" s="467"/>
      <c r="CH13" s="467"/>
      <c r="CI13" s="467"/>
      <c r="CJ13" s="467"/>
      <c r="CK13" s="467"/>
      <c r="CL13" s="467"/>
      <c r="CM13" s="467"/>
      <c r="CN13" s="469"/>
      <c r="CO13" s="470"/>
      <c r="CP13" s="467"/>
      <c r="CQ13" s="467"/>
      <c r="CR13" s="467"/>
      <c r="CS13" s="467"/>
      <c r="CT13" s="467"/>
      <c r="CU13" s="467"/>
      <c r="CV13" s="467"/>
      <c r="CW13" s="467"/>
      <c r="CX13" s="471"/>
      <c r="CY13" s="470"/>
      <c r="CZ13" s="466"/>
      <c r="DA13" s="470"/>
      <c r="DB13" s="467"/>
      <c r="DC13" s="467"/>
      <c r="DD13" s="467"/>
      <c r="DE13" s="467"/>
      <c r="DF13" s="467"/>
      <c r="DG13" s="472"/>
    </row>
    <row r="14" spans="1:111" s="459" customFormat="1" ht="15" hidden="1" x14ac:dyDescent="0.25">
      <c r="A14" s="437">
        <v>10</v>
      </c>
      <c r="B14" s="56">
        <v>1304184</v>
      </c>
      <c r="C14" s="56" t="s">
        <v>696</v>
      </c>
      <c r="D14" s="419" t="s">
        <v>697</v>
      </c>
      <c r="E14" s="56" t="s">
        <v>591</v>
      </c>
      <c r="F14" s="56">
        <v>3</v>
      </c>
      <c r="G14" s="351"/>
      <c r="H14" s="612">
        <v>9</v>
      </c>
      <c r="I14" s="612">
        <v>9</v>
      </c>
      <c r="J14" s="612">
        <v>9</v>
      </c>
      <c r="K14" s="608">
        <v>10</v>
      </c>
      <c r="L14" s="612">
        <v>8</v>
      </c>
      <c r="M14" s="612">
        <v>8</v>
      </c>
      <c r="N14" s="612">
        <v>9</v>
      </c>
      <c r="O14" s="595">
        <v>9</v>
      </c>
      <c r="P14" s="595">
        <v>7</v>
      </c>
      <c r="Q14" s="595">
        <v>9</v>
      </c>
      <c r="R14" s="595">
        <v>10</v>
      </c>
      <c r="S14" s="608">
        <v>9</v>
      </c>
      <c r="T14" s="612">
        <v>7</v>
      </c>
      <c r="U14" s="612">
        <v>10</v>
      </c>
      <c r="V14" s="612">
        <v>9</v>
      </c>
      <c r="W14" s="612">
        <v>8</v>
      </c>
      <c r="X14" s="608">
        <v>8</v>
      </c>
      <c r="Y14" s="612">
        <v>9</v>
      </c>
      <c r="Z14" s="612">
        <v>10</v>
      </c>
      <c r="AA14" s="608">
        <v>9</v>
      </c>
      <c r="AB14" s="612">
        <v>10</v>
      </c>
      <c r="AC14" s="608">
        <v>7</v>
      </c>
      <c r="AD14" s="612">
        <v>8</v>
      </c>
      <c r="AE14" s="612">
        <v>10</v>
      </c>
      <c r="AF14" s="612">
        <v>9</v>
      </c>
      <c r="AG14" s="612">
        <v>9</v>
      </c>
      <c r="AH14" s="612">
        <v>9</v>
      </c>
      <c r="AI14" s="608">
        <v>10</v>
      </c>
      <c r="AJ14" s="608">
        <v>10</v>
      </c>
      <c r="AK14" s="612">
        <v>10</v>
      </c>
      <c r="AL14" s="612">
        <v>8</v>
      </c>
      <c r="AM14" s="612">
        <v>9</v>
      </c>
      <c r="AN14" s="612">
        <v>9</v>
      </c>
      <c r="AO14" s="608">
        <v>9</v>
      </c>
      <c r="AP14" s="612">
        <v>9</v>
      </c>
      <c r="AQ14" s="612">
        <v>9</v>
      </c>
      <c r="AR14" s="612">
        <v>10</v>
      </c>
      <c r="AS14" s="612">
        <v>10</v>
      </c>
      <c r="AT14" s="612">
        <v>8</v>
      </c>
      <c r="AU14" s="612">
        <v>9</v>
      </c>
      <c r="AV14" s="608">
        <v>8</v>
      </c>
      <c r="AW14" s="616">
        <v>8</v>
      </c>
      <c r="AX14" s="616"/>
      <c r="AY14" s="616">
        <v>10</v>
      </c>
      <c r="AZ14" s="616">
        <v>8</v>
      </c>
      <c r="BA14" s="616"/>
      <c r="BB14" s="616">
        <v>10</v>
      </c>
      <c r="BC14" s="616"/>
      <c r="BD14" s="616"/>
      <c r="BE14" s="616">
        <v>10</v>
      </c>
      <c r="BF14" s="616">
        <v>9</v>
      </c>
      <c r="BG14" s="608">
        <v>6</v>
      </c>
      <c r="BH14" s="595">
        <v>9</v>
      </c>
      <c r="BI14" s="595">
        <v>8</v>
      </c>
      <c r="BJ14" s="464">
        <f t="shared" si="3"/>
        <v>0</v>
      </c>
      <c r="BK14" s="440">
        <f t="shared" si="4"/>
        <v>50</v>
      </c>
      <c r="BL14" s="440">
        <f t="shared" si="5"/>
        <v>0</v>
      </c>
      <c r="BM14" s="440">
        <f t="shared" si="6"/>
        <v>0</v>
      </c>
      <c r="BN14" s="440">
        <f t="shared" si="7"/>
        <v>0</v>
      </c>
      <c r="BO14" s="55">
        <f t="shared" ref="BO14:BO18" si="8">SUM(BK14:BN14)</f>
        <v>50</v>
      </c>
      <c r="BP14" s="452"/>
      <c r="BQ14" s="347"/>
      <c r="BR14" s="347"/>
      <c r="BS14" s="347"/>
      <c r="BT14" s="347"/>
      <c r="BU14" s="347"/>
      <c r="BV14" s="347"/>
      <c r="BW14" s="347"/>
      <c r="BX14" s="453"/>
      <c r="BY14" s="453"/>
      <c r="BZ14" s="452"/>
      <c r="CA14" s="347"/>
      <c r="CB14" s="347"/>
      <c r="CC14" s="347"/>
      <c r="CD14" s="454"/>
      <c r="CE14" s="452"/>
      <c r="CF14" s="347"/>
      <c r="CG14" s="347"/>
      <c r="CH14" s="347"/>
      <c r="CI14" s="347"/>
      <c r="CJ14" s="347"/>
      <c r="CK14" s="347"/>
      <c r="CL14" s="347"/>
      <c r="CM14" s="347"/>
      <c r="CN14" s="455"/>
      <c r="CO14" s="456"/>
      <c r="CP14" s="347"/>
      <c r="CQ14" s="347"/>
      <c r="CR14" s="347"/>
      <c r="CS14" s="347"/>
      <c r="CT14" s="347"/>
      <c r="CU14" s="347"/>
      <c r="CV14" s="347"/>
      <c r="CW14" s="347"/>
      <c r="CX14" s="457"/>
      <c r="CY14" s="456"/>
      <c r="CZ14" s="453"/>
      <c r="DA14" s="456"/>
      <c r="DB14" s="347"/>
      <c r="DC14" s="347"/>
      <c r="DD14" s="347"/>
      <c r="DE14" s="347"/>
      <c r="DF14" s="347"/>
      <c r="DG14" s="458"/>
    </row>
    <row r="15" spans="1:111" s="54" customFormat="1" ht="15" hidden="1" x14ac:dyDescent="0.2">
      <c r="A15" s="437">
        <v>11</v>
      </c>
      <c r="B15" s="190">
        <v>1304184</v>
      </c>
      <c r="C15" s="206" t="s">
        <v>777</v>
      </c>
      <c r="D15" s="313" t="s">
        <v>752</v>
      </c>
      <c r="E15" s="206" t="s">
        <v>591</v>
      </c>
      <c r="F15" s="190"/>
      <c r="G15" s="192">
        <v>1</v>
      </c>
      <c r="H15" s="612">
        <v>9</v>
      </c>
      <c r="I15" s="612" t="s">
        <v>16</v>
      </c>
      <c r="J15" s="612" t="s">
        <v>16</v>
      </c>
      <c r="K15" s="612" t="s">
        <v>16</v>
      </c>
      <c r="L15" s="608" t="s">
        <v>16</v>
      </c>
      <c r="M15" s="612" t="s">
        <v>16</v>
      </c>
      <c r="N15" s="612" t="s">
        <v>16</v>
      </c>
      <c r="O15" s="612" t="s">
        <v>16</v>
      </c>
      <c r="P15" s="612"/>
      <c r="Q15" s="612" t="s">
        <v>16</v>
      </c>
      <c r="R15" s="608"/>
      <c r="S15" s="612" t="s">
        <v>16</v>
      </c>
      <c r="T15" s="612" t="s">
        <v>16</v>
      </c>
      <c r="U15" s="612"/>
      <c r="V15" s="612" t="s">
        <v>16</v>
      </c>
      <c r="W15" s="612" t="s">
        <v>16</v>
      </c>
      <c r="X15" s="608"/>
      <c r="Y15" s="612" t="s">
        <v>16</v>
      </c>
      <c r="Z15" s="612"/>
      <c r="AA15" s="612" t="s">
        <v>16</v>
      </c>
      <c r="AB15" s="612" t="s">
        <v>16</v>
      </c>
      <c r="AC15" s="612"/>
      <c r="AD15" s="608"/>
      <c r="AE15" s="612">
        <v>9</v>
      </c>
      <c r="AF15" s="612"/>
      <c r="AG15" s="612"/>
      <c r="AH15" s="612">
        <v>6</v>
      </c>
      <c r="AI15" s="612">
        <v>9</v>
      </c>
      <c r="AJ15" s="608"/>
      <c r="AK15" s="612"/>
      <c r="AL15" s="612"/>
      <c r="AM15" s="612"/>
      <c r="AN15" s="612"/>
      <c r="AO15" s="612"/>
      <c r="AP15" s="612"/>
      <c r="AQ15" s="612"/>
      <c r="AR15" s="612"/>
      <c r="AS15" s="612"/>
      <c r="AT15" s="612">
        <v>8</v>
      </c>
      <c r="AU15" s="612"/>
      <c r="AV15" s="608"/>
      <c r="AW15" s="616"/>
      <c r="AX15" s="616"/>
      <c r="AY15" s="616">
        <v>10</v>
      </c>
      <c r="AZ15" s="616"/>
      <c r="BA15" s="616"/>
      <c r="BB15" s="616"/>
      <c r="BC15" s="616" t="s">
        <v>16</v>
      </c>
      <c r="BD15" s="616"/>
      <c r="BE15" s="616"/>
      <c r="BF15" s="616"/>
      <c r="BG15" s="616"/>
      <c r="BH15" s="595" t="s">
        <v>16</v>
      </c>
      <c r="BI15" s="595"/>
      <c r="BJ15" s="464">
        <f t="shared" si="3"/>
        <v>0</v>
      </c>
      <c r="BK15" s="440">
        <f t="shared" si="4"/>
        <v>6</v>
      </c>
      <c r="BL15" s="440">
        <f t="shared" si="5"/>
        <v>17</v>
      </c>
      <c r="BM15" s="440">
        <f t="shared" si="6"/>
        <v>0</v>
      </c>
      <c r="BN15" s="440">
        <f t="shared" si="7"/>
        <v>0</v>
      </c>
      <c r="BO15" s="55">
        <v>26</v>
      </c>
      <c r="BP15" s="196"/>
      <c r="BQ15" s="169"/>
      <c r="BR15" s="169"/>
      <c r="BS15" s="169"/>
      <c r="BT15" s="169"/>
      <c r="BU15" s="169"/>
      <c r="BV15" s="169"/>
      <c r="BW15" s="169"/>
      <c r="BX15" s="197"/>
      <c r="BY15" s="197"/>
      <c r="BZ15" s="196"/>
      <c r="CA15" s="169"/>
      <c r="CB15" s="169"/>
      <c r="CC15" s="169"/>
      <c r="CD15" s="198"/>
      <c r="CE15" s="196"/>
      <c r="CF15" s="169"/>
      <c r="CG15" s="169"/>
      <c r="CH15" s="99"/>
      <c r="CI15" s="99"/>
      <c r="CJ15" s="99"/>
      <c r="CK15" s="99"/>
      <c r="CL15" s="99"/>
      <c r="CM15" s="99"/>
      <c r="CN15" s="101"/>
      <c r="CO15" s="96"/>
      <c r="CP15" s="99"/>
      <c r="CQ15" s="99"/>
      <c r="CR15" s="99"/>
      <c r="CS15" s="99"/>
      <c r="CT15" s="99"/>
      <c r="CU15" s="99"/>
      <c r="CV15" s="99"/>
      <c r="CW15" s="99"/>
      <c r="CX15" s="102"/>
      <c r="CY15" s="96"/>
      <c r="CZ15" s="98"/>
      <c r="DA15" s="96"/>
      <c r="DB15" s="99"/>
      <c r="DC15" s="99"/>
      <c r="DD15" s="99"/>
      <c r="DE15" s="99"/>
      <c r="DF15" s="99"/>
      <c r="DG15" s="100"/>
    </row>
    <row r="16" spans="1:111" s="450" customFormat="1" ht="15" hidden="1" x14ac:dyDescent="0.25">
      <c r="A16" s="437">
        <v>12</v>
      </c>
      <c r="B16" s="367">
        <v>1304184</v>
      </c>
      <c r="C16" s="367" t="s">
        <v>777</v>
      </c>
      <c r="D16" s="366" t="s">
        <v>752</v>
      </c>
      <c r="E16" s="367" t="s">
        <v>591</v>
      </c>
      <c r="F16" s="367"/>
      <c r="G16" s="441">
        <v>2</v>
      </c>
      <c r="H16" s="612">
        <v>9</v>
      </c>
      <c r="I16" s="612" t="s">
        <v>16</v>
      </c>
      <c r="J16" s="612" t="s">
        <v>16</v>
      </c>
      <c r="K16" s="612" t="s">
        <v>16</v>
      </c>
      <c r="L16" s="608" t="s">
        <v>16</v>
      </c>
      <c r="M16" s="612" t="s">
        <v>16</v>
      </c>
      <c r="N16" s="612" t="s">
        <v>16</v>
      </c>
      <c r="O16" s="612" t="s">
        <v>16</v>
      </c>
      <c r="P16" s="612">
        <v>8</v>
      </c>
      <c r="Q16" s="612" t="s">
        <v>16</v>
      </c>
      <c r="R16" s="608">
        <v>10</v>
      </c>
      <c r="S16" s="612" t="s">
        <v>16</v>
      </c>
      <c r="T16" s="612" t="s">
        <v>16</v>
      </c>
      <c r="U16" s="612">
        <v>9</v>
      </c>
      <c r="V16" s="612" t="s">
        <v>16</v>
      </c>
      <c r="W16" s="612" t="s">
        <v>16</v>
      </c>
      <c r="X16" s="608">
        <v>9</v>
      </c>
      <c r="Y16" s="612" t="s">
        <v>16</v>
      </c>
      <c r="Z16" s="612">
        <v>10</v>
      </c>
      <c r="AA16" s="612" t="s">
        <v>16</v>
      </c>
      <c r="AB16" s="612" t="s">
        <v>16</v>
      </c>
      <c r="AC16" s="612">
        <v>7</v>
      </c>
      <c r="AD16" s="608">
        <v>9</v>
      </c>
      <c r="AE16" s="612">
        <v>9</v>
      </c>
      <c r="AF16" s="612">
        <v>8</v>
      </c>
      <c r="AG16" s="612">
        <v>10</v>
      </c>
      <c r="AH16" s="612">
        <v>6</v>
      </c>
      <c r="AI16" s="612">
        <v>9</v>
      </c>
      <c r="AJ16" s="608">
        <v>9</v>
      </c>
      <c r="AK16" s="612">
        <v>9</v>
      </c>
      <c r="AL16" s="612">
        <v>8</v>
      </c>
      <c r="AM16" s="612">
        <v>7</v>
      </c>
      <c r="AN16" s="612">
        <v>9</v>
      </c>
      <c r="AO16" s="612">
        <v>8</v>
      </c>
      <c r="AP16" s="612">
        <v>9</v>
      </c>
      <c r="AQ16" s="612">
        <v>9</v>
      </c>
      <c r="AR16" s="612">
        <v>9</v>
      </c>
      <c r="AS16" s="612">
        <v>10</v>
      </c>
      <c r="AT16" s="612">
        <v>8</v>
      </c>
      <c r="AU16" s="612">
        <v>9</v>
      </c>
      <c r="AV16" s="608">
        <v>7</v>
      </c>
      <c r="AW16" s="616">
        <v>9</v>
      </c>
      <c r="AX16" s="616"/>
      <c r="AY16" s="616">
        <v>10</v>
      </c>
      <c r="AZ16" s="616"/>
      <c r="BA16" s="616"/>
      <c r="BB16" s="616">
        <v>10</v>
      </c>
      <c r="BC16" s="616" t="s">
        <v>16</v>
      </c>
      <c r="BD16" s="616"/>
      <c r="BE16" s="616">
        <v>9</v>
      </c>
      <c r="BF16" s="616">
        <v>9</v>
      </c>
      <c r="BG16" s="608" t="s">
        <v>715</v>
      </c>
      <c r="BH16" s="595" t="s">
        <v>16</v>
      </c>
      <c r="BI16" s="595">
        <v>7</v>
      </c>
      <c r="BJ16" s="464">
        <f t="shared" si="3"/>
        <v>0</v>
      </c>
      <c r="BK16" s="440">
        <f t="shared" si="4"/>
        <v>32</v>
      </c>
      <c r="BL16" s="440">
        <f t="shared" si="5"/>
        <v>18</v>
      </c>
      <c r="BM16" s="440">
        <f t="shared" si="6"/>
        <v>0</v>
      </c>
      <c r="BN16" s="440">
        <f t="shared" si="7"/>
        <v>0</v>
      </c>
      <c r="BO16" s="440">
        <f>SUM(BK16:BN16)</f>
        <v>50</v>
      </c>
      <c r="BP16" s="386"/>
      <c r="BQ16" s="389"/>
      <c r="BR16" s="389"/>
      <c r="BS16" s="389"/>
      <c r="BT16" s="389"/>
      <c r="BU16" s="389"/>
      <c r="BV16" s="389"/>
      <c r="BW16" s="389"/>
      <c r="BX16" s="387"/>
      <c r="BY16" s="387"/>
      <c r="BZ16" s="386"/>
      <c r="CA16" s="389"/>
      <c r="CB16" s="389"/>
      <c r="CC16" s="389"/>
      <c r="CD16" s="388"/>
      <c r="CE16" s="386"/>
      <c r="CF16" s="389"/>
      <c r="CG16" s="389"/>
      <c r="CH16" s="467"/>
      <c r="CI16" s="467"/>
      <c r="CJ16" s="467"/>
      <c r="CK16" s="467"/>
      <c r="CL16" s="467"/>
      <c r="CM16" s="467"/>
      <c r="CN16" s="469"/>
      <c r="CO16" s="470"/>
      <c r="CP16" s="467"/>
      <c r="CQ16" s="467"/>
      <c r="CR16" s="467"/>
      <c r="CS16" s="467"/>
      <c r="CT16" s="467"/>
      <c r="CU16" s="467"/>
      <c r="CV16" s="467"/>
      <c r="CW16" s="467"/>
      <c r="CX16" s="471"/>
      <c r="CY16" s="470"/>
      <c r="CZ16" s="466"/>
      <c r="DA16" s="470"/>
      <c r="DB16" s="467"/>
      <c r="DC16" s="467"/>
      <c r="DD16" s="467"/>
      <c r="DE16" s="467"/>
      <c r="DF16" s="467"/>
      <c r="DG16" s="472"/>
    </row>
    <row r="17" spans="1:111" s="54" customFormat="1" ht="15" customHeight="1" thickBot="1" x14ac:dyDescent="0.25">
      <c r="A17" s="437">
        <v>13</v>
      </c>
      <c r="B17" s="190">
        <v>1304184</v>
      </c>
      <c r="C17" s="206" t="s">
        <v>720</v>
      </c>
      <c r="D17" s="313" t="s">
        <v>721</v>
      </c>
      <c r="E17" s="206" t="s">
        <v>591</v>
      </c>
      <c r="F17" s="190"/>
      <c r="G17" s="192">
        <v>1</v>
      </c>
      <c r="H17" s="612" t="s">
        <v>295</v>
      </c>
      <c r="I17" s="612" t="s">
        <v>595</v>
      </c>
      <c r="J17" s="612" t="s">
        <v>595</v>
      </c>
      <c r="K17" s="612" t="s">
        <v>595</v>
      </c>
      <c r="L17" s="608" t="s">
        <v>784</v>
      </c>
      <c r="M17" s="612" t="s">
        <v>595</v>
      </c>
      <c r="N17" s="612">
        <v>7</v>
      </c>
      <c r="O17" s="612">
        <v>7</v>
      </c>
      <c r="P17" s="612" t="s">
        <v>595</v>
      </c>
      <c r="Q17" s="612">
        <v>6</v>
      </c>
      <c r="R17" s="608">
        <v>10</v>
      </c>
      <c r="S17" s="608" t="s">
        <v>595</v>
      </c>
      <c r="T17" s="612" t="s">
        <v>595</v>
      </c>
      <c r="U17" s="612" t="s">
        <v>292</v>
      </c>
      <c r="V17" s="612" t="s">
        <v>292</v>
      </c>
      <c r="W17" s="608" t="s">
        <v>784</v>
      </c>
      <c r="X17" s="608">
        <v>7</v>
      </c>
      <c r="Y17" s="612">
        <v>8</v>
      </c>
      <c r="Z17" s="612">
        <v>10</v>
      </c>
      <c r="AA17" s="608">
        <v>8</v>
      </c>
      <c r="AB17" s="612">
        <v>9</v>
      </c>
      <c r="AC17" s="612">
        <v>7</v>
      </c>
      <c r="AD17" s="608" t="s">
        <v>892</v>
      </c>
      <c r="AE17" s="612">
        <v>7</v>
      </c>
      <c r="AF17" s="612">
        <v>7</v>
      </c>
      <c r="AG17" s="612" t="s">
        <v>595</v>
      </c>
      <c r="AH17" s="612" t="s">
        <v>294</v>
      </c>
      <c r="AI17" s="612" t="s">
        <v>623</v>
      </c>
      <c r="AJ17" s="608">
        <v>6</v>
      </c>
      <c r="AK17" s="612">
        <v>6</v>
      </c>
      <c r="AL17" s="608" t="s">
        <v>784</v>
      </c>
      <c r="AM17" s="612" t="s">
        <v>294</v>
      </c>
      <c r="AN17" s="612">
        <v>8</v>
      </c>
      <c r="AO17" s="612" t="s">
        <v>623</v>
      </c>
      <c r="AP17" s="612">
        <v>9</v>
      </c>
      <c r="AQ17" s="612" t="s">
        <v>293</v>
      </c>
      <c r="AR17" s="612">
        <v>8</v>
      </c>
      <c r="AS17" s="612" t="s">
        <v>595</v>
      </c>
      <c r="AT17" s="612" t="s">
        <v>784</v>
      </c>
      <c r="AU17" s="608">
        <v>8</v>
      </c>
      <c r="AV17" s="608" t="s">
        <v>292</v>
      </c>
      <c r="AW17" s="616">
        <v>5</v>
      </c>
      <c r="AX17" s="616">
        <v>8</v>
      </c>
      <c r="AY17" s="616">
        <v>6</v>
      </c>
      <c r="AZ17" s="616">
        <v>9</v>
      </c>
      <c r="BA17" s="616">
        <v>9</v>
      </c>
      <c r="BB17" s="616" t="s">
        <v>301</v>
      </c>
      <c r="BC17" s="616"/>
      <c r="BD17" s="616"/>
      <c r="BE17" s="616" t="s">
        <v>595</v>
      </c>
      <c r="BF17" s="616"/>
      <c r="BG17" s="616" t="s">
        <v>595</v>
      </c>
      <c r="BH17" s="595">
        <v>7</v>
      </c>
      <c r="BI17" s="595" t="s">
        <v>295</v>
      </c>
      <c r="BJ17" s="464">
        <f t="shared" si="3"/>
        <v>0</v>
      </c>
      <c r="BK17" s="440">
        <f t="shared" si="4"/>
        <v>23</v>
      </c>
      <c r="BL17" s="440">
        <f t="shared" si="5"/>
        <v>24</v>
      </c>
      <c r="BM17" s="440">
        <f t="shared" si="6"/>
        <v>1</v>
      </c>
      <c r="BN17" s="440">
        <f t="shared" si="7"/>
        <v>1</v>
      </c>
      <c r="BO17" s="55">
        <f t="shared" si="8"/>
        <v>49</v>
      </c>
      <c r="BP17" s="196"/>
      <c r="BQ17" s="169"/>
      <c r="BR17" s="169"/>
      <c r="BS17" s="169"/>
      <c r="BT17" s="169"/>
      <c r="BU17" s="169"/>
      <c r="BV17" s="169"/>
      <c r="BW17" s="169"/>
      <c r="BX17" s="197"/>
      <c r="BY17" s="197"/>
      <c r="BZ17" s="196"/>
      <c r="CA17" s="169"/>
      <c r="CB17" s="169"/>
      <c r="CC17" s="169"/>
      <c r="CD17" s="198"/>
      <c r="CE17" s="196"/>
      <c r="CF17" s="169"/>
      <c r="CG17" s="169"/>
      <c r="CH17" s="99"/>
      <c r="CI17" s="99"/>
      <c r="CJ17" s="99"/>
      <c r="CK17" s="99"/>
      <c r="CL17" s="99"/>
      <c r="CM17" s="99"/>
      <c r="CN17" s="101"/>
      <c r="CO17" s="96"/>
      <c r="CP17" s="99"/>
      <c r="CQ17" s="99"/>
      <c r="CR17" s="99"/>
      <c r="CS17" s="99"/>
      <c r="CT17" s="99"/>
      <c r="CU17" s="99"/>
      <c r="CV17" s="99"/>
      <c r="CW17" s="99"/>
      <c r="CX17" s="102"/>
      <c r="CY17" s="96"/>
      <c r="CZ17" s="98"/>
      <c r="DA17" s="96"/>
      <c r="DB17" s="99"/>
      <c r="DC17" s="99"/>
      <c r="DD17" s="99"/>
      <c r="DE17" s="99"/>
      <c r="DF17" s="99"/>
      <c r="DG17" s="100"/>
    </row>
    <row r="18" spans="1:111" s="54" customFormat="1" ht="15" hidden="1" customHeight="1" thickBot="1" x14ac:dyDescent="0.25">
      <c r="A18" s="437">
        <v>14</v>
      </c>
      <c r="B18" s="91">
        <v>1304184</v>
      </c>
      <c r="C18" s="91" t="s">
        <v>589</v>
      </c>
      <c r="D18" s="174" t="s">
        <v>590</v>
      </c>
      <c r="E18" s="91" t="s">
        <v>594</v>
      </c>
      <c r="F18" s="172"/>
      <c r="G18" s="172">
        <v>5</v>
      </c>
      <c r="H18" s="169" t="s">
        <v>16</v>
      </c>
      <c r="I18" s="169" t="s">
        <v>16</v>
      </c>
      <c r="J18" s="169">
        <v>9</v>
      </c>
      <c r="K18" s="169">
        <v>9</v>
      </c>
      <c r="L18" s="169" t="s">
        <v>16</v>
      </c>
      <c r="M18" s="430" t="s">
        <v>294</v>
      </c>
      <c r="N18" s="169" t="s">
        <v>16</v>
      </c>
      <c r="O18" s="246" t="s">
        <v>295</v>
      </c>
      <c r="P18" s="170" t="s">
        <v>16</v>
      </c>
      <c r="Q18" s="170">
        <v>7</v>
      </c>
      <c r="R18" s="169">
        <v>10</v>
      </c>
      <c r="S18" s="169">
        <v>9</v>
      </c>
      <c r="T18" s="169" t="s">
        <v>16</v>
      </c>
      <c r="U18" s="169">
        <v>9</v>
      </c>
      <c r="V18" s="169" t="s">
        <v>16</v>
      </c>
      <c r="W18" s="169" t="s">
        <v>16</v>
      </c>
      <c r="X18" s="169" t="s">
        <v>16</v>
      </c>
      <c r="Y18" s="169" t="s">
        <v>16</v>
      </c>
      <c r="Z18" s="169">
        <v>9</v>
      </c>
      <c r="AA18" s="169" t="s">
        <v>16</v>
      </c>
      <c r="AB18" s="169" t="s">
        <v>16</v>
      </c>
      <c r="AC18" s="169" t="s">
        <v>16</v>
      </c>
      <c r="AD18" s="169" t="s">
        <v>16</v>
      </c>
      <c r="AE18" s="169" t="s">
        <v>292</v>
      </c>
      <c r="AF18" s="169">
        <v>8</v>
      </c>
      <c r="AG18" s="169" t="s">
        <v>16</v>
      </c>
      <c r="AH18" s="169">
        <v>7</v>
      </c>
      <c r="AI18" s="169">
        <v>9</v>
      </c>
      <c r="AJ18" s="169">
        <v>7</v>
      </c>
      <c r="AK18" s="169">
        <v>9</v>
      </c>
      <c r="AL18" s="169" t="s">
        <v>16</v>
      </c>
      <c r="AM18" s="169" t="s">
        <v>293</v>
      </c>
      <c r="AN18" s="169">
        <v>9</v>
      </c>
      <c r="AO18" s="169" t="s">
        <v>16</v>
      </c>
      <c r="AP18" s="169">
        <v>6</v>
      </c>
      <c r="AQ18" s="169">
        <v>9</v>
      </c>
      <c r="AR18" s="169" t="s">
        <v>16</v>
      </c>
      <c r="AS18" s="170" t="s">
        <v>16</v>
      </c>
      <c r="AT18" s="431" t="s">
        <v>294</v>
      </c>
      <c r="AU18" s="169">
        <v>7</v>
      </c>
      <c r="AV18" s="169">
        <v>7</v>
      </c>
      <c r="AW18" s="169"/>
      <c r="AX18" s="169">
        <v>7</v>
      </c>
      <c r="AY18" s="169">
        <v>9</v>
      </c>
      <c r="AZ18" s="169">
        <v>7</v>
      </c>
      <c r="BA18" s="169"/>
      <c r="BB18" s="169">
        <v>9</v>
      </c>
      <c r="BC18" s="169"/>
      <c r="BD18" s="169"/>
      <c r="BE18" s="169">
        <v>9</v>
      </c>
      <c r="BF18" s="169" t="s">
        <v>16</v>
      </c>
      <c r="BG18" s="169">
        <v>8</v>
      </c>
      <c r="BH18" s="169">
        <v>8</v>
      </c>
      <c r="BI18" s="169">
        <v>8</v>
      </c>
      <c r="BJ18" s="464">
        <f t="shared" si="3"/>
        <v>0</v>
      </c>
      <c r="BK18" s="55">
        <f t="shared" si="0"/>
        <v>25</v>
      </c>
      <c r="BL18" s="55">
        <f t="shared" si="1"/>
        <v>28</v>
      </c>
      <c r="BM18" s="55">
        <f t="shared" si="2"/>
        <v>1</v>
      </c>
      <c r="BN18" s="55">
        <f t="shared" ref="BN18" si="9">COUNTIF(C18:BI18,"5*")</f>
        <v>0</v>
      </c>
      <c r="BO18" s="55">
        <f t="shared" si="8"/>
        <v>54</v>
      </c>
      <c r="BP18" s="169"/>
      <c r="BQ18" s="169"/>
      <c r="BR18" s="169"/>
      <c r="BS18" s="169"/>
      <c r="BT18" s="169"/>
      <c r="BU18" s="169"/>
      <c r="BV18" s="169"/>
      <c r="BW18" s="169"/>
      <c r="BX18" s="169"/>
      <c r="BY18" s="169"/>
      <c r="BZ18" s="169"/>
      <c r="CA18" s="169"/>
      <c r="CB18" s="169"/>
      <c r="CC18" s="169"/>
      <c r="CD18" s="169"/>
      <c r="CE18" s="169"/>
      <c r="CF18" s="169"/>
      <c r="CG18" s="169"/>
      <c r="CH18" s="99"/>
      <c r="CI18" s="99"/>
      <c r="CJ18" s="99"/>
      <c r="CK18" s="99"/>
      <c r="CL18" s="99"/>
      <c r="CM18" s="99"/>
      <c r="CN18" s="101"/>
      <c r="CO18" s="96"/>
      <c r="CP18" s="99"/>
      <c r="CQ18" s="99"/>
      <c r="CR18" s="99"/>
      <c r="CS18" s="99"/>
      <c r="CT18" s="99"/>
      <c r="CU18" s="99"/>
      <c r="CV18" s="99"/>
      <c r="CW18" s="99"/>
      <c r="CX18" s="102"/>
      <c r="CY18" s="96"/>
      <c r="CZ18" s="98"/>
      <c r="DA18" s="96"/>
      <c r="DB18" s="99"/>
      <c r="DC18" s="99"/>
      <c r="DD18" s="99"/>
      <c r="DE18" s="99"/>
      <c r="DF18" s="99"/>
      <c r="DG18" s="100"/>
    </row>
    <row r="19" spans="1:111" ht="14.4" thickBot="1" x14ac:dyDescent="0.3">
      <c r="A19" s="66"/>
      <c r="B19" s="67"/>
      <c r="C19" s="68"/>
      <c r="D19" s="69" t="s">
        <v>41</v>
      </c>
      <c r="E19" s="69"/>
      <c r="F19" s="70">
        <f>COUNT(#REF!)</f>
        <v>0</v>
      </c>
      <c r="G19" s="71">
        <f>COUNT(G18:G18)</f>
        <v>1</v>
      </c>
      <c r="H19" s="72">
        <f t="shared" ref="H19:AK19" si="10">COUNTA(H18:H18)</f>
        <v>1</v>
      </c>
      <c r="I19" s="72">
        <f t="shared" si="10"/>
        <v>1</v>
      </c>
      <c r="J19" s="72">
        <f t="shared" si="10"/>
        <v>1</v>
      </c>
      <c r="K19" s="72">
        <f t="shared" si="10"/>
        <v>1</v>
      </c>
      <c r="L19" s="72">
        <f t="shared" si="10"/>
        <v>1</v>
      </c>
      <c r="M19" s="72">
        <f t="shared" si="10"/>
        <v>1</v>
      </c>
      <c r="N19" s="72">
        <f t="shared" si="10"/>
        <v>1</v>
      </c>
      <c r="O19" s="72">
        <f t="shared" si="10"/>
        <v>1</v>
      </c>
      <c r="P19" s="72">
        <f t="shared" si="10"/>
        <v>1</v>
      </c>
      <c r="Q19" s="72">
        <f t="shared" si="10"/>
        <v>1</v>
      </c>
      <c r="R19" s="72">
        <f t="shared" si="10"/>
        <v>1</v>
      </c>
      <c r="S19" s="72">
        <f t="shared" si="10"/>
        <v>1</v>
      </c>
      <c r="T19" s="72">
        <f t="shared" si="10"/>
        <v>1</v>
      </c>
      <c r="U19" s="72">
        <f t="shared" si="10"/>
        <v>1</v>
      </c>
      <c r="V19" s="72">
        <f t="shared" si="10"/>
        <v>1</v>
      </c>
      <c r="W19" s="72">
        <f t="shared" si="10"/>
        <v>1</v>
      </c>
      <c r="X19" s="72">
        <f t="shared" si="10"/>
        <v>1</v>
      </c>
      <c r="Y19" s="72">
        <f t="shared" si="10"/>
        <v>1</v>
      </c>
      <c r="Z19" s="72">
        <f t="shared" si="10"/>
        <v>1</v>
      </c>
      <c r="AA19" s="72">
        <f t="shared" si="10"/>
        <v>1</v>
      </c>
      <c r="AB19" s="72">
        <f t="shared" si="10"/>
        <v>1</v>
      </c>
      <c r="AC19" s="72">
        <f t="shared" si="10"/>
        <v>1</v>
      </c>
      <c r="AD19" s="72">
        <f t="shared" si="10"/>
        <v>1</v>
      </c>
      <c r="AE19" s="72">
        <f t="shared" si="10"/>
        <v>1</v>
      </c>
      <c r="AF19" s="72">
        <f t="shared" si="10"/>
        <v>1</v>
      </c>
      <c r="AG19" s="72">
        <f t="shared" si="10"/>
        <v>1</v>
      </c>
      <c r="AH19" s="72">
        <f t="shared" si="10"/>
        <v>1</v>
      </c>
      <c r="AI19" s="72">
        <f t="shared" si="10"/>
        <v>1</v>
      </c>
      <c r="AJ19" s="72">
        <f t="shared" si="10"/>
        <v>1</v>
      </c>
      <c r="AK19" s="72">
        <f t="shared" si="10"/>
        <v>1</v>
      </c>
      <c r="AL19" s="72"/>
      <c r="AM19" s="72"/>
      <c r="AN19" s="72"/>
      <c r="AO19" s="72"/>
      <c r="AP19" s="72"/>
      <c r="AQ19" s="72">
        <f>COUNTA(AQ18:AQ18)</f>
        <v>1</v>
      </c>
      <c r="AR19" s="72">
        <f>COUNTA(AR18:AR18)</f>
        <v>1</v>
      </c>
      <c r="AS19" s="72">
        <f>COUNTA(AS18:AS18)</f>
        <v>1</v>
      </c>
      <c r="AT19" s="72"/>
      <c r="AU19" s="72">
        <f t="shared" ref="AU19:BG19" si="11">COUNTA(AU18:AU18)</f>
        <v>1</v>
      </c>
      <c r="AV19" s="72">
        <f t="shared" si="11"/>
        <v>1</v>
      </c>
      <c r="AW19" s="72">
        <f t="shared" si="11"/>
        <v>0</v>
      </c>
      <c r="AX19" s="72">
        <f t="shared" si="11"/>
        <v>1</v>
      </c>
      <c r="AY19" s="72">
        <f t="shared" si="11"/>
        <v>1</v>
      </c>
      <c r="AZ19" s="72">
        <f t="shared" si="11"/>
        <v>1</v>
      </c>
      <c r="BA19" s="72">
        <f t="shared" si="11"/>
        <v>0</v>
      </c>
      <c r="BB19" s="72">
        <f t="shared" si="11"/>
        <v>1</v>
      </c>
      <c r="BC19" s="72">
        <f t="shared" si="11"/>
        <v>0</v>
      </c>
      <c r="BD19" s="72">
        <f t="shared" si="11"/>
        <v>0</v>
      </c>
      <c r="BE19" s="72">
        <f t="shared" si="11"/>
        <v>1</v>
      </c>
      <c r="BF19" s="72">
        <f t="shared" si="11"/>
        <v>1</v>
      </c>
      <c r="BG19" s="72">
        <f t="shared" si="11"/>
        <v>1</v>
      </c>
      <c r="BH19" s="72"/>
      <c r="BI19" s="72">
        <f>COUNTA(BI18:BI18)</f>
        <v>1</v>
      </c>
      <c r="BJ19" s="72">
        <f>COUNTA(#REF!)</f>
        <v>1</v>
      </c>
      <c r="BK19" s="72">
        <f>COUNTA(#REF!)</f>
        <v>1</v>
      </c>
      <c r="BL19" s="72">
        <f>COUNTA(#REF!)</f>
        <v>1</v>
      </c>
      <c r="BM19" s="72">
        <f>COUNTA(#REF!)</f>
        <v>1</v>
      </c>
      <c r="BN19" s="72">
        <f>COUNTA(#REF!)</f>
        <v>1</v>
      </c>
      <c r="BO19" s="72">
        <f>COUNTA(#REF!)</f>
        <v>1</v>
      </c>
      <c r="BP19" s="74">
        <f>COUNTA(#REF!)</f>
        <v>1</v>
      </c>
      <c r="BQ19" s="70">
        <f>COUNTA(#REF!)</f>
        <v>1</v>
      </c>
      <c r="BR19" s="70">
        <f>COUNTA(#REF!)</f>
        <v>1</v>
      </c>
      <c r="BS19" s="70">
        <f>COUNTA(#REF!)</f>
        <v>1</v>
      </c>
      <c r="BT19" s="70">
        <f>COUNTA(#REF!)</f>
        <v>1</v>
      </c>
      <c r="BU19" s="70">
        <f>COUNTA(#REF!)</f>
        <v>1</v>
      </c>
      <c r="BV19" s="70">
        <f>COUNTA(#REF!)</f>
        <v>1</v>
      </c>
      <c r="BW19" s="70">
        <f>COUNTA(#REF!)</f>
        <v>1</v>
      </c>
      <c r="BX19" s="73">
        <f>COUNTA(#REF!)</f>
        <v>1</v>
      </c>
      <c r="BY19" s="71">
        <f>COUNTA(#REF!)</f>
        <v>1</v>
      </c>
      <c r="BZ19" s="72">
        <f>COUNTA(#REF!)</f>
        <v>1</v>
      </c>
      <c r="CA19" s="70">
        <f>COUNTA(#REF!)</f>
        <v>1</v>
      </c>
      <c r="CB19" s="70">
        <f>COUNTA(#REF!)</f>
        <v>1</v>
      </c>
      <c r="CC19" s="70">
        <f>COUNTA(#REF!)</f>
        <v>1</v>
      </c>
      <c r="CD19" s="75">
        <f>COUNTA(#REF!)</f>
        <v>1</v>
      </c>
      <c r="CE19" s="72">
        <f>COUNTA(#REF!)</f>
        <v>1</v>
      </c>
      <c r="CF19" s="70">
        <f>COUNTA(#REF!)</f>
        <v>1</v>
      </c>
      <c r="CG19" s="70">
        <f>COUNTA(#REF!)</f>
        <v>1</v>
      </c>
      <c r="CH19" s="70">
        <f>COUNTA(#REF!)</f>
        <v>1</v>
      </c>
      <c r="CI19" s="70">
        <f>COUNTA(#REF!)</f>
        <v>1</v>
      </c>
      <c r="CJ19" s="70">
        <f>COUNTA(#REF!)</f>
        <v>1</v>
      </c>
      <c r="CK19" s="70">
        <f>COUNTA(#REF!)</f>
        <v>1</v>
      </c>
      <c r="CL19" s="70">
        <f>COUNTA(#REF!)</f>
        <v>1</v>
      </c>
      <c r="CM19" s="70">
        <f>COUNTA(#REF!)</f>
        <v>1</v>
      </c>
      <c r="CN19" s="75">
        <f>COUNTA(#REF!)</f>
        <v>1</v>
      </c>
      <c r="CO19" s="72">
        <f>COUNTA(#REF!)</f>
        <v>1</v>
      </c>
      <c r="CP19" s="70">
        <f>COUNTA(#REF!)</f>
        <v>1</v>
      </c>
      <c r="CQ19" s="70">
        <f>COUNTA(#REF!)</f>
        <v>1</v>
      </c>
      <c r="CR19" s="70">
        <f>COUNTA(#REF!)</f>
        <v>1</v>
      </c>
      <c r="CS19" s="70">
        <f>COUNTA(#REF!)</f>
        <v>1</v>
      </c>
      <c r="CT19" s="70">
        <f>COUNTA(#REF!)</f>
        <v>1</v>
      </c>
      <c r="CU19" s="70">
        <f>COUNTA(#REF!)</f>
        <v>1</v>
      </c>
      <c r="CV19" s="70">
        <f>COUNTA(#REF!)</f>
        <v>1</v>
      </c>
      <c r="CW19" s="70">
        <f>COUNTA(#REF!)</f>
        <v>1</v>
      </c>
      <c r="CX19" s="76">
        <f>COUNTA(#REF!)</f>
        <v>1</v>
      </c>
      <c r="CY19" s="72" t="e">
        <f>COUNTIF(#REF!,"A")</f>
        <v>#REF!</v>
      </c>
      <c r="CZ19" s="73" t="e">
        <f>COUNTIF(#REF!,"A")</f>
        <v>#REF!</v>
      </c>
      <c r="DA19" s="77" t="e">
        <f>COUNTIF(#REF!,"A")</f>
        <v>#REF!</v>
      </c>
      <c r="DB19" s="78" t="e">
        <f>COUNTIF(#REF!,"A")</f>
        <v>#REF!</v>
      </c>
      <c r="DC19" s="78" t="e">
        <f>COUNTIF(#REF!,"A")</f>
        <v>#REF!</v>
      </c>
      <c r="DD19" s="78" t="e">
        <f>COUNTIF(#REF!,"A")</f>
        <v>#REF!</v>
      </c>
      <c r="DE19" s="78" t="e">
        <f>COUNTIF(#REF!,"A")</f>
        <v>#REF!</v>
      </c>
      <c r="DF19" s="78" t="e">
        <f>COUNTIF(#REF!,"A")</f>
        <v>#REF!</v>
      </c>
      <c r="DG19" s="79" t="e">
        <f>COUNTIF(#REF!,"A")</f>
        <v>#REF!</v>
      </c>
    </row>
    <row r="21" spans="1:111" ht="14.4" thickBot="1" x14ac:dyDescent="0.3"/>
    <row r="22" spans="1:111" ht="30" customHeight="1" x14ac:dyDescent="0.25">
      <c r="C22" s="985" t="s">
        <v>43</v>
      </c>
      <c r="D22" s="986"/>
      <c r="E22" s="987"/>
      <c r="F22" s="988"/>
    </row>
    <row r="23" spans="1:111" x14ac:dyDescent="0.25">
      <c r="C23" s="59" t="s">
        <v>36</v>
      </c>
      <c r="D23" s="989" t="s">
        <v>17</v>
      </c>
      <c r="E23" s="990"/>
      <c r="F23" s="991"/>
    </row>
    <row r="24" spans="1:111" x14ac:dyDescent="0.25">
      <c r="C24" s="59" t="s">
        <v>52</v>
      </c>
      <c r="D24" s="989" t="s">
        <v>53</v>
      </c>
      <c r="E24" s="990"/>
      <c r="F24" s="991"/>
    </row>
    <row r="25" spans="1:111" x14ac:dyDescent="0.25">
      <c r="C25" s="59" t="s">
        <v>54</v>
      </c>
      <c r="D25" s="989" t="s">
        <v>55</v>
      </c>
      <c r="E25" s="990"/>
      <c r="F25" s="991"/>
    </row>
    <row r="26" spans="1:111" x14ac:dyDescent="0.25">
      <c r="C26" s="59" t="s">
        <v>16</v>
      </c>
      <c r="D26" s="989" t="s">
        <v>18</v>
      </c>
      <c r="E26" s="990"/>
      <c r="F26" s="991"/>
    </row>
    <row r="27" spans="1:111" x14ac:dyDescent="0.25">
      <c r="C27" s="80" t="s">
        <v>42</v>
      </c>
      <c r="D27" s="81" t="s">
        <v>75</v>
      </c>
      <c r="E27" s="178"/>
      <c r="F27" s="82"/>
    </row>
    <row r="28" spans="1:111" x14ac:dyDescent="0.25">
      <c r="C28" s="80" t="s">
        <v>50</v>
      </c>
      <c r="D28" s="81" t="s">
        <v>66</v>
      </c>
      <c r="E28" s="178"/>
      <c r="F28" s="82"/>
    </row>
    <row r="29" spans="1:111" ht="14.4" thickBot="1" x14ac:dyDescent="0.3">
      <c r="C29" s="83" t="s">
        <v>44</v>
      </c>
      <c r="D29" s="992" t="s">
        <v>30</v>
      </c>
      <c r="E29" s="993"/>
      <c r="F29" s="994"/>
    </row>
    <row r="31" spans="1:111" ht="15" customHeight="1" x14ac:dyDescent="0.25">
      <c r="C31" s="65" t="s">
        <v>37</v>
      </c>
      <c r="D31" s="984" t="s">
        <v>38</v>
      </c>
      <c r="E31" s="984"/>
      <c r="F31" s="984"/>
      <c r="G31" s="984"/>
      <c r="H31" s="984"/>
      <c r="I31" s="984"/>
      <c r="J31" s="984"/>
      <c r="K31" s="984"/>
      <c r="L31" s="984"/>
      <c r="M31" s="984"/>
      <c r="N31" s="984"/>
      <c r="O31" s="984"/>
      <c r="P31" s="87"/>
    </row>
    <row r="32" spans="1:111" ht="29.25" customHeight="1" x14ac:dyDescent="0.25">
      <c r="D32" s="984" t="s">
        <v>39</v>
      </c>
      <c r="E32" s="984"/>
      <c r="F32" s="984"/>
      <c r="G32" s="984"/>
      <c r="H32" s="984"/>
      <c r="I32" s="984"/>
      <c r="J32" s="984"/>
      <c r="K32" s="984"/>
      <c r="L32" s="984"/>
      <c r="M32" s="984"/>
      <c r="N32" s="984"/>
      <c r="O32" s="984"/>
      <c r="P32" s="984"/>
    </row>
    <row r="33" spans="4:4" x14ac:dyDescent="0.25">
      <c r="D33" s="52" t="s">
        <v>40</v>
      </c>
    </row>
  </sheetData>
  <sortState xmlns:xlrd2="http://schemas.microsoft.com/office/spreadsheetml/2017/richdata2" ref="A10:DG11">
    <sortCondition ref="F10:F11"/>
  </sortState>
  <mergeCells count="26">
    <mergeCell ref="D31:O31"/>
    <mergeCell ref="D32:P32"/>
    <mergeCell ref="C22:F22"/>
    <mergeCell ref="D23:F23"/>
    <mergeCell ref="D24:F24"/>
    <mergeCell ref="D25:F25"/>
    <mergeCell ref="D26:F26"/>
    <mergeCell ref="D29:F29"/>
    <mergeCell ref="CO7:CX7"/>
    <mergeCell ref="CY7:CZ7"/>
    <mergeCell ref="DA7:DG7"/>
    <mergeCell ref="E8:E9"/>
    <mergeCell ref="F8:F9"/>
    <mergeCell ref="G8:G9"/>
    <mergeCell ref="AW7:BF7"/>
    <mergeCell ref="BG7:BI7"/>
    <mergeCell ref="BJ7:BO7"/>
    <mergeCell ref="BP7:BY7"/>
    <mergeCell ref="BZ7:CD7"/>
    <mergeCell ref="CE7:CN7"/>
    <mergeCell ref="H7:AV7"/>
    <mergeCell ref="A7:A9"/>
    <mergeCell ref="B7:B9"/>
    <mergeCell ref="C7:C9"/>
    <mergeCell ref="D7:D9"/>
    <mergeCell ref="E7:G7"/>
  </mergeCells>
  <conditionalFormatting sqref="H15:BG17 H18:BI18">
    <cfRule type="cellIs" dxfId="883" priority="37" operator="equal">
      <formula>"2015-1"</formula>
    </cfRule>
  </conditionalFormatting>
  <conditionalFormatting sqref="K12:K14">
    <cfRule type="cellIs" dxfId="882" priority="3" operator="equal">
      <formula>"2015-1"</formula>
    </cfRule>
  </conditionalFormatting>
  <conditionalFormatting sqref="M10:M14">
    <cfRule type="cellIs" dxfId="881" priority="24" operator="equal">
      <formula>"2015-1"</formula>
    </cfRule>
  </conditionalFormatting>
  <conditionalFormatting sqref="N10:R11">
    <cfRule type="cellIs" dxfId="880" priority="14" operator="equal">
      <formula>"2015-1"</formula>
    </cfRule>
  </conditionalFormatting>
  <conditionalFormatting sqref="O12:S14">
    <cfRule type="cellIs" dxfId="879" priority="11" operator="equal">
      <formula>"2015-1"</formula>
    </cfRule>
  </conditionalFormatting>
  <conditionalFormatting sqref="U10:U14">
    <cfRule type="cellIs" dxfId="878" priority="22" operator="equal">
      <formula>"2015-1"</formula>
    </cfRule>
  </conditionalFormatting>
  <conditionalFormatting sqref="Z10:Z14">
    <cfRule type="cellIs" dxfId="877" priority="21" operator="equal">
      <formula>"2015-1"</formula>
    </cfRule>
  </conditionalFormatting>
  <conditionalFormatting sqref="AA12:AA14">
    <cfRule type="cellIs" dxfId="876" priority="8" operator="equal">
      <formula>"2015-1"</formula>
    </cfRule>
  </conditionalFormatting>
  <conditionalFormatting sqref="AB10:AB14">
    <cfRule type="cellIs" dxfId="875" priority="20" operator="equal">
      <formula>"2015-1"</formula>
    </cfRule>
  </conditionalFormatting>
  <conditionalFormatting sqref="AS12">
    <cfRule type="cellIs" dxfId="874" priority="2" operator="equal">
      <formula>"2015-1"</formula>
    </cfRule>
  </conditionalFormatting>
  <conditionalFormatting sqref="AU12">
    <cfRule type="cellIs" dxfId="873" priority="1" operator="equal">
      <formula>"2015-1"</formula>
    </cfRule>
  </conditionalFormatting>
  <conditionalFormatting sqref="AZ10:AZ14">
    <cfRule type="cellIs" dxfId="872" priority="19" operator="equal">
      <formula>"2015-1"</formula>
    </cfRule>
  </conditionalFormatting>
  <conditionalFormatting sqref="BG12:BG14">
    <cfRule type="cellIs" dxfId="871" priority="4" operator="equal">
      <formula>"2015-1"</formula>
    </cfRule>
  </conditionalFormatting>
  <conditionalFormatting sqref="BH10:BI17">
    <cfRule type="cellIs" dxfId="870" priority="16"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DK84"/>
  <sheetViews>
    <sheetView topLeftCell="A7" zoomScaleNormal="100" zoomScalePageLayoutView="90" workbookViewId="0">
      <pane xSplit="7" ySplit="5" topLeftCell="BJ31" activePane="bottomRight" state="frozen"/>
      <selection activeCell="C82" sqref="C82"/>
      <selection pane="topRight" activeCell="C82" sqref="C82"/>
      <selection pane="bottomLeft" activeCell="C82" sqref="C82"/>
      <selection pane="bottomRight" activeCell="D12" sqref="D12:D68"/>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42" width="11" style="52" customWidth="1"/>
    <col min="43" max="43" width="9.88671875" style="52" customWidth="1"/>
    <col min="44" max="44" width="12.5546875" style="52" customWidth="1"/>
    <col min="45" max="46" width="9.88671875" style="52" customWidth="1"/>
    <col min="47" max="48" width="11.109375" style="52" customWidth="1"/>
    <col min="49" max="61" width="9.88671875" style="52" customWidth="1"/>
    <col min="62" max="62" width="13.44140625" style="52" customWidth="1"/>
    <col min="63" max="65" width="9.88671875" style="52" customWidth="1"/>
    <col min="66" max="66" width="11.5546875" style="52" customWidth="1"/>
    <col min="67" max="67" width="11.44140625" style="52" customWidth="1"/>
    <col min="68" max="69" width="11.109375" style="52" customWidth="1"/>
    <col min="70" max="70" width="13.33203125" style="52" customWidth="1"/>
    <col min="71" max="71" width="11.109375" style="52" customWidth="1"/>
    <col min="72" max="72" width="5.6640625" style="267" customWidth="1"/>
    <col min="73" max="79" width="5.6640625" style="52" customWidth="1"/>
    <col min="80" max="80" width="9.5546875" style="52" customWidth="1"/>
    <col min="81" max="81" width="11.44140625" style="52"/>
    <col min="82" max="84" width="5.6640625" style="52" customWidth="1"/>
    <col min="85" max="85" width="10" style="52" customWidth="1"/>
    <col min="86" max="86" width="11.44140625" style="52"/>
    <col min="87" max="94" width="5.6640625" style="52" customWidth="1"/>
    <col min="95" max="95" width="10.6640625" style="52" customWidth="1"/>
    <col min="96" max="96" width="11.44140625" style="52"/>
    <col min="97" max="104" width="5.6640625" style="52" customWidth="1"/>
    <col min="105" max="105" width="10.5546875" style="52" customWidth="1"/>
    <col min="106" max="106" width="11.44140625" style="52"/>
    <col min="107" max="107" width="16.5546875" style="52" customWidth="1"/>
    <col min="108" max="108" width="15.88671875" style="52" customWidth="1"/>
    <col min="109" max="109" width="10.44140625" style="52" customWidth="1"/>
    <col min="110" max="113" width="11.44140625" style="52"/>
    <col min="114" max="114" width="13.5546875" style="52" customWidth="1"/>
    <col min="115" max="16384" width="11.44140625" style="52"/>
  </cols>
  <sheetData>
    <row r="1" spans="1:115"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BG1" s="11"/>
      <c r="BJ1" s="12"/>
    </row>
    <row r="2" spans="1:115"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5" ht="17.399999999999999" x14ac:dyDescent="0.25">
      <c r="A3" s="2" t="s">
        <v>1114</v>
      </c>
      <c r="B3" s="2"/>
      <c r="C3" s="2"/>
      <c r="D3" s="2"/>
      <c r="E3" s="2"/>
      <c r="F3" s="2"/>
      <c r="J3" s="2"/>
      <c r="K3" s="2"/>
      <c r="L3" s="2"/>
      <c r="M3" s="2"/>
      <c r="N3" s="2"/>
      <c r="O3" s="2"/>
      <c r="P3" s="2"/>
      <c r="Q3" s="2"/>
      <c r="R3" s="2"/>
      <c r="S3" s="2"/>
      <c r="T3" s="2"/>
      <c r="U3" s="2"/>
      <c r="V3" s="2"/>
      <c r="W3" s="2"/>
      <c r="X3" s="2"/>
      <c r="Y3" s="2"/>
      <c r="Z3" s="2"/>
      <c r="AA3" s="2"/>
      <c r="AB3" s="2"/>
      <c r="AC3" s="2"/>
      <c r="AD3" s="2"/>
      <c r="AE3" s="2"/>
    </row>
    <row r="4" spans="1:115"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5" ht="18" customHeight="1" x14ac:dyDescent="0.25"/>
    <row r="6" spans="1:115" ht="33" customHeight="1" thickBot="1" x14ac:dyDescent="0.3">
      <c r="A6" s="2" t="s">
        <v>93</v>
      </c>
      <c r="B6" s="2"/>
    </row>
    <row r="7" spans="1:115"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45" t="s">
        <v>282</v>
      </c>
      <c r="AY7" s="1046"/>
      <c r="AZ7" s="1046"/>
      <c r="BA7" s="1046"/>
      <c r="BB7" s="1046"/>
      <c r="BC7" s="1046"/>
      <c r="BD7" s="1046"/>
      <c r="BE7" s="1046"/>
      <c r="BF7" s="1046"/>
      <c r="BG7" s="1046"/>
      <c r="BH7" s="1046"/>
      <c r="BI7" s="1041" t="s">
        <v>11</v>
      </c>
      <c r="BJ7" s="1036"/>
      <c r="BK7" s="1036"/>
      <c r="BL7" s="1036"/>
      <c r="BM7" s="1037"/>
      <c r="BN7" s="1008" t="s">
        <v>58</v>
      </c>
      <c r="BO7" s="1009"/>
      <c r="BP7" s="1009"/>
      <c r="BQ7" s="1009"/>
      <c r="BR7" s="1009"/>
      <c r="BS7" s="1010"/>
      <c r="BT7" s="996" t="s">
        <v>19</v>
      </c>
      <c r="BU7" s="996"/>
      <c r="BV7" s="996"/>
      <c r="BW7" s="996"/>
      <c r="BX7" s="996"/>
      <c r="BY7" s="996"/>
      <c r="BZ7" s="996"/>
      <c r="CA7" s="996"/>
      <c r="CB7" s="996"/>
      <c r="CC7" s="1011"/>
      <c r="CD7" s="997" t="s">
        <v>51</v>
      </c>
      <c r="CE7" s="998"/>
      <c r="CF7" s="998"/>
      <c r="CG7" s="998"/>
      <c r="CH7" s="999"/>
      <c r="CI7" s="995" t="s">
        <v>20</v>
      </c>
      <c r="CJ7" s="996"/>
      <c r="CK7" s="996"/>
      <c r="CL7" s="996"/>
      <c r="CM7" s="996"/>
      <c r="CN7" s="996"/>
      <c r="CO7" s="996"/>
      <c r="CP7" s="996"/>
      <c r="CQ7" s="996"/>
      <c r="CR7" s="1011"/>
      <c r="CS7" s="995" t="s">
        <v>21</v>
      </c>
      <c r="CT7" s="996"/>
      <c r="CU7" s="996"/>
      <c r="CV7" s="996"/>
      <c r="CW7" s="996"/>
      <c r="CX7" s="996"/>
      <c r="CY7" s="996"/>
      <c r="CZ7" s="996"/>
      <c r="DA7" s="996"/>
      <c r="DB7" s="996"/>
      <c r="DC7" s="997" t="s">
        <v>77</v>
      </c>
      <c r="DD7" s="998"/>
      <c r="DE7" s="997" t="s">
        <v>67</v>
      </c>
      <c r="DF7" s="998"/>
      <c r="DG7" s="998"/>
      <c r="DH7" s="998"/>
      <c r="DI7" s="998"/>
      <c r="DJ7" s="998"/>
      <c r="DK7" s="999"/>
    </row>
    <row r="8" spans="1:115" s="54" customFormat="1" ht="62.25" customHeight="1" x14ac:dyDescent="0.2">
      <c r="A8" s="1015"/>
      <c r="B8" s="1018"/>
      <c r="C8" s="1018"/>
      <c r="D8" s="1018"/>
      <c r="E8" s="1000" t="s">
        <v>402</v>
      </c>
      <c r="F8" s="1001" t="s">
        <v>33</v>
      </c>
      <c r="G8" s="1003" t="s">
        <v>15</v>
      </c>
      <c r="H8" s="27" t="s">
        <v>965</v>
      </c>
      <c r="I8" s="28" t="s">
        <v>358</v>
      </c>
      <c r="J8" s="28" t="s">
        <v>966</v>
      </c>
      <c r="K8" s="28" t="s">
        <v>359</v>
      </c>
      <c r="L8" s="28" t="s">
        <v>967</v>
      </c>
      <c r="M8" s="29" t="s">
        <v>7</v>
      </c>
      <c r="N8" s="27" t="s">
        <v>221</v>
      </c>
      <c r="O8" s="28" t="s">
        <v>968</v>
      </c>
      <c r="P8" s="28" t="s">
        <v>969</v>
      </c>
      <c r="Q8" s="28" t="s">
        <v>970</v>
      </c>
      <c r="R8" s="28" t="s">
        <v>971</v>
      </c>
      <c r="S8" s="29" t="s">
        <v>1798</v>
      </c>
      <c r="T8" s="27" t="s">
        <v>838</v>
      </c>
      <c r="U8" s="28" t="s">
        <v>972</v>
      </c>
      <c r="V8" s="28" t="s">
        <v>973</v>
      </c>
      <c r="W8" s="28" t="s">
        <v>106</v>
      </c>
      <c r="X8" s="28" t="s">
        <v>974</v>
      </c>
      <c r="Y8" s="29" t="s">
        <v>975</v>
      </c>
      <c r="Z8" s="27" t="s">
        <v>976</v>
      </c>
      <c r="AA8" s="28" t="s">
        <v>977</v>
      </c>
      <c r="AB8" s="28" t="s">
        <v>978</v>
      </c>
      <c r="AC8" s="28" t="s">
        <v>347</v>
      </c>
      <c r="AD8" s="28" t="s">
        <v>979</v>
      </c>
      <c r="AE8" s="29" t="s">
        <v>376</v>
      </c>
      <c r="AF8" s="27" t="s">
        <v>980</v>
      </c>
      <c r="AG8" s="28" t="s">
        <v>981</v>
      </c>
      <c r="AH8" s="28" t="s">
        <v>509</v>
      </c>
      <c r="AI8" s="28" t="s">
        <v>852</v>
      </c>
      <c r="AJ8" s="28" t="s">
        <v>982</v>
      </c>
      <c r="AK8" s="29" t="s">
        <v>983</v>
      </c>
      <c r="AL8" s="27" t="s">
        <v>984</v>
      </c>
      <c r="AM8" s="28" t="s">
        <v>985</v>
      </c>
      <c r="AN8" s="28" t="s">
        <v>986</v>
      </c>
      <c r="AO8" s="28" t="s">
        <v>987</v>
      </c>
      <c r="AP8" s="28" t="s">
        <v>988</v>
      </c>
      <c r="AQ8" s="29" t="s">
        <v>989</v>
      </c>
      <c r="AR8" s="27" t="s">
        <v>990</v>
      </c>
      <c r="AS8" s="28" t="s">
        <v>991</v>
      </c>
      <c r="AT8" s="28" t="s">
        <v>992</v>
      </c>
      <c r="AU8" s="28" t="s">
        <v>46</v>
      </c>
      <c r="AV8" s="37" t="s">
        <v>9</v>
      </c>
      <c r="AW8" s="37" t="s">
        <v>993</v>
      </c>
      <c r="AX8" s="49" t="s">
        <v>533</v>
      </c>
      <c r="AY8" s="38" t="s">
        <v>994</v>
      </c>
      <c r="AZ8" s="38" t="s">
        <v>995</v>
      </c>
      <c r="BA8" s="38" t="s">
        <v>996</v>
      </c>
      <c r="BB8" s="38" t="s">
        <v>997</v>
      </c>
      <c r="BC8" s="38" t="s">
        <v>998</v>
      </c>
      <c r="BD8" s="38" t="s">
        <v>853</v>
      </c>
      <c r="BE8" s="38" t="s">
        <v>999</v>
      </c>
      <c r="BF8" s="38" t="s">
        <v>5</v>
      </c>
      <c r="BG8" s="38" t="s">
        <v>8</v>
      </c>
      <c r="BH8" s="38" t="s">
        <v>45</v>
      </c>
      <c r="BI8" s="6" t="s">
        <v>12</v>
      </c>
      <c r="BJ8" s="45" t="s">
        <v>13</v>
      </c>
      <c r="BK8" s="45" t="s">
        <v>4</v>
      </c>
      <c r="BL8" s="45" t="s">
        <v>6</v>
      </c>
      <c r="BM8" s="46" t="s">
        <v>1000</v>
      </c>
      <c r="BN8" s="21" t="s">
        <v>56</v>
      </c>
      <c r="BO8" s="19" t="s">
        <v>62</v>
      </c>
      <c r="BP8" s="19" t="s">
        <v>63</v>
      </c>
      <c r="BQ8" s="25" t="s">
        <v>64</v>
      </c>
      <c r="BR8" s="25" t="s">
        <v>76</v>
      </c>
      <c r="BS8" s="26" t="s">
        <v>57</v>
      </c>
      <c r="BT8" s="8" t="s">
        <v>22</v>
      </c>
      <c r="BU8" s="7" t="s">
        <v>23</v>
      </c>
      <c r="BV8" s="7" t="s">
        <v>24</v>
      </c>
      <c r="BW8" s="7" t="s">
        <v>25</v>
      </c>
      <c r="BX8" s="7" t="s">
        <v>26</v>
      </c>
      <c r="BY8" s="7" t="s">
        <v>27</v>
      </c>
      <c r="BZ8" s="7" t="s">
        <v>28</v>
      </c>
      <c r="CA8" s="7" t="s">
        <v>29</v>
      </c>
      <c r="CB8" s="22" t="s">
        <v>35</v>
      </c>
      <c r="CC8" s="13" t="s">
        <v>59</v>
      </c>
      <c r="CD8" s="8" t="s">
        <v>22</v>
      </c>
      <c r="CE8" s="7" t="s">
        <v>23</v>
      </c>
      <c r="CF8" s="7" t="s">
        <v>24</v>
      </c>
      <c r="CG8" s="7" t="s">
        <v>34</v>
      </c>
      <c r="CH8" s="23" t="s">
        <v>60</v>
      </c>
      <c r="CI8" s="8" t="s">
        <v>22</v>
      </c>
      <c r="CJ8" s="7" t="s">
        <v>23</v>
      </c>
      <c r="CK8" s="7" t="s">
        <v>24</v>
      </c>
      <c r="CL8" s="7" t="s">
        <v>25</v>
      </c>
      <c r="CM8" s="7" t="s">
        <v>26</v>
      </c>
      <c r="CN8" s="7" t="s">
        <v>27</v>
      </c>
      <c r="CO8" s="7" t="s">
        <v>28</v>
      </c>
      <c r="CP8" s="7" t="s">
        <v>29</v>
      </c>
      <c r="CQ8" s="7" t="s">
        <v>34</v>
      </c>
      <c r="CR8" s="23" t="s">
        <v>60</v>
      </c>
      <c r="CS8" s="8" t="s">
        <v>22</v>
      </c>
      <c r="CT8" s="7" t="s">
        <v>23</v>
      </c>
      <c r="CU8" s="7" t="s">
        <v>24</v>
      </c>
      <c r="CV8" s="7" t="s">
        <v>25</v>
      </c>
      <c r="CW8" s="7" t="s">
        <v>26</v>
      </c>
      <c r="CX8" s="7" t="s">
        <v>27</v>
      </c>
      <c r="CY8" s="7" t="s">
        <v>28</v>
      </c>
      <c r="CZ8" s="7" t="s">
        <v>29</v>
      </c>
      <c r="DA8" s="7" t="s">
        <v>34</v>
      </c>
      <c r="DB8" s="24" t="s">
        <v>60</v>
      </c>
      <c r="DC8" s="8" t="s">
        <v>78</v>
      </c>
      <c r="DD8" s="22" t="s">
        <v>61</v>
      </c>
      <c r="DE8" s="8" t="s">
        <v>68</v>
      </c>
      <c r="DF8" s="7" t="s">
        <v>74</v>
      </c>
      <c r="DG8" s="7" t="s">
        <v>69</v>
      </c>
      <c r="DH8" s="7" t="s">
        <v>70</v>
      </c>
      <c r="DI8" s="7" t="s">
        <v>71</v>
      </c>
      <c r="DJ8" s="7" t="s">
        <v>72</v>
      </c>
      <c r="DK8" s="13" t="s">
        <v>73</v>
      </c>
    </row>
    <row r="9" spans="1:115" s="54" customFormat="1" ht="10.199999999999999" x14ac:dyDescent="0.2">
      <c r="A9" s="1016"/>
      <c r="B9" s="1002"/>
      <c r="C9" s="1002"/>
      <c r="D9" s="1002"/>
      <c r="E9" s="1000"/>
      <c r="F9" s="1002"/>
      <c r="G9" s="1004"/>
      <c r="H9" s="27">
        <v>1232</v>
      </c>
      <c r="I9" s="28">
        <v>1155</v>
      </c>
      <c r="J9" s="28">
        <v>1235</v>
      </c>
      <c r="K9" s="28">
        <v>1160</v>
      </c>
      <c r="L9" s="28">
        <v>1270</v>
      </c>
      <c r="M9" s="29">
        <v>1157</v>
      </c>
      <c r="N9" s="27">
        <v>1149</v>
      </c>
      <c r="O9" s="28">
        <v>1240</v>
      </c>
      <c r="P9" s="28">
        <v>1255</v>
      </c>
      <c r="Q9" s="28">
        <v>1236</v>
      </c>
      <c r="R9" s="28">
        <v>1251</v>
      </c>
      <c r="S9" s="29">
        <v>1260</v>
      </c>
      <c r="T9" s="27">
        <v>1239</v>
      </c>
      <c r="U9" s="28">
        <v>1258</v>
      </c>
      <c r="V9" s="28">
        <v>1292</v>
      </c>
      <c r="W9" s="28">
        <v>1163</v>
      </c>
      <c r="X9" s="28">
        <v>1234</v>
      </c>
      <c r="Y9" s="28">
        <v>1261</v>
      </c>
      <c r="Z9" s="27">
        <v>1259</v>
      </c>
      <c r="AA9" s="28">
        <v>1253</v>
      </c>
      <c r="AB9" s="28">
        <v>1300</v>
      </c>
      <c r="AC9" s="28">
        <v>1152</v>
      </c>
      <c r="AD9" s="28">
        <v>1265</v>
      </c>
      <c r="AE9" s="29">
        <v>1158</v>
      </c>
      <c r="AF9" s="27">
        <v>1263</v>
      </c>
      <c r="AG9" s="28">
        <v>1298</v>
      </c>
      <c r="AH9" s="28">
        <v>1244</v>
      </c>
      <c r="AI9" s="28">
        <v>1167</v>
      </c>
      <c r="AJ9" s="28">
        <v>1301</v>
      </c>
      <c r="AK9" s="29">
        <v>1254</v>
      </c>
      <c r="AL9" s="27">
        <v>1266</v>
      </c>
      <c r="AM9" s="28">
        <v>1299</v>
      </c>
      <c r="AN9" s="28">
        <v>1264</v>
      </c>
      <c r="AO9" s="28">
        <v>1286</v>
      </c>
      <c r="AP9" s="28">
        <v>1289</v>
      </c>
      <c r="AQ9" s="28">
        <v>1287</v>
      </c>
      <c r="AR9" s="27">
        <v>1291</v>
      </c>
      <c r="AS9" s="28">
        <v>1285</v>
      </c>
      <c r="AT9" s="28">
        <v>1290</v>
      </c>
      <c r="AU9" s="28">
        <v>1173</v>
      </c>
      <c r="AV9" s="408">
        <v>1165</v>
      </c>
      <c r="AW9" s="40">
        <v>1288</v>
      </c>
      <c r="AX9" s="31">
        <v>1231</v>
      </c>
      <c r="AY9" s="17">
        <v>1302</v>
      </c>
      <c r="AZ9" s="17">
        <v>1269</v>
      </c>
      <c r="BA9" s="17">
        <v>1252</v>
      </c>
      <c r="BB9" s="17">
        <v>1257</v>
      </c>
      <c r="BC9" s="17">
        <v>1268</v>
      </c>
      <c r="BD9" s="17">
        <v>1237</v>
      </c>
      <c r="BE9" s="17">
        <v>1256</v>
      </c>
      <c r="BF9" s="17">
        <v>1156</v>
      </c>
      <c r="BG9" s="17">
        <v>1162</v>
      </c>
      <c r="BH9" s="17">
        <v>1303</v>
      </c>
      <c r="BI9" s="30">
        <v>1145</v>
      </c>
      <c r="BJ9" s="6">
        <v>1147</v>
      </c>
      <c r="BK9" s="6">
        <v>1150</v>
      </c>
      <c r="BL9" s="6">
        <v>1151</v>
      </c>
      <c r="BM9" s="20">
        <v>1146</v>
      </c>
      <c r="BN9" s="21"/>
      <c r="BO9" s="19"/>
      <c r="BP9" s="19"/>
      <c r="BQ9" s="25"/>
      <c r="BR9" s="25"/>
      <c r="BS9" s="26"/>
      <c r="BT9" s="8"/>
      <c r="BU9" s="7"/>
      <c r="BV9" s="7"/>
      <c r="BW9" s="7"/>
      <c r="BX9" s="7"/>
      <c r="BY9" s="7"/>
      <c r="BZ9" s="7"/>
      <c r="CA9" s="7"/>
      <c r="CB9" s="22"/>
      <c r="CC9" s="13"/>
      <c r="CD9" s="8"/>
      <c r="CE9" s="7"/>
      <c r="CF9" s="7"/>
      <c r="CG9" s="7"/>
      <c r="CH9" s="23"/>
      <c r="CI9" s="8"/>
      <c r="CJ9" s="7"/>
      <c r="CK9" s="7"/>
      <c r="CL9" s="7"/>
      <c r="CM9" s="7"/>
      <c r="CN9" s="7"/>
      <c r="CO9" s="7"/>
      <c r="CP9" s="7"/>
      <c r="CQ9" s="7"/>
      <c r="CR9" s="23"/>
      <c r="CS9" s="8"/>
      <c r="CT9" s="7"/>
      <c r="CU9" s="7"/>
      <c r="CV9" s="7"/>
      <c r="CW9" s="7"/>
      <c r="CX9" s="7"/>
      <c r="CY9" s="7"/>
      <c r="CZ9" s="7"/>
      <c r="DA9" s="7"/>
      <c r="DB9" s="24"/>
      <c r="DC9" s="8"/>
      <c r="DD9" s="22"/>
      <c r="DE9" s="8"/>
      <c r="DF9" s="7"/>
      <c r="DG9" s="7"/>
      <c r="DH9" s="7"/>
      <c r="DI9" s="7"/>
      <c r="DJ9" s="7"/>
      <c r="DK9" s="13"/>
    </row>
    <row r="10" spans="1:115" s="54" customFormat="1" ht="24" hidden="1" customHeight="1" x14ac:dyDescent="0.25">
      <c r="A10" s="180">
        <v>1</v>
      </c>
      <c r="B10" s="56"/>
      <c r="C10" s="56" t="s">
        <v>828</v>
      </c>
      <c r="D10" s="85" t="s">
        <v>829</v>
      </c>
      <c r="E10" s="56" t="s">
        <v>592</v>
      </c>
      <c r="F10" s="56">
        <v>1</v>
      </c>
      <c r="G10" s="95"/>
      <c r="H10" s="384">
        <v>7</v>
      </c>
      <c r="I10" s="385"/>
      <c r="J10" s="384">
        <v>7</v>
      </c>
      <c r="K10" s="385"/>
      <c r="L10" s="385">
        <v>10</v>
      </c>
      <c r="M10" s="385">
        <v>5</v>
      </c>
      <c r="N10" s="384"/>
      <c r="O10" s="385"/>
      <c r="P10" s="385"/>
      <c r="Q10" s="384"/>
      <c r="R10" s="384"/>
      <c r="S10" s="384"/>
      <c r="T10" s="384"/>
      <c r="U10" s="385"/>
      <c r="V10" s="385"/>
      <c r="W10" s="385"/>
      <c r="X10" s="385"/>
      <c r="Y10" s="384"/>
      <c r="Z10" s="384"/>
      <c r="AA10" s="384"/>
      <c r="AB10" s="385"/>
      <c r="AC10" s="385"/>
      <c r="AD10" s="385"/>
      <c r="AE10" s="385"/>
      <c r="AF10" s="384"/>
      <c r="AG10" s="385"/>
      <c r="AH10" s="385"/>
      <c r="AI10" s="385"/>
      <c r="AJ10" s="385"/>
      <c r="AK10" s="385"/>
      <c r="AL10" s="384"/>
      <c r="AM10" s="385"/>
      <c r="AN10" s="384"/>
      <c r="AO10" s="385"/>
      <c r="AP10" s="385"/>
      <c r="AQ10" s="385"/>
      <c r="AR10" s="384"/>
      <c r="AS10" s="384"/>
      <c r="AT10" s="385"/>
      <c r="AU10" s="384">
        <v>8</v>
      </c>
      <c r="AV10" s="384"/>
      <c r="AW10" s="386"/>
      <c r="AX10" s="386"/>
      <c r="AY10" s="386"/>
      <c r="AZ10" s="384"/>
      <c r="BA10" s="386"/>
      <c r="BB10" s="386"/>
      <c r="BC10" s="386"/>
      <c r="BD10" s="386"/>
      <c r="BE10" s="386"/>
      <c r="BF10" s="384"/>
      <c r="BG10" s="386"/>
      <c r="BH10" s="386"/>
      <c r="BI10" s="386">
        <v>7</v>
      </c>
      <c r="BJ10" s="389"/>
      <c r="BK10" s="389"/>
      <c r="BL10" s="387"/>
      <c r="BM10" s="387">
        <v>7</v>
      </c>
      <c r="BN10" s="61">
        <f>COUNTIF(H10:BM10,"2018-2")</f>
        <v>0</v>
      </c>
      <c r="BO10" s="55">
        <f>COUNTIF(H10:BM10,"&gt;5")</f>
        <v>6</v>
      </c>
      <c r="BP10" s="55">
        <f>COUNTIF(H10:BM10,"&gt;5?")</f>
        <v>0</v>
      </c>
      <c r="BQ10" s="55">
        <f>COUNTIF(H10:BM10,"5")</f>
        <v>1</v>
      </c>
      <c r="BR10" s="55">
        <f>COUNTIF(H10:BM10,"5*")</f>
        <v>0</v>
      </c>
      <c r="BS10" s="55">
        <f>SUM(BO10:BR10)</f>
        <v>7</v>
      </c>
      <c r="BT10" s="675">
        <v>9</v>
      </c>
      <c r="BU10" s="365"/>
      <c r="BV10" s="365"/>
      <c r="BW10" s="365"/>
      <c r="BX10" s="365"/>
      <c r="BY10" s="365"/>
      <c r="BZ10" s="365"/>
      <c r="CA10" s="365"/>
      <c r="CB10" s="370"/>
      <c r="CC10" s="370"/>
      <c r="CD10" s="369"/>
      <c r="CE10" s="365"/>
      <c r="CF10" s="365"/>
      <c r="CG10" s="365"/>
      <c r="CH10" s="371"/>
      <c r="CI10" s="369"/>
      <c r="CJ10" s="365"/>
      <c r="CK10" s="365"/>
      <c r="CL10" s="365"/>
      <c r="CM10" s="365"/>
      <c r="CN10" s="365"/>
      <c r="CO10" s="365"/>
      <c r="CP10" s="365"/>
      <c r="CQ10" s="365"/>
      <c r="CR10" s="372"/>
      <c r="CS10" s="373"/>
      <c r="CT10" s="365"/>
      <c r="CU10" s="365"/>
      <c r="CV10" s="365"/>
      <c r="CW10" s="365"/>
      <c r="CX10" s="365"/>
      <c r="CY10" s="365"/>
      <c r="CZ10" s="365"/>
      <c r="DA10" s="365"/>
      <c r="DB10" s="374"/>
      <c r="DC10" s="373"/>
      <c r="DD10" s="370"/>
      <c r="DE10" s="373"/>
      <c r="DF10" s="365"/>
      <c r="DG10" s="365"/>
      <c r="DH10" s="365"/>
      <c r="DI10" s="365"/>
      <c r="DJ10" s="365"/>
      <c r="DK10" s="375"/>
    </row>
    <row r="11" spans="1:115" s="65" customFormat="1" hidden="1" x14ac:dyDescent="0.25">
      <c r="A11" s="321">
        <v>2</v>
      </c>
      <c r="B11" s="239"/>
      <c r="C11" s="405" t="s">
        <v>689</v>
      </c>
      <c r="D11" s="406" t="s">
        <v>690</v>
      </c>
      <c r="E11" s="404" t="s">
        <v>691</v>
      </c>
      <c r="F11" s="236">
        <v>1</v>
      </c>
      <c r="G11" s="236"/>
      <c r="H11" s="409"/>
      <c r="I11" s="239"/>
      <c r="J11" s="409">
        <v>5</v>
      </c>
      <c r="K11" s="239"/>
      <c r="L11" s="239">
        <v>5</v>
      </c>
      <c r="M11" s="239"/>
      <c r="N11" s="239"/>
      <c r="O11" s="239">
        <v>5</v>
      </c>
      <c r="P11" s="239"/>
      <c r="Q11" s="409"/>
      <c r="R11" s="409"/>
      <c r="S11" s="409">
        <v>5</v>
      </c>
      <c r="T11" s="239"/>
      <c r="U11" s="239"/>
      <c r="V11" s="239"/>
      <c r="W11" s="239"/>
      <c r="X11" s="239"/>
      <c r="Y11" s="323">
        <v>5</v>
      </c>
      <c r="Z11" s="239"/>
      <c r="AB11" s="239"/>
      <c r="AC11" s="239"/>
      <c r="AD11" s="239"/>
      <c r="AE11" s="239"/>
      <c r="AF11" s="239"/>
      <c r="AG11" s="239"/>
      <c r="AH11" s="239"/>
      <c r="AI11" s="239"/>
      <c r="AJ11" s="239"/>
      <c r="AK11" s="239"/>
      <c r="AL11" s="239"/>
      <c r="AM11" s="239"/>
      <c r="AO11" s="239"/>
      <c r="AP11" s="239"/>
      <c r="AQ11" s="239"/>
      <c r="AR11" s="239"/>
      <c r="AT11" s="239"/>
      <c r="AW11" s="239"/>
      <c r="AX11" s="239"/>
      <c r="AY11" s="239"/>
      <c r="BA11" s="239"/>
      <c r="BB11" s="239"/>
      <c r="BC11" s="239"/>
      <c r="BD11" s="239"/>
      <c r="BE11" s="239"/>
      <c r="BG11" s="239"/>
      <c r="BH11" s="239"/>
      <c r="BI11" s="239"/>
      <c r="BJ11" s="239"/>
      <c r="BK11" s="239"/>
      <c r="BL11" s="240"/>
      <c r="BM11" s="350"/>
      <c r="BN11" s="237">
        <f>COUNTIF(H11:BM11,"2018-2")</f>
        <v>0</v>
      </c>
      <c r="BO11" s="239">
        <f>COUNTIF(H11:BM11,"&gt;5")</f>
        <v>0</v>
      </c>
      <c r="BP11" s="239">
        <f>COUNTIF(H11:BM11,"&gt;5?")</f>
        <v>0</v>
      </c>
      <c r="BQ11" s="239">
        <f>COUNTIF(H11:BM11,"5")</f>
        <v>5</v>
      </c>
      <c r="BR11" s="239">
        <f>COUNTIF(H11:BM11,"5*")</f>
        <v>0</v>
      </c>
      <c r="BS11" s="239">
        <f>SUM(BO11:BR11)</f>
        <v>5</v>
      </c>
      <c r="BT11" s="80">
        <v>5</v>
      </c>
      <c r="BU11" s="239"/>
      <c r="BV11" s="239"/>
      <c r="BW11" s="239"/>
      <c r="BX11" s="239"/>
      <c r="BY11" s="239"/>
      <c r="BZ11" s="239"/>
      <c r="CA11" s="239"/>
      <c r="CB11" s="239"/>
      <c r="CC11" s="239"/>
      <c r="CD11" s="239"/>
      <c r="CE11" s="239"/>
      <c r="CF11" s="239"/>
      <c r="CG11" s="239"/>
      <c r="CH11" s="239"/>
      <c r="CI11" s="239"/>
      <c r="CJ11" s="239"/>
      <c r="CK11" s="239"/>
      <c r="CL11" s="239"/>
      <c r="CM11" s="239"/>
      <c r="CN11" s="239"/>
      <c r="CO11" s="239"/>
      <c r="CP11" s="239"/>
      <c r="CQ11" s="239"/>
      <c r="CR11" s="242"/>
      <c r="CS11" s="80"/>
      <c r="CT11" s="239"/>
      <c r="CU11" s="239"/>
      <c r="CV11" s="239"/>
      <c r="CW11" s="239"/>
      <c r="CX11" s="239"/>
      <c r="CY11" s="239"/>
      <c r="CZ11" s="239"/>
      <c r="DA11" s="239"/>
      <c r="DB11" s="238"/>
      <c r="DC11" s="80"/>
      <c r="DD11" s="240"/>
      <c r="DE11" s="80"/>
      <c r="DF11" s="239"/>
      <c r="DG11" s="239"/>
      <c r="DH11" s="239"/>
      <c r="DI11" s="239"/>
      <c r="DJ11" s="239"/>
      <c r="DK11" s="241"/>
    </row>
    <row r="12" spans="1:115" s="65" customFormat="1" x14ac:dyDescent="0.25">
      <c r="A12" s="321"/>
      <c r="B12" s="239"/>
      <c r="C12" s="405" t="s">
        <v>2377</v>
      </c>
      <c r="D12" s="406" t="s">
        <v>2378</v>
      </c>
      <c r="E12" s="404" t="s">
        <v>592</v>
      </c>
      <c r="F12" s="236">
        <v>1</v>
      </c>
      <c r="G12" s="236"/>
      <c r="H12" s="704">
        <v>5</v>
      </c>
      <c r="J12" s="409"/>
      <c r="K12" s="705">
        <v>5</v>
      </c>
      <c r="L12" s="239"/>
      <c r="N12" s="705"/>
      <c r="O12" s="705"/>
      <c r="P12" s="239"/>
      <c r="Q12" s="409"/>
      <c r="R12" s="409"/>
      <c r="S12" s="409"/>
      <c r="U12" s="239"/>
      <c r="V12" s="704">
        <v>5</v>
      </c>
      <c r="W12" s="705"/>
      <c r="X12" s="239"/>
      <c r="Y12" s="409"/>
      <c r="Z12" s="239"/>
      <c r="AA12" s="704">
        <v>5</v>
      </c>
      <c r="AB12" s="704"/>
      <c r="AE12" s="704">
        <v>5</v>
      </c>
      <c r="AF12" s="239"/>
      <c r="AG12" s="239"/>
      <c r="AH12" s="704"/>
      <c r="AI12" s="239"/>
      <c r="AK12" s="704">
        <v>5</v>
      </c>
      <c r="AL12" s="239"/>
      <c r="AM12" s="239"/>
      <c r="AO12" s="239"/>
      <c r="AP12" s="239"/>
      <c r="AQ12" s="239"/>
      <c r="AR12" s="239"/>
      <c r="AT12" s="239"/>
      <c r="AW12" s="239"/>
      <c r="AX12" s="239"/>
      <c r="AY12" s="239"/>
      <c r="BA12" s="239"/>
      <c r="BB12" s="239"/>
      <c r="BC12" s="239"/>
      <c r="BD12" s="239"/>
      <c r="BE12" s="239"/>
      <c r="BG12" s="239"/>
      <c r="BH12" s="239"/>
      <c r="BI12" s="704">
        <v>5</v>
      </c>
      <c r="BJ12" s="706"/>
      <c r="BK12" s="706"/>
      <c r="BL12" s="234"/>
      <c r="BM12" s="350"/>
      <c r="BN12" s="55">
        <f t="shared" ref="BN12:BN67" si="0">COUNTIF(F12:BM12,"2024-1")</f>
        <v>0</v>
      </c>
      <c r="BO12" s="55">
        <f t="shared" ref="BO12:BO67" si="1">COUNTIF(H12:BM12,"&gt;5")</f>
        <v>0</v>
      </c>
      <c r="BP12" s="55">
        <f t="shared" ref="BP12:BP67" si="2">COUNTIF(H12:BM13,"&gt;5?")</f>
        <v>0</v>
      </c>
      <c r="BQ12" s="55">
        <f t="shared" ref="BQ12:BQ67" si="3">COUNTIF(H12:BM12,"5")</f>
        <v>7</v>
      </c>
      <c r="BR12" s="55">
        <f t="shared" ref="BR12:BR67" si="4">COUNTIF(H12:BM12,"5*")</f>
        <v>0</v>
      </c>
      <c r="BS12" s="55">
        <f t="shared" ref="BS12:BS67" si="5">SUM(BO12:BR12)</f>
        <v>7</v>
      </c>
      <c r="BT12" s="80"/>
      <c r="BU12" s="239"/>
      <c r="BV12" s="239"/>
      <c r="BW12" s="239"/>
      <c r="BX12" s="239"/>
      <c r="BY12" s="239"/>
      <c r="BZ12" s="239"/>
      <c r="CA12" s="239"/>
      <c r="CB12" s="239"/>
      <c r="CC12" s="239"/>
      <c r="CD12" s="239"/>
      <c r="CE12" s="239"/>
      <c r="CF12" s="239"/>
      <c r="CG12" s="239"/>
      <c r="CH12" s="239"/>
      <c r="CI12" s="239"/>
      <c r="CJ12" s="239"/>
      <c r="CK12" s="239"/>
      <c r="CL12" s="239"/>
      <c r="CM12" s="239"/>
      <c r="CN12" s="239"/>
      <c r="CO12" s="239"/>
      <c r="CP12" s="239"/>
      <c r="CQ12" s="239"/>
      <c r="CR12" s="238"/>
      <c r="CS12" s="237"/>
      <c r="CT12" s="239"/>
      <c r="CU12" s="239"/>
      <c r="CV12" s="239"/>
      <c r="CW12" s="239"/>
      <c r="CX12" s="239"/>
      <c r="CY12" s="239"/>
      <c r="CZ12" s="239"/>
      <c r="DA12" s="239"/>
      <c r="DB12" s="238"/>
      <c r="DC12" s="237"/>
      <c r="DD12" s="240"/>
      <c r="DE12" s="237"/>
      <c r="DF12" s="239"/>
      <c r="DG12" s="239"/>
      <c r="DH12" s="239"/>
      <c r="DI12" s="239"/>
      <c r="DJ12" s="239"/>
      <c r="DK12" s="240"/>
    </row>
    <row r="13" spans="1:115" s="65" customFormat="1" x14ac:dyDescent="0.25">
      <c r="A13" s="321"/>
      <c r="B13" s="239"/>
      <c r="C13" s="405" t="s">
        <v>2379</v>
      </c>
      <c r="D13" s="690" t="s">
        <v>2380</v>
      </c>
      <c r="E13" s="404" t="s">
        <v>592</v>
      </c>
      <c r="F13" s="236">
        <v>1</v>
      </c>
      <c r="G13" s="236"/>
      <c r="H13" s="704">
        <v>8</v>
      </c>
      <c r="J13" s="409"/>
      <c r="K13" s="705">
        <v>9</v>
      </c>
      <c r="L13" s="239"/>
      <c r="N13" s="705"/>
      <c r="O13" s="705"/>
      <c r="P13" s="239"/>
      <c r="Q13" s="409"/>
      <c r="R13" s="409"/>
      <c r="S13" s="409"/>
      <c r="U13" s="239"/>
      <c r="V13" s="704">
        <v>8</v>
      </c>
      <c r="W13" s="705"/>
      <c r="X13" s="239"/>
      <c r="Y13" s="409"/>
      <c r="Z13" s="239"/>
      <c r="AA13" s="704">
        <v>7</v>
      </c>
      <c r="AB13" s="704"/>
      <c r="AE13" s="704">
        <v>10</v>
      </c>
      <c r="AF13" s="239"/>
      <c r="AG13" s="239"/>
      <c r="AH13" s="704"/>
      <c r="AI13" s="239"/>
      <c r="AK13" s="704">
        <v>9</v>
      </c>
      <c r="AL13" s="239"/>
      <c r="AM13" s="239"/>
      <c r="AO13" s="239"/>
      <c r="AP13" s="239"/>
      <c r="AQ13" s="239"/>
      <c r="AR13" s="239"/>
      <c r="AT13" s="239"/>
      <c r="AW13" s="239"/>
      <c r="AX13" s="239"/>
      <c r="AY13" s="239"/>
      <c r="BA13" s="239"/>
      <c r="BB13" s="239"/>
      <c r="BC13" s="239"/>
      <c r="BD13" s="239"/>
      <c r="BE13" s="239"/>
      <c r="BG13" s="239"/>
      <c r="BH13" s="239"/>
      <c r="BI13" s="704">
        <v>6</v>
      </c>
      <c r="BJ13" s="706"/>
      <c r="BK13" s="706"/>
      <c r="BL13" s="234"/>
      <c r="BM13" s="350"/>
      <c r="BN13" s="55">
        <f t="shared" ref="BN13:BN17" si="6">COUNTIF(F13:BM13,"2024-1")</f>
        <v>0</v>
      </c>
      <c r="BO13" s="55">
        <f t="shared" ref="BO13:BO17" si="7">COUNTIF(H13:BM13,"&gt;5")</f>
        <v>7</v>
      </c>
      <c r="BP13" s="55">
        <f t="shared" ref="BP13:BP17" si="8">COUNTIF(H13:BM14,"&gt;5?")</f>
        <v>0</v>
      </c>
      <c r="BQ13" s="55">
        <f t="shared" ref="BQ13:BQ17" si="9">COUNTIF(H13:BM13,"5")</f>
        <v>0</v>
      </c>
      <c r="BR13" s="55">
        <f t="shared" ref="BR13:BR17" si="10">COUNTIF(H13:BM13,"5*")</f>
        <v>0</v>
      </c>
      <c r="BS13" s="55">
        <f t="shared" ref="BS13:BS17" si="11">SUM(BO13:BR13)</f>
        <v>7</v>
      </c>
      <c r="BT13" s="80"/>
      <c r="BU13" s="239"/>
      <c r="BV13" s="239"/>
      <c r="BW13" s="239"/>
      <c r="BX13" s="239"/>
      <c r="BY13" s="239"/>
      <c r="BZ13" s="239"/>
      <c r="CA13" s="239"/>
      <c r="CB13" s="239"/>
      <c r="CC13" s="239"/>
      <c r="CD13" s="239"/>
      <c r="CE13" s="239"/>
      <c r="CF13" s="239"/>
      <c r="CG13" s="239"/>
      <c r="CH13" s="239"/>
      <c r="CI13" s="239"/>
      <c r="CJ13" s="239"/>
      <c r="CK13" s="239"/>
      <c r="CL13" s="239"/>
      <c r="CM13" s="239"/>
      <c r="CN13" s="239"/>
      <c r="CO13" s="239"/>
      <c r="CP13" s="239"/>
      <c r="CQ13" s="239"/>
      <c r="CR13" s="238"/>
      <c r="CS13" s="237"/>
      <c r="CT13" s="239"/>
      <c r="CU13" s="239"/>
      <c r="CV13" s="239"/>
      <c r="CW13" s="239"/>
      <c r="CX13" s="239"/>
      <c r="CY13" s="239"/>
      <c r="CZ13" s="239"/>
      <c r="DA13" s="239"/>
      <c r="DB13" s="238"/>
      <c r="DC13" s="237"/>
      <c r="DD13" s="240"/>
      <c r="DE13" s="237"/>
      <c r="DF13" s="239"/>
      <c r="DG13" s="239"/>
      <c r="DH13" s="239"/>
      <c r="DI13" s="239"/>
      <c r="DJ13" s="239"/>
      <c r="DK13" s="240"/>
    </row>
    <row r="14" spans="1:115" s="65" customFormat="1" x14ac:dyDescent="0.25">
      <c r="A14" s="321"/>
      <c r="B14" s="239"/>
      <c r="C14" s="405" t="s">
        <v>2381</v>
      </c>
      <c r="D14" s="690" t="s">
        <v>2382</v>
      </c>
      <c r="E14" s="404" t="s">
        <v>592</v>
      </c>
      <c r="F14" s="236">
        <v>1</v>
      </c>
      <c r="G14" s="236"/>
      <c r="H14" s="704">
        <v>5</v>
      </c>
      <c r="J14" s="409"/>
      <c r="K14" s="705"/>
      <c r="L14" s="239"/>
      <c r="N14" s="705"/>
      <c r="O14" s="705"/>
      <c r="P14" s="239"/>
      <c r="Q14" s="409"/>
      <c r="R14" s="409"/>
      <c r="S14" s="409"/>
      <c r="U14" s="239"/>
      <c r="V14" s="704">
        <v>5</v>
      </c>
      <c r="W14" s="705"/>
      <c r="X14" s="239"/>
      <c r="Y14" s="409"/>
      <c r="Z14" s="239"/>
      <c r="AA14" s="704">
        <v>5</v>
      </c>
      <c r="AB14" s="704">
        <v>5</v>
      </c>
      <c r="AE14" s="704">
        <v>5</v>
      </c>
      <c r="AF14" s="239"/>
      <c r="AG14" s="239"/>
      <c r="AH14" s="704"/>
      <c r="AI14" s="239"/>
      <c r="AK14" s="704">
        <v>5</v>
      </c>
      <c r="AL14" s="239"/>
      <c r="AM14" s="239"/>
      <c r="AO14" s="239"/>
      <c r="AP14" s="239"/>
      <c r="AQ14" s="239"/>
      <c r="AR14" s="239"/>
      <c r="AT14" s="239"/>
      <c r="AW14" s="239"/>
      <c r="AX14" s="239"/>
      <c r="AY14" s="239"/>
      <c r="BA14" s="239"/>
      <c r="BB14" s="239"/>
      <c r="BC14" s="239"/>
      <c r="BD14" s="239"/>
      <c r="BE14" s="239"/>
      <c r="BG14" s="239"/>
      <c r="BH14" s="239"/>
      <c r="BI14" s="704">
        <v>5</v>
      </c>
      <c r="BJ14" s="706"/>
      <c r="BK14" s="706"/>
      <c r="BL14" s="234"/>
      <c r="BM14" s="350"/>
      <c r="BN14" s="55">
        <f t="shared" si="6"/>
        <v>0</v>
      </c>
      <c r="BO14" s="55">
        <f t="shared" si="7"/>
        <v>0</v>
      </c>
      <c r="BP14" s="55">
        <f t="shared" si="8"/>
        <v>0</v>
      </c>
      <c r="BQ14" s="55">
        <f t="shared" si="9"/>
        <v>7</v>
      </c>
      <c r="BR14" s="55">
        <f t="shared" si="10"/>
        <v>0</v>
      </c>
      <c r="BS14" s="55">
        <f t="shared" si="11"/>
        <v>7</v>
      </c>
      <c r="BT14" s="80"/>
      <c r="BU14" s="239"/>
      <c r="BV14" s="239"/>
      <c r="BW14" s="239"/>
      <c r="BX14" s="239"/>
      <c r="BY14" s="239"/>
      <c r="BZ14" s="239"/>
      <c r="CA14" s="239"/>
      <c r="CB14" s="239"/>
      <c r="CC14" s="239"/>
      <c r="CD14" s="239"/>
      <c r="CE14" s="239"/>
      <c r="CF14" s="239"/>
      <c r="CG14" s="239"/>
      <c r="CH14" s="239"/>
      <c r="CI14" s="239"/>
      <c r="CJ14" s="239"/>
      <c r="CK14" s="239"/>
      <c r="CL14" s="239"/>
      <c r="CM14" s="239"/>
      <c r="CN14" s="239"/>
      <c r="CO14" s="239"/>
      <c r="CP14" s="239"/>
      <c r="CQ14" s="239"/>
      <c r="CR14" s="238"/>
      <c r="CS14" s="237"/>
      <c r="CT14" s="239"/>
      <c r="CU14" s="239"/>
      <c r="CV14" s="239"/>
      <c r="CW14" s="239"/>
      <c r="CX14" s="239"/>
      <c r="CY14" s="239"/>
      <c r="CZ14" s="239"/>
      <c r="DA14" s="239"/>
      <c r="DB14" s="238"/>
      <c r="DC14" s="237"/>
      <c r="DD14" s="240"/>
      <c r="DE14" s="237"/>
      <c r="DF14" s="239"/>
      <c r="DG14" s="239"/>
      <c r="DH14" s="239"/>
      <c r="DI14" s="239"/>
      <c r="DJ14" s="239"/>
      <c r="DK14" s="240"/>
    </row>
    <row r="15" spans="1:115" s="65" customFormat="1" x14ac:dyDescent="0.25">
      <c r="A15" s="321"/>
      <c r="B15" s="239"/>
      <c r="C15" s="405" t="s">
        <v>2598</v>
      </c>
      <c r="D15" s="690" t="s">
        <v>2597</v>
      </c>
      <c r="E15" s="404" t="s">
        <v>592</v>
      </c>
      <c r="F15" s="236">
        <v>1</v>
      </c>
      <c r="G15" s="236"/>
      <c r="H15" s="704">
        <v>8</v>
      </c>
      <c r="J15" s="409"/>
      <c r="K15" s="705">
        <v>10</v>
      </c>
      <c r="L15" s="239"/>
      <c r="N15" s="705"/>
      <c r="O15" s="705"/>
      <c r="P15" s="239"/>
      <c r="Q15" s="409"/>
      <c r="R15" s="409"/>
      <c r="S15" s="409"/>
      <c r="U15" s="239"/>
      <c r="V15" s="704">
        <v>9</v>
      </c>
      <c r="W15" s="705"/>
      <c r="X15" s="239"/>
      <c r="Y15" s="409"/>
      <c r="Z15" s="239"/>
      <c r="AA15" s="704">
        <v>8</v>
      </c>
      <c r="AB15" s="704"/>
      <c r="AE15" s="704">
        <v>10</v>
      </c>
      <c r="AF15" s="239"/>
      <c r="AG15" s="239"/>
      <c r="AH15" s="704"/>
      <c r="AI15" s="239"/>
      <c r="AK15" s="704">
        <v>9</v>
      </c>
      <c r="AL15" s="239"/>
      <c r="AO15" s="239"/>
      <c r="AP15" s="239"/>
      <c r="AR15" s="239"/>
      <c r="AT15" s="239"/>
      <c r="AW15" s="239"/>
      <c r="AX15" s="239"/>
      <c r="AY15" s="239"/>
      <c r="BA15" s="239"/>
      <c r="BB15" s="239"/>
      <c r="BC15" s="239"/>
      <c r="BD15" s="239"/>
      <c r="BE15" s="239"/>
      <c r="BG15" s="239"/>
      <c r="BH15" s="239"/>
      <c r="BI15" s="704">
        <v>7</v>
      </c>
      <c r="BJ15" s="708"/>
      <c r="BK15" s="708"/>
      <c r="BL15" s="709"/>
      <c r="BM15" s="350"/>
      <c r="BN15" s="55">
        <f t="shared" si="6"/>
        <v>0</v>
      </c>
      <c r="BO15" s="55">
        <f t="shared" si="7"/>
        <v>7</v>
      </c>
      <c r="BP15" s="55">
        <f t="shared" si="8"/>
        <v>0</v>
      </c>
      <c r="BQ15" s="55">
        <f t="shared" si="9"/>
        <v>0</v>
      </c>
      <c r="BR15" s="55">
        <f t="shared" si="10"/>
        <v>0</v>
      </c>
      <c r="BS15" s="55">
        <f t="shared" si="11"/>
        <v>7</v>
      </c>
      <c r="BT15" s="80"/>
      <c r="BU15" s="239"/>
      <c r="BV15" s="239"/>
      <c r="BW15" s="239"/>
      <c r="BX15" s="239"/>
      <c r="BY15" s="239"/>
      <c r="BZ15" s="239"/>
      <c r="CA15" s="239"/>
      <c r="CB15" s="239"/>
      <c r="CC15" s="239"/>
      <c r="CD15" s="239"/>
      <c r="CE15" s="239"/>
      <c r="CF15" s="239"/>
      <c r="CG15" s="239"/>
      <c r="CH15" s="239"/>
      <c r="CI15" s="239"/>
      <c r="CJ15" s="239"/>
      <c r="CK15" s="239"/>
      <c r="CL15" s="239"/>
      <c r="CM15" s="239"/>
      <c r="CN15" s="239"/>
      <c r="CO15" s="239"/>
      <c r="CP15" s="239"/>
      <c r="CQ15" s="239"/>
      <c r="CR15" s="238"/>
      <c r="CS15" s="237"/>
      <c r="CT15" s="239"/>
      <c r="CU15" s="239"/>
      <c r="CV15" s="239"/>
      <c r="CW15" s="239"/>
      <c r="CX15" s="239"/>
      <c r="CY15" s="239"/>
      <c r="CZ15" s="239"/>
      <c r="DA15" s="239"/>
      <c r="DB15" s="238"/>
      <c r="DC15" s="237"/>
      <c r="DD15" s="240"/>
      <c r="DE15" s="237"/>
      <c r="DF15" s="239"/>
      <c r="DG15" s="239"/>
      <c r="DH15" s="239"/>
      <c r="DI15" s="239"/>
      <c r="DJ15" s="239"/>
      <c r="DK15" s="240"/>
    </row>
    <row r="16" spans="1:115" s="65" customFormat="1" x14ac:dyDescent="0.25">
      <c r="A16" s="321"/>
      <c r="B16" s="239"/>
      <c r="C16" s="405" t="s">
        <v>2556</v>
      </c>
      <c r="D16" s="690" t="s">
        <v>2557</v>
      </c>
      <c r="E16" s="404" t="s">
        <v>592</v>
      </c>
      <c r="F16" s="236">
        <v>1</v>
      </c>
      <c r="G16" s="236"/>
      <c r="H16" s="704">
        <v>8</v>
      </c>
      <c r="J16" s="409"/>
      <c r="K16" s="705">
        <v>9</v>
      </c>
      <c r="L16" s="239"/>
      <c r="N16" s="705"/>
      <c r="O16" s="705"/>
      <c r="P16" s="239"/>
      <c r="Q16" s="409"/>
      <c r="R16" s="409"/>
      <c r="S16" s="409"/>
      <c r="U16" s="239"/>
      <c r="V16" s="704">
        <v>9</v>
      </c>
      <c r="W16" s="705"/>
      <c r="X16" s="239"/>
      <c r="Y16" s="409"/>
      <c r="Z16" s="239"/>
      <c r="AA16" s="704">
        <v>5</v>
      </c>
      <c r="AB16" s="704"/>
      <c r="AE16" s="704">
        <v>10</v>
      </c>
      <c r="AF16" s="239"/>
      <c r="AG16" s="239"/>
      <c r="AH16" s="704"/>
      <c r="AI16" s="239"/>
      <c r="AK16" s="704">
        <v>10</v>
      </c>
      <c r="AL16" s="239"/>
      <c r="AO16" s="239"/>
      <c r="AP16" s="239"/>
      <c r="AR16" s="239"/>
      <c r="AT16" s="239"/>
      <c r="AW16" s="239"/>
      <c r="AX16" s="239"/>
      <c r="AY16" s="239"/>
      <c r="BA16" s="239"/>
      <c r="BB16" s="239"/>
      <c r="BC16" s="239"/>
      <c r="BD16" s="239"/>
      <c r="BE16" s="239"/>
      <c r="BG16" s="239"/>
      <c r="BH16" s="239"/>
      <c r="BI16" s="704">
        <v>8</v>
      </c>
      <c r="BJ16" s="708"/>
      <c r="BK16" s="708"/>
      <c r="BL16" s="709"/>
      <c r="BM16" s="350"/>
      <c r="BN16" s="55">
        <f t="shared" si="6"/>
        <v>0</v>
      </c>
      <c r="BO16" s="55">
        <f t="shared" si="7"/>
        <v>6</v>
      </c>
      <c r="BP16" s="55">
        <f t="shared" si="8"/>
        <v>0</v>
      </c>
      <c r="BQ16" s="55">
        <f t="shared" si="9"/>
        <v>1</v>
      </c>
      <c r="BR16" s="55">
        <f t="shared" si="10"/>
        <v>0</v>
      </c>
      <c r="BS16" s="55">
        <f t="shared" si="11"/>
        <v>7</v>
      </c>
      <c r="BT16" s="80"/>
      <c r="BU16" s="239"/>
      <c r="BV16" s="239"/>
      <c r="BW16" s="239"/>
      <c r="BX16" s="239"/>
      <c r="BY16" s="239"/>
      <c r="BZ16" s="239"/>
      <c r="CA16" s="239"/>
      <c r="CB16" s="239"/>
      <c r="CC16" s="239"/>
      <c r="CD16" s="239"/>
      <c r="CE16" s="239"/>
      <c r="CF16" s="239"/>
      <c r="CG16" s="239"/>
      <c r="CH16" s="239"/>
      <c r="CI16" s="239"/>
      <c r="CJ16" s="239"/>
      <c r="CK16" s="239"/>
      <c r="CL16" s="239"/>
      <c r="CM16" s="239"/>
      <c r="CN16" s="239"/>
      <c r="CO16" s="239"/>
      <c r="CP16" s="239"/>
      <c r="CQ16" s="239"/>
      <c r="CR16" s="238"/>
      <c r="CS16" s="237"/>
      <c r="CT16" s="239"/>
      <c r="CU16" s="239"/>
      <c r="CV16" s="239"/>
      <c r="CW16" s="239"/>
      <c r="CX16" s="239"/>
      <c r="CY16" s="239"/>
      <c r="CZ16" s="239"/>
      <c r="DA16" s="239"/>
      <c r="DB16" s="238"/>
      <c r="DC16" s="237"/>
      <c r="DD16" s="240"/>
      <c r="DE16" s="237"/>
      <c r="DF16" s="239"/>
      <c r="DG16" s="239"/>
      <c r="DH16" s="239"/>
      <c r="DI16" s="239"/>
      <c r="DJ16" s="239"/>
      <c r="DK16" s="240"/>
    </row>
    <row r="17" spans="1:115" s="65" customFormat="1" x14ac:dyDescent="0.25">
      <c r="A17" s="321"/>
      <c r="B17" s="239"/>
      <c r="C17" s="405" t="s">
        <v>2661</v>
      </c>
      <c r="D17" s="690" t="s">
        <v>2662</v>
      </c>
      <c r="E17" s="404" t="s">
        <v>592</v>
      </c>
      <c r="F17" s="236">
        <v>1</v>
      </c>
      <c r="G17" s="236"/>
      <c r="H17" s="704">
        <v>5</v>
      </c>
      <c r="J17" s="409"/>
      <c r="K17" s="705">
        <v>9</v>
      </c>
      <c r="L17" s="239"/>
      <c r="N17" s="705"/>
      <c r="O17" s="705"/>
      <c r="P17" s="239"/>
      <c r="Q17" s="409"/>
      <c r="R17" s="409"/>
      <c r="S17" s="409"/>
      <c r="U17" s="239"/>
      <c r="V17" s="704">
        <v>8</v>
      </c>
      <c r="W17" s="705"/>
      <c r="X17" s="239"/>
      <c r="Y17" s="409"/>
      <c r="Z17" s="239"/>
      <c r="AA17" s="704">
        <v>5</v>
      </c>
      <c r="AB17" s="704"/>
      <c r="AE17" s="704">
        <v>9</v>
      </c>
      <c r="AF17" s="239"/>
      <c r="AG17" s="239"/>
      <c r="AH17" s="704"/>
      <c r="AI17" s="239"/>
      <c r="AK17" s="704">
        <v>8</v>
      </c>
      <c r="AL17" s="239"/>
      <c r="AO17" s="239"/>
      <c r="AP17" s="239"/>
      <c r="AR17" s="239"/>
      <c r="AT17" s="239"/>
      <c r="AW17" s="239"/>
      <c r="AX17" s="239"/>
      <c r="AY17" s="239"/>
      <c r="BA17" s="239"/>
      <c r="BB17" s="239"/>
      <c r="BC17" s="239"/>
      <c r="BD17" s="239"/>
      <c r="BE17" s="239"/>
      <c r="BG17" s="239"/>
      <c r="BH17" s="239"/>
      <c r="BI17" s="704">
        <v>6</v>
      </c>
      <c r="BJ17" s="708"/>
      <c r="BK17" s="708"/>
      <c r="BL17" s="709"/>
      <c r="BM17" s="350"/>
      <c r="BN17" s="55">
        <f t="shared" si="6"/>
        <v>0</v>
      </c>
      <c r="BO17" s="55">
        <f t="shared" si="7"/>
        <v>5</v>
      </c>
      <c r="BP17" s="55">
        <f t="shared" si="8"/>
        <v>1</v>
      </c>
      <c r="BQ17" s="55">
        <f t="shared" si="9"/>
        <v>2</v>
      </c>
      <c r="BR17" s="55">
        <f t="shared" si="10"/>
        <v>0</v>
      </c>
      <c r="BS17" s="55">
        <f t="shared" si="11"/>
        <v>8</v>
      </c>
      <c r="BT17" s="80"/>
      <c r="BU17" s="239"/>
      <c r="BV17" s="239"/>
      <c r="BW17" s="239"/>
      <c r="BX17" s="239"/>
      <c r="BY17" s="239"/>
      <c r="BZ17" s="239"/>
      <c r="CA17" s="239"/>
      <c r="CB17" s="239"/>
      <c r="CC17" s="239"/>
      <c r="CD17" s="239"/>
      <c r="CE17" s="239"/>
      <c r="CF17" s="239"/>
      <c r="CG17" s="239"/>
      <c r="CH17" s="239"/>
      <c r="CI17" s="239"/>
      <c r="CJ17" s="239"/>
      <c r="CK17" s="239"/>
      <c r="CL17" s="239"/>
      <c r="CM17" s="239"/>
      <c r="CN17" s="239"/>
      <c r="CO17" s="239"/>
      <c r="CP17" s="239"/>
      <c r="CQ17" s="239"/>
      <c r="CR17" s="238"/>
      <c r="CS17" s="237"/>
      <c r="CT17" s="239"/>
      <c r="CU17" s="239"/>
      <c r="CV17" s="239"/>
      <c r="CW17" s="239"/>
      <c r="CX17" s="239"/>
      <c r="CY17" s="239"/>
      <c r="CZ17" s="239"/>
      <c r="DA17" s="239"/>
      <c r="DB17" s="238"/>
      <c r="DC17" s="237"/>
      <c r="DD17" s="240"/>
      <c r="DE17" s="237"/>
      <c r="DF17" s="239"/>
      <c r="DG17" s="239"/>
      <c r="DH17" s="239"/>
      <c r="DI17" s="239"/>
      <c r="DJ17" s="239"/>
      <c r="DK17" s="240"/>
    </row>
    <row r="18" spans="1:115" s="65" customFormat="1" x14ac:dyDescent="0.25">
      <c r="A18" s="321"/>
      <c r="B18" s="239"/>
      <c r="C18" s="405" t="s">
        <v>2034</v>
      </c>
      <c r="D18" s="406" t="s">
        <v>2032</v>
      </c>
      <c r="E18" s="404" t="s">
        <v>592</v>
      </c>
      <c r="F18" s="236">
        <v>3</v>
      </c>
      <c r="G18" s="236"/>
      <c r="H18" s="409">
        <v>10</v>
      </c>
      <c r="J18" s="409"/>
      <c r="K18" s="705"/>
      <c r="L18" s="239"/>
      <c r="N18" s="705"/>
      <c r="O18" s="705"/>
      <c r="P18" s="239"/>
      <c r="Q18" s="409">
        <v>9</v>
      </c>
      <c r="R18" s="409"/>
      <c r="S18" s="409"/>
      <c r="T18" s="409">
        <v>8</v>
      </c>
      <c r="U18" s="239"/>
      <c r="V18" s="704">
        <v>9</v>
      </c>
      <c r="W18" s="705"/>
      <c r="X18" s="239"/>
      <c r="Y18" s="409"/>
      <c r="Z18" s="55"/>
      <c r="AA18" s="704">
        <v>9</v>
      </c>
      <c r="AB18" s="704">
        <v>8</v>
      </c>
      <c r="AC18" s="65">
        <v>10</v>
      </c>
      <c r="AD18" s="65">
        <v>9</v>
      </c>
      <c r="AE18" s="704">
        <v>9</v>
      </c>
      <c r="AF18" s="239"/>
      <c r="AG18" s="239"/>
      <c r="AH18" s="409">
        <v>9</v>
      </c>
      <c r="AI18" s="239">
        <v>9</v>
      </c>
      <c r="AJ18" s="409">
        <v>9</v>
      </c>
      <c r="AK18" s="704">
        <v>8</v>
      </c>
      <c r="AL18" s="239"/>
      <c r="AM18" s="704">
        <v>9</v>
      </c>
      <c r="AO18" s="239"/>
      <c r="AP18" s="239"/>
      <c r="AQ18" s="705"/>
      <c r="AR18" s="239"/>
      <c r="AT18" s="239"/>
      <c r="AW18" s="239"/>
      <c r="AX18" s="239"/>
      <c r="AY18" s="239"/>
      <c r="BA18" s="239"/>
      <c r="BB18" s="239"/>
      <c r="BC18" s="239"/>
      <c r="BD18" s="239"/>
      <c r="BE18" s="239"/>
      <c r="BG18" s="239">
        <v>7</v>
      </c>
      <c r="BH18" s="239">
        <v>9</v>
      </c>
      <c r="BI18" s="239" t="s">
        <v>715</v>
      </c>
      <c r="BJ18" s="239">
        <v>9</v>
      </c>
      <c r="BK18" s="239">
        <v>8</v>
      </c>
      <c r="BL18" s="240"/>
      <c r="BM18" s="350"/>
      <c r="BN18" s="55">
        <f>COUNTIF(F18:BM18,"2024-1")</f>
        <v>0</v>
      </c>
      <c r="BO18" s="55">
        <f t="shared" si="1"/>
        <v>18</v>
      </c>
      <c r="BP18" s="55">
        <f t="shared" si="2"/>
        <v>1</v>
      </c>
      <c r="BQ18" s="55">
        <f t="shared" si="3"/>
        <v>0</v>
      </c>
      <c r="BR18" s="55">
        <f t="shared" si="4"/>
        <v>0</v>
      </c>
      <c r="BS18" s="55">
        <f t="shared" si="5"/>
        <v>19</v>
      </c>
      <c r="BT18" s="80"/>
      <c r="BU18" s="239"/>
      <c r="BV18" s="239"/>
      <c r="BW18" s="239"/>
      <c r="BX18" s="239"/>
      <c r="BY18" s="239"/>
      <c r="BZ18" s="239"/>
      <c r="CA18" s="239"/>
      <c r="CB18" s="239"/>
      <c r="CC18" s="239"/>
      <c r="CD18" s="239"/>
      <c r="CE18" s="239"/>
      <c r="CF18" s="239"/>
      <c r="CG18" s="239"/>
      <c r="CH18" s="239"/>
      <c r="CI18" s="239"/>
      <c r="CJ18" s="239"/>
      <c r="CK18" s="239"/>
      <c r="CL18" s="239"/>
      <c r="CM18" s="239"/>
      <c r="CN18" s="239"/>
      <c r="CO18" s="239"/>
      <c r="CP18" s="239"/>
      <c r="CQ18" s="239"/>
      <c r="CR18" s="238"/>
      <c r="CS18" s="237"/>
      <c r="CT18" s="239"/>
      <c r="CU18" s="239"/>
      <c r="CV18" s="239"/>
      <c r="CW18" s="239"/>
      <c r="CX18" s="239"/>
      <c r="CY18" s="239"/>
      <c r="CZ18" s="239"/>
      <c r="DA18" s="239"/>
      <c r="DB18" s="238"/>
      <c r="DC18" s="237"/>
      <c r="DD18" s="240"/>
      <c r="DE18" s="237"/>
      <c r="DF18" s="239"/>
      <c r="DG18" s="239"/>
      <c r="DH18" s="239"/>
      <c r="DI18" s="239"/>
      <c r="DJ18" s="239"/>
      <c r="DK18" s="240"/>
    </row>
    <row r="19" spans="1:115" s="65" customFormat="1" hidden="1" x14ac:dyDescent="0.25">
      <c r="A19" s="321"/>
      <c r="B19" s="239"/>
      <c r="C19" s="405" t="s">
        <v>2033</v>
      </c>
      <c r="D19" s="406" t="s">
        <v>2031</v>
      </c>
      <c r="E19" s="404" t="s">
        <v>592</v>
      </c>
      <c r="F19" s="236">
        <v>2</v>
      </c>
      <c r="G19" s="236"/>
      <c r="H19" s="409" t="s">
        <v>2330</v>
      </c>
      <c r="J19" s="409"/>
      <c r="K19" s="65">
        <v>7</v>
      </c>
      <c r="L19" s="239"/>
      <c r="N19" s="705"/>
      <c r="O19" s="705"/>
      <c r="P19" s="239"/>
      <c r="Q19" s="409" t="s">
        <v>2330</v>
      </c>
      <c r="R19" s="409"/>
      <c r="S19" s="409"/>
      <c r="T19" s="409" t="s">
        <v>2330</v>
      </c>
      <c r="U19" s="239"/>
      <c r="V19" s="704" t="s">
        <v>2547</v>
      </c>
      <c r="W19" s="705"/>
      <c r="X19" s="239"/>
      <c r="Y19" s="409"/>
      <c r="Z19" s="55"/>
      <c r="AA19" s="704" t="s">
        <v>2547</v>
      </c>
      <c r="AB19" s="704" t="s">
        <v>2547</v>
      </c>
      <c r="AC19" s="65">
        <v>10</v>
      </c>
      <c r="AD19" s="65">
        <v>9</v>
      </c>
      <c r="AE19" s="704" t="s">
        <v>2547</v>
      </c>
      <c r="AF19" s="239"/>
      <c r="AG19" s="239"/>
      <c r="AH19" s="409" t="s">
        <v>2330</v>
      </c>
      <c r="AI19" s="239">
        <v>9</v>
      </c>
      <c r="AJ19" s="409" t="s">
        <v>2330</v>
      </c>
      <c r="AK19" s="704" t="s">
        <v>2547</v>
      </c>
      <c r="AL19" s="239"/>
      <c r="AM19" s="704" t="s">
        <v>2547</v>
      </c>
      <c r="AO19" s="239"/>
      <c r="AP19" s="239"/>
      <c r="AQ19" s="705"/>
      <c r="AR19" s="239"/>
      <c r="AT19" s="239"/>
      <c r="AW19" s="239"/>
      <c r="AX19" s="239"/>
      <c r="AY19" s="239"/>
      <c r="BA19" s="239"/>
      <c r="BB19" s="239"/>
      <c r="BC19" s="239"/>
      <c r="BD19" s="239"/>
      <c r="BE19" s="239"/>
      <c r="BG19" s="239">
        <v>8</v>
      </c>
      <c r="BH19" s="239" t="s">
        <v>2330</v>
      </c>
      <c r="BI19" s="239">
        <v>8</v>
      </c>
      <c r="BJ19" s="239" t="s">
        <v>2330</v>
      </c>
      <c r="BK19" s="239">
        <v>7</v>
      </c>
      <c r="BL19" s="240"/>
      <c r="BM19" s="350"/>
      <c r="BN19" s="55">
        <f t="shared" si="0"/>
        <v>6</v>
      </c>
      <c r="BO19" s="55">
        <f t="shared" si="1"/>
        <v>7</v>
      </c>
      <c r="BP19" s="55">
        <f t="shared" si="2"/>
        <v>0</v>
      </c>
      <c r="BQ19" s="55">
        <f t="shared" si="3"/>
        <v>0</v>
      </c>
      <c r="BR19" s="55">
        <f t="shared" si="4"/>
        <v>0</v>
      </c>
      <c r="BS19" s="55">
        <f t="shared" si="5"/>
        <v>7</v>
      </c>
      <c r="BT19" s="80"/>
      <c r="BU19" s="239"/>
      <c r="BV19" s="239"/>
      <c r="BW19" s="239"/>
      <c r="BX19" s="239"/>
      <c r="BY19" s="239"/>
      <c r="BZ19" s="239"/>
      <c r="CA19" s="239"/>
      <c r="CB19" s="239"/>
      <c r="CC19" s="239"/>
      <c r="CD19" s="239"/>
      <c r="CE19" s="239"/>
      <c r="CF19" s="239"/>
      <c r="CG19" s="239"/>
      <c r="CH19" s="239"/>
      <c r="CI19" s="239"/>
      <c r="CJ19" s="239"/>
      <c r="CK19" s="239"/>
      <c r="CL19" s="239"/>
      <c r="CM19" s="239"/>
      <c r="CN19" s="239"/>
      <c r="CO19" s="239"/>
      <c r="CP19" s="239"/>
      <c r="CQ19" s="239"/>
      <c r="CR19" s="238"/>
      <c r="CS19" s="237"/>
      <c r="CT19" s="239"/>
      <c r="CU19" s="239"/>
      <c r="CV19" s="239"/>
      <c r="CW19" s="239"/>
      <c r="CX19" s="239"/>
      <c r="CY19" s="239"/>
      <c r="CZ19" s="239"/>
      <c r="DA19" s="239"/>
      <c r="DB19" s="238"/>
      <c r="DC19" s="237"/>
      <c r="DD19" s="240"/>
      <c r="DE19" s="237"/>
      <c r="DF19" s="239"/>
      <c r="DG19" s="239"/>
      <c r="DH19" s="239"/>
      <c r="DI19" s="239"/>
      <c r="DJ19" s="239"/>
      <c r="DK19" s="240"/>
    </row>
    <row r="20" spans="1:115" s="65" customFormat="1" x14ac:dyDescent="0.25">
      <c r="A20" s="321"/>
      <c r="B20" s="239"/>
      <c r="C20" s="405" t="s">
        <v>2029</v>
      </c>
      <c r="D20" s="406" t="s">
        <v>2030</v>
      </c>
      <c r="E20" s="404" t="s">
        <v>592</v>
      </c>
      <c r="F20" s="236">
        <v>3</v>
      </c>
      <c r="G20" s="236"/>
      <c r="H20" s="409">
        <v>10</v>
      </c>
      <c r="J20" s="409"/>
      <c r="K20" s="65">
        <v>7</v>
      </c>
      <c r="L20" s="239"/>
      <c r="N20" s="705"/>
      <c r="O20" s="705"/>
      <c r="P20" s="239"/>
      <c r="Q20" s="409">
        <v>10</v>
      </c>
      <c r="R20" s="409"/>
      <c r="S20" s="409"/>
      <c r="T20" s="409">
        <v>8</v>
      </c>
      <c r="U20" s="239"/>
      <c r="V20" s="704">
        <v>9</v>
      </c>
      <c r="W20" s="705"/>
      <c r="X20" s="239"/>
      <c r="Y20" s="409"/>
      <c r="Z20" s="55"/>
      <c r="AA20" s="704">
        <v>9</v>
      </c>
      <c r="AB20" s="704">
        <v>9</v>
      </c>
      <c r="AC20" s="65">
        <v>10</v>
      </c>
      <c r="AD20" s="65">
        <v>9</v>
      </c>
      <c r="AE20" s="704">
        <v>10</v>
      </c>
      <c r="AF20" s="239"/>
      <c r="AG20" s="239"/>
      <c r="AH20" s="409">
        <v>9</v>
      </c>
      <c r="AI20" s="239">
        <v>9</v>
      </c>
      <c r="AJ20" s="409">
        <v>9</v>
      </c>
      <c r="AK20" s="704">
        <v>10</v>
      </c>
      <c r="AL20" s="239"/>
      <c r="AM20" s="704">
        <v>9</v>
      </c>
      <c r="AO20" s="239"/>
      <c r="AP20" s="239"/>
      <c r="AQ20" s="705"/>
      <c r="AR20" s="239"/>
      <c r="AT20" s="239"/>
      <c r="AW20" s="239"/>
      <c r="AX20" s="239"/>
      <c r="AY20" s="239"/>
      <c r="BA20" s="239"/>
      <c r="BB20" s="239"/>
      <c r="BC20" s="239"/>
      <c r="BD20" s="239"/>
      <c r="BE20" s="239"/>
      <c r="BG20" s="239">
        <v>8</v>
      </c>
      <c r="BH20" s="239">
        <v>9</v>
      </c>
      <c r="BI20" s="239">
        <v>8</v>
      </c>
      <c r="BJ20" s="239">
        <v>9</v>
      </c>
      <c r="BK20" s="239">
        <v>8</v>
      </c>
      <c r="BL20" s="240"/>
      <c r="BM20" s="350"/>
      <c r="BN20" s="55">
        <f t="shared" si="0"/>
        <v>0</v>
      </c>
      <c r="BO20" s="55">
        <f t="shared" si="1"/>
        <v>20</v>
      </c>
      <c r="BP20" s="55">
        <f t="shared" si="2"/>
        <v>0</v>
      </c>
      <c r="BQ20" s="55">
        <f t="shared" si="3"/>
        <v>0</v>
      </c>
      <c r="BR20" s="55">
        <f t="shared" si="4"/>
        <v>0</v>
      </c>
      <c r="BS20" s="55">
        <f t="shared" si="5"/>
        <v>20</v>
      </c>
      <c r="BT20" s="80"/>
      <c r="BU20" s="239"/>
      <c r="BV20" s="239"/>
      <c r="BW20" s="239"/>
      <c r="BX20" s="239"/>
      <c r="BY20" s="239"/>
      <c r="BZ20" s="239"/>
      <c r="CA20" s="239"/>
      <c r="CB20" s="239"/>
      <c r="CC20" s="239"/>
      <c r="CD20" s="239"/>
      <c r="CE20" s="239"/>
      <c r="CF20" s="239"/>
      <c r="CG20" s="239"/>
      <c r="CH20" s="239"/>
      <c r="CI20" s="239"/>
      <c r="CJ20" s="239"/>
      <c r="CK20" s="239"/>
      <c r="CL20" s="239"/>
      <c r="CM20" s="239"/>
      <c r="CN20" s="239"/>
      <c r="CO20" s="239"/>
      <c r="CP20" s="239"/>
      <c r="CQ20" s="239"/>
      <c r="CR20" s="238"/>
      <c r="CS20" s="237"/>
      <c r="CT20" s="239"/>
      <c r="CU20" s="239"/>
      <c r="CV20" s="239"/>
      <c r="CW20" s="239"/>
      <c r="CX20" s="239"/>
      <c r="CY20" s="239"/>
      <c r="CZ20" s="239"/>
      <c r="DA20" s="239"/>
      <c r="DB20" s="238"/>
      <c r="DC20" s="237"/>
      <c r="DD20" s="240"/>
      <c r="DE20" s="237"/>
      <c r="DF20" s="239"/>
      <c r="DG20" s="239"/>
      <c r="DH20" s="239"/>
      <c r="DI20" s="239"/>
      <c r="DJ20" s="239"/>
      <c r="DK20" s="240"/>
    </row>
    <row r="21" spans="1:115" s="65" customFormat="1" hidden="1" x14ac:dyDescent="0.25">
      <c r="A21" s="321"/>
      <c r="B21" s="239"/>
      <c r="C21" s="405" t="s">
        <v>2127</v>
      </c>
      <c r="D21" s="406" t="s">
        <v>2128</v>
      </c>
      <c r="E21" s="404" t="s">
        <v>592</v>
      </c>
      <c r="F21" s="236">
        <v>1</v>
      </c>
      <c r="G21" s="236"/>
      <c r="H21" s="409" t="s">
        <v>2330</v>
      </c>
      <c r="J21" s="409"/>
      <c r="K21" s="65">
        <v>5</v>
      </c>
      <c r="L21" s="239"/>
      <c r="N21" s="705"/>
      <c r="O21" s="705"/>
      <c r="P21" s="239"/>
      <c r="Q21" s="409" t="s">
        <v>2330</v>
      </c>
      <c r="R21" s="409"/>
      <c r="S21" s="409"/>
      <c r="T21" s="409" t="s">
        <v>2330</v>
      </c>
      <c r="U21" s="239"/>
      <c r="V21" s="704" t="s">
        <v>2547</v>
      </c>
      <c r="W21" s="705"/>
      <c r="X21" s="239"/>
      <c r="Y21" s="409"/>
      <c r="Z21" s="55"/>
      <c r="AA21" s="704" t="s">
        <v>2547</v>
      </c>
      <c r="AB21" s="704" t="s">
        <v>2547</v>
      </c>
      <c r="AC21" s="65">
        <v>9</v>
      </c>
      <c r="AD21" s="65">
        <v>8</v>
      </c>
      <c r="AE21" s="704" t="s">
        <v>2547</v>
      </c>
      <c r="AF21" s="239"/>
      <c r="AG21" s="239"/>
      <c r="AH21" s="409" t="s">
        <v>2330</v>
      </c>
      <c r="AI21" s="239">
        <v>8</v>
      </c>
      <c r="AJ21" s="409" t="s">
        <v>2330</v>
      </c>
      <c r="AK21" s="704" t="s">
        <v>2547</v>
      </c>
      <c r="AL21" s="239"/>
      <c r="AM21" s="704" t="s">
        <v>2547</v>
      </c>
      <c r="AO21" s="239"/>
      <c r="AP21" s="239"/>
      <c r="AQ21" s="705"/>
      <c r="AR21" s="239"/>
      <c r="AT21" s="239"/>
      <c r="AW21" s="239"/>
      <c r="AX21" s="239"/>
      <c r="AY21" s="239"/>
      <c r="BA21" s="239"/>
      <c r="BB21" s="239"/>
      <c r="BC21" s="239"/>
      <c r="BD21" s="239"/>
      <c r="BE21" s="239"/>
      <c r="BG21" s="239">
        <v>7</v>
      </c>
      <c r="BH21" s="239" t="s">
        <v>2330</v>
      </c>
      <c r="BI21" s="239">
        <v>6</v>
      </c>
      <c r="BJ21" s="239" t="s">
        <v>2330</v>
      </c>
      <c r="BK21" s="239">
        <v>7</v>
      </c>
      <c r="BL21" s="240"/>
      <c r="BM21" s="350"/>
      <c r="BN21" s="55">
        <f t="shared" si="0"/>
        <v>6</v>
      </c>
      <c r="BO21" s="55">
        <f t="shared" si="1"/>
        <v>6</v>
      </c>
      <c r="BP21" s="55">
        <f t="shared" si="2"/>
        <v>0</v>
      </c>
      <c r="BQ21" s="55">
        <f t="shared" si="3"/>
        <v>1</v>
      </c>
      <c r="BR21" s="55">
        <f t="shared" si="4"/>
        <v>0</v>
      </c>
      <c r="BS21" s="55">
        <f t="shared" si="5"/>
        <v>7</v>
      </c>
      <c r="BT21" s="80"/>
      <c r="BU21" s="239"/>
      <c r="BV21" s="239"/>
      <c r="BW21" s="239"/>
      <c r="BX21" s="239"/>
      <c r="BY21" s="239"/>
      <c r="BZ21" s="239"/>
      <c r="CA21" s="239"/>
      <c r="CB21" s="239"/>
      <c r="CC21" s="239"/>
      <c r="CD21" s="239"/>
      <c r="CE21" s="239"/>
      <c r="CF21" s="239"/>
      <c r="CG21" s="239"/>
      <c r="CH21" s="239"/>
      <c r="CI21" s="239"/>
      <c r="CJ21" s="239"/>
      <c r="CK21" s="239"/>
      <c r="CL21" s="239"/>
      <c r="CM21" s="239"/>
      <c r="CN21" s="239"/>
      <c r="CO21" s="239"/>
      <c r="CP21" s="239"/>
      <c r="CQ21" s="239"/>
      <c r="CR21" s="238"/>
      <c r="CS21" s="237"/>
      <c r="CT21" s="239"/>
      <c r="CU21" s="239"/>
      <c r="CV21" s="239"/>
      <c r="CW21" s="239"/>
      <c r="CX21" s="239"/>
      <c r="CY21" s="239"/>
      <c r="CZ21" s="239"/>
      <c r="DA21" s="239"/>
      <c r="DB21" s="238"/>
      <c r="DC21" s="237"/>
      <c r="DD21" s="240"/>
      <c r="DE21" s="237"/>
      <c r="DF21" s="239"/>
      <c r="DG21" s="239"/>
      <c r="DH21" s="239"/>
      <c r="DI21" s="239"/>
      <c r="DJ21" s="239"/>
      <c r="DK21" s="240"/>
    </row>
    <row r="22" spans="1:115" s="65" customFormat="1" hidden="1" x14ac:dyDescent="0.25">
      <c r="A22" s="321"/>
      <c r="B22" s="239"/>
      <c r="C22" s="405" t="s">
        <v>2151</v>
      </c>
      <c r="D22" s="406" t="s">
        <v>2152</v>
      </c>
      <c r="E22" s="404" t="s">
        <v>592</v>
      </c>
      <c r="F22" s="236">
        <v>2</v>
      </c>
      <c r="G22" s="236"/>
      <c r="H22" s="409">
        <v>10</v>
      </c>
      <c r="J22" s="409"/>
      <c r="K22" s="65">
        <v>7</v>
      </c>
      <c r="L22" s="239"/>
      <c r="N22" s="705"/>
      <c r="O22" s="705"/>
      <c r="P22" s="239"/>
      <c r="Q22" s="409">
        <v>9</v>
      </c>
      <c r="R22" s="409"/>
      <c r="S22" s="409"/>
      <c r="T22" s="409">
        <v>9</v>
      </c>
      <c r="U22" s="239"/>
      <c r="V22" s="704" t="s">
        <v>2547</v>
      </c>
      <c r="W22" s="705"/>
      <c r="X22" s="239"/>
      <c r="Y22" s="409"/>
      <c r="Z22" s="55"/>
      <c r="AA22" s="704" t="s">
        <v>2547</v>
      </c>
      <c r="AB22" s="704" t="s">
        <v>2547</v>
      </c>
      <c r="AC22" s="239">
        <v>9</v>
      </c>
      <c r="AD22" s="65">
        <v>9</v>
      </c>
      <c r="AE22" s="704" t="s">
        <v>2547</v>
      </c>
      <c r="AF22" s="239"/>
      <c r="AG22" s="239"/>
      <c r="AH22" s="409">
        <v>9</v>
      </c>
      <c r="AI22" s="239">
        <v>9</v>
      </c>
      <c r="AJ22" s="409">
        <v>9</v>
      </c>
      <c r="AK22" s="704" t="s">
        <v>2547</v>
      </c>
      <c r="AL22" s="239"/>
      <c r="AM22" s="704" t="s">
        <v>2547</v>
      </c>
      <c r="AO22" s="239"/>
      <c r="AP22" s="239"/>
      <c r="AQ22" s="705"/>
      <c r="AR22" s="239"/>
      <c r="AT22" s="239"/>
      <c r="AW22" s="239"/>
      <c r="AX22" s="239"/>
      <c r="AY22" s="239"/>
      <c r="BA22" s="239"/>
      <c r="BB22" s="239"/>
      <c r="BC22" s="239"/>
      <c r="BD22" s="239"/>
      <c r="BE22" s="239"/>
      <c r="BG22" s="239">
        <v>7</v>
      </c>
      <c r="BH22" s="239">
        <v>8</v>
      </c>
      <c r="BI22" s="239">
        <v>7</v>
      </c>
      <c r="BJ22" s="239">
        <v>10</v>
      </c>
      <c r="BK22" s="239">
        <v>8</v>
      </c>
      <c r="BL22" s="240"/>
      <c r="BM22" s="350"/>
      <c r="BN22" s="55">
        <f t="shared" si="0"/>
        <v>6</v>
      </c>
      <c r="BO22" s="55">
        <f t="shared" si="1"/>
        <v>14</v>
      </c>
      <c r="BP22" s="55">
        <f t="shared" si="2"/>
        <v>0</v>
      </c>
      <c r="BQ22" s="55">
        <f t="shared" si="3"/>
        <v>0</v>
      </c>
      <c r="BR22" s="55">
        <f t="shared" si="4"/>
        <v>0</v>
      </c>
      <c r="BS22" s="55">
        <f t="shared" si="5"/>
        <v>14</v>
      </c>
      <c r="BT22" s="80"/>
      <c r="BU22" s="239"/>
      <c r="BV22" s="239"/>
      <c r="BW22" s="239"/>
      <c r="BX22" s="239"/>
      <c r="BY22" s="239"/>
      <c r="BZ22" s="239"/>
      <c r="CA22" s="239"/>
      <c r="CB22" s="239"/>
      <c r="CC22" s="239"/>
      <c r="CD22" s="239"/>
      <c r="CE22" s="239"/>
      <c r="CF22" s="239"/>
      <c r="CG22" s="239"/>
      <c r="CH22" s="239"/>
      <c r="CI22" s="239"/>
      <c r="CJ22" s="239"/>
      <c r="CK22" s="239"/>
      <c r="CL22" s="239"/>
      <c r="CM22" s="239"/>
      <c r="CN22" s="239"/>
      <c r="CO22" s="239"/>
      <c r="CP22" s="239"/>
      <c r="CQ22" s="239"/>
      <c r="CR22" s="238"/>
      <c r="CS22" s="237"/>
      <c r="CT22" s="239"/>
      <c r="CU22" s="239"/>
      <c r="CV22" s="239"/>
      <c r="CW22" s="239"/>
      <c r="CX22" s="239"/>
      <c r="CY22" s="239"/>
      <c r="CZ22" s="239"/>
      <c r="DA22" s="239"/>
      <c r="DB22" s="238"/>
      <c r="DC22" s="237"/>
      <c r="DD22" s="240"/>
      <c r="DE22" s="237"/>
      <c r="DF22" s="239"/>
      <c r="DG22" s="239"/>
      <c r="DH22" s="239"/>
      <c r="DI22" s="239"/>
      <c r="DJ22" s="239"/>
      <c r="DK22" s="240"/>
    </row>
    <row r="23" spans="1:115" s="65" customFormat="1" x14ac:dyDescent="0.25">
      <c r="A23" s="321"/>
      <c r="B23" s="239"/>
      <c r="C23" s="405" t="s">
        <v>2155</v>
      </c>
      <c r="D23" s="406" t="s">
        <v>2156</v>
      </c>
      <c r="E23" s="404" t="s">
        <v>592</v>
      </c>
      <c r="F23" s="236">
        <v>3</v>
      </c>
      <c r="G23" s="236"/>
      <c r="H23" s="409">
        <v>10</v>
      </c>
      <c r="J23" s="409"/>
      <c r="K23" s="65">
        <v>7</v>
      </c>
      <c r="L23" s="239"/>
      <c r="N23" s="705"/>
      <c r="O23" s="705"/>
      <c r="P23" s="239"/>
      <c r="Q23" s="409">
        <v>10</v>
      </c>
      <c r="R23" s="409"/>
      <c r="S23" s="409"/>
      <c r="T23" s="409">
        <v>8</v>
      </c>
      <c r="U23" s="239"/>
      <c r="V23" s="704">
        <v>8</v>
      </c>
      <c r="W23" s="705"/>
      <c r="X23" s="239"/>
      <c r="Y23" s="409"/>
      <c r="Z23" s="55"/>
      <c r="AA23" s="704">
        <v>8</v>
      </c>
      <c r="AB23" s="704">
        <v>7</v>
      </c>
      <c r="AC23" s="239">
        <v>9</v>
      </c>
      <c r="AD23" s="65">
        <v>9</v>
      </c>
      <c r="AE23" s="704">
        <v>9</v>
      </c>
      <c r="AF23" s="239"/>
      <c r="AG23" s="239"/>
      <c r="AH23" s="409">
        <v>8</v>
      </c>
      <c r="AI23" s="239">
        <v>9</v>
      </c>
      <c r="AJ23" s="409">
        <v>9</v>
      </c>
      <c r="AK23" s="704">
        <v>9</v>
      </c>
      <c r="AL23" s="239"/>
      <c r="AM23" s="704">
        <v>7</v>
      </c>
      <c r="AO23" s="239"/>
      <c r="AP23" s="239"/>
      <c r="AQ23" s="705"/>
      <c r="AR23" s="239"/>
      <c r="AT23" s="239"/>
      <c r="AW23" s="239"/>
      <c r="AX23" s="239"/>
      <c r="AY23" s="239"/>
      <c r="BA23" s="239"/>
      <c r="BB23" s="239"/>
      <c r="BC23" s="239"/>
      <c r="BD23" s="239"/>
      <c r="BE23" s="239"/>
      <c r="BG23" s="239">
        <v>7</v>
      </c>
      <c r="BH23" s="239">
        <v>8</v>
      </c>
      <c r="BI23" s="239">
        <v>8</v>
      </c>
      <c r="BJ23" s="239">
        <v>10</v>
      </c>
      <c r="BK23" s="239">
        <v>7</v>
      </c>
      <c r="BL23" s="240"/>
      <c r="BM23" s="350"/>
      <c r="BN23" s="55">
        <f t="shared" si="0"/>
        <v>0</v>
      </c>
      <c r="BO23" s="55">
        <f t="shared" si="1"/>
        <v>20</v>
      </c>
      <c r="BP23" s="55">
        <f t="shared" si="2"/>
        <v>0</v>
      </c>
      <c r="BQ23" s="55">
        <f t="shared" si="3"/>
        <v>0</v>
      </c>
      <c r="BR23" s="55">
        <f t="shared" si="4"/>
        <v>0</v>
      </c>
      <c r="BS23" s="55">
        <f t="shared" si="5"/>
        <v>20</v>
      </c>
      <c r="BT23" s="80"/>
      <c r="BU23" s="239"/>
      <c r="BV23" s="239"/>
      <c r="BW23" s="239"/>
      <c r="BX23" s="239"/>
      <c r="BY23" s="239"/>
      <c r="BZ23" s="239"/>
      <c r="CA23" s="239"/>
      <c r="CB23" s="239"/>
      <c r="CC23" s="239"/>
      <c r="CD23" s="239"/>
      <c r="CE23" s="239"/>
      <c r="CF23" s="239"/>
      <c r="CG23" s="239"/>
      <c r="CH23" s="239"/>
      <c r="CI23" s="239"/>
      <c r="CJ23" s="239"/>
      <c r="CK23" s="239"/>
      <c r="CL23" s="239"/>
      <c r="CM23" s="239"/>
      <c r="CN23" s="239"/>
      <c r="CO23" s="239"/>
      <c r="CP23" s="239"/>
      <c r="CQ23" s="239"/>
      <c r="CR23" s="238"/>
      <c r="CS23" s="237"/>
      <c r="CT23" s="239"/>
      <c r="CU23" s="239"/>
      <c r="CV23" s="239"/>
      <c r="CW23" s="239"/>
      <c r="CX23" s="239"/>
      <c r="CY23" s="239"/>
      <c r="CZ23" s="239"/>
      <c r="DA23" s="239"/>
      <c r="DB23" s="238"/>
      <c r="DC23" s="237"/>
      <c r="DD23" s="240"/>
      <c r="DE23" s="237"/>
      <c r="DF23" s="239"/>
      <c r="DG23" s="239"/>
      <c r="DH23" s="239"/>
      <c r="DI23" s="239"/>
      <c r="DJ23" s="239"/>
      <c r="DK23" s="240"/>
    </row>
    <row r="24" spans="1:115" s="65" customFormat="1" hidden="1" x14ac:dyDescent="0.25">
      <c r="A24" s="321"/>
      <c r="B24" s="239"/>
      <c r="C24" s="405" t="s">
        <v>2234</v>
      </c>
      <c r="D24" s="406" t="s">
        <v>2235</v>
      </c>
      <c r="E24" s="404" t="s">
        <v>592</v>
      </c>
      <c r="F24" s="236">
        <v>1</v>
      </c>
      <c r="G24" s="236"/>
      <c r="H24" s="409" t="s">
        <v>2330</v>
      </c>
      <c r="J24" s="409"/>
      <c r="K24" s="65" t="s">
        <v>2141</v>
      </c>
      <c r="L24" s="239"/>
      <c r="M24" s="239"/>
      <c r="O24" s="704" t="s">
        <v>2547</v>
      </c>
      <c r="P24" s="239"/>
      <c r="Q24" s="409" t="s">
        <v>2330</v>
      </c>
      <c r="R24" s="409"/>
      <c r="S24" s="409"/>
      <c r="T24" s="239"/>
      <c r="U24" s="239"/>
      <c r="V24" s="704" t="s">
        <v>2547</v>
      </c>
      <c r="X24" s="239"/>
      <c r="Y24" s="409"/>
      <c r="Z24" s="55"/>
      <c r="AA24" s="704" t="s">
        <v>2547</v>
      </c>
      <c r="AB24" s="704" t="s">
        <v>2547</v>
      </c>
      <c r="AC24" s="65" t="s">
        <v>2141</v>
      </c>
      <c r="AD24" s="65" t="s">
        <v>2141</v>
      </c>
      <c r="AE24" s="704" t="s">
        <v>2547</v>
      </c>
      <c r="AF24" s="239"/>
      <c r="AG24" s="239"/>
      <c r="AH24" s="409" t="s">
        <v>2330</v>
      </c>
      <c r="AI24" s="239"/>
      <c r="AJ24" s="239"/>
      <c r="AK24" s="704" t="s">
        <v>2547</v>
      </c>
      <c r="AL24" s="239"/>
      <c r="AM24" s="704" t="s">
        <v>2547</v>
      </c>
      <c r="AO24" s="239"/>
      <c r="AP24" s="239" t="s">
        <v>2141</v>
      </c>
      <c r="AQ24" s="705"/>
      <c r="AR24" s="239"/>
      <c r="AT24" s="239"/>
      <c r="AW24" s="239"/>
      <c r="AX24" s="239"/>
      <c r="AY24" s="239"/>
      <c r="BA24" s="239"/>
      <c r="BB24" s="239"/>
      <c r="BC24" s="239"/>
      <c r="BD24" s="239"/>
      <c r="BE24" s="239"/>
      <c r="BG24" s="239"/>
      <c r="BH24" s="239"/>
      <c r="BI24" s="65" t="s">
        <v>2141</v>
      </c>
      <c r="BJ24" s="239" t="s">
        <v>2330</v>
      </c>
      <c r="BK24" s="65" t="s">
        <v>2141</v>
      </c>
      <c r="BL24" s="240"/>
      <c r="BM24" s="350"/>
      <c r="BN24" s="55">
        <f t="shared" si="0"/>
        <v>7</v>
      </c>
      <c r="BO24" s="55">
        <f t="shared" si="1"/>
        <v>0</v>
      </c>
      <c r="BP24" s="55">
        <f t="shared" si="2"/>
        <v>0</v>
      </c>
      <c r="BQ24" s="55">
        <f t="shared" si="3"/>
        <v>0</v>
      </c>
      <c r="BR24" s="55">
        <f t="shared" si="4"/>
        <v>0</v>
      </c>
      <c r="BS24" s="55">
        <f t="shared" si="5"/>
        <v>0</v>
      </c>
      <c r="BT24" s="80"/>
      <c r="BU24" s="239"/>
      <c r="BV24" s="239"/>
      <c r="BW24" s="239"/>
      <c r="BX24" s="239"/>
      <c r="BY24" s="239"/>
      <c r="BZ24" s="239"/>
      <c r="CA24" s="239"/>
      <c r="CB24" s="239"/>
      <c r="CC24" s="239"/>
      <c r="CD24" s="239"/>
      <c r="CE24" s="239"/>
      <c r="CF24" s="239"/>
      <c r="CG24" s="239"/>
      <c r="CH24" s="239"/>
      <c r="CI24" s="239"/>
      <c r="CJ24" s="239"/>
      <c r="CK24" s="239"/>
      <c r="CL24" s="239"/>
      <c r="CM24" s="239"/>
      <c r="CN24" s="239"/>
      <c r="CO24" s="239"/>
      <c r="CP24" s="239"/>
      <c r="CQ24" s="239"/>
      <c r="CR24" s="238"/>
      <c r="CS24" s="237"/>
      <c r="CT24" s="239"/>
      <c r="CU24" s="239"/>
      <c r="CV24" s="239"/>
      <c r="CW24" s="239"/>
      <c r="CX24" s="239"/>
      <c r="CY24" s="239"/>
      <c r="CZ24" s="239"/>
      <c r="DA24" s="239"/>
      <c r="DB24" s="238"/>
      <c r="DC24" s="237"/>
      <c r="DD24" s="240"/>
      <c r="DE24" s="237"/>
      <c r="DF24" s="239"/>
      <c r="DG24" s="239"/>
      <c r="DH24" s="239"/>
      <c r="DI24" s="239"/>
      <c r="DJ24" s="239"/>
      <c r="DK24" s="240"/>
    </row>
    <row r="25" spans="1:115" s="65" customFormat="1" hidden="1" x14ac:dyDescent="0.25">
      <c r="A25" s="321"/>
      <c r="B25" s="239"/>
      <c r="C25" s="405" t="s">
        <v>2252</v>
      </c>
      <c r="D25" s="406" t="s">
        <v>2253</v>
      </c>
      <c r="E25" s="404" t="s">
        <v>592</v>
      </c>
      <c r="F25" s="236">
        <v>1</v>
      </c>
      <c r="G25" s="236"/>
      <c r="H25" s="409" t="s">
        <v>2330</v>
      </c>
      <c r="J25" s="409"/>
      <c r="K25" s="65">
        <v>5</v>
      </c>
      <c r="L25" s="239"/>
      <c r="M25" s="239"/>
      <c r="O25" s="704" t="s">
        <v>2547</v>
      </c>
      <c r="P25" s="239"/>
      <c r="Q25" s="409" t="s">
        <v>2330</v>
      </c>
      <c r="R25" s="409"/>
      <c r="S25" s="409"/>
      <c r="T25" s="239"/>
      <c r="U25" s="239"/>
      <c r="V25" s="704" t="s">
        <v>2547</v>
      </c>
      <c r="X25" s="239"/>
      <c r="Y25" s="409"/>
      <c r="Z25" s="55"/>
      <c r="AA25" s="704" t="s">
        <v>2547</v>
      </c>
      <c r="AB25" s="704" t="s">
        <v>2547</v>
      </c>
      <c r="AC25" s="65">
        <v>9</v>
      </c>
      <c r="AD25" s="65">
        <v>7</v>
      </c>
      <c r="AE25" s="704" t="s">
        <v>2547</v>
      </c>
      <c r="AF25" s="239"/>
      <c r="AG25" s="239"/>
      <c r="AH25" s="409" t="s">
        <v>2330</v>
      </c>
      <c r="AI25" s="65">
        <v>9</v>
      </c>
      <c r="AJ25" s="239"/>
      <c r="AK25" s="704" t="s">
        <v>2547</v>
      </c>
      <c r="AL25" s="239"/>
      <c r="AM25" s="704" t="s">
        <v>2547</v>
      </c>
      <c r="AO25" s="239"/>
      <c r="AP25" s="65">
        <v>9</v>
      </c>
      <c r="AQ25" s="705"/>
      <c r="AR25" s="239"/>
      <c r="AT25" s="239"/>
      <c r="AW25" s="239"/>
      <c r="AX25" s="239"/>
      <c r="AY25" s="239"/>
      <c r="BA25" s="239"/>
      <c r="BB25" s="239"/>
      <c r="BC25" s="239"/>
      <c r="BD25" s="239"/>
      <c r="BE25" s="239"/>
      <c r="BG25" s="239"/>
      <c r="BH25" s="239"/>
      <c r="BI25" s="65">
        <v>5</v>
      </c>
      <c r="BJ25" s="239" t="s">
        <v>2330</v>
      </c>
      <c r="BK25" s="65">
        <v>5</v>
      </c>
      <c r="BL25" s="240"/>
      <c r="BM25" s="350"/>
      <c r="BN25" s="55">
        <f t="shared" si="0"/>
        <v>7</v>
      </c>
      <c r="BO25" s="55">
        <f t="shared" si="1"/>
        <v>4</v>
      </c>
      <c r="BP25" s="55">
        <f t="shared" si="2"/>
        <v>0</v>
      </c>
      <c r="BQ25" s="55">
        <f t="shared" si="3"/>
        <v>3</v>
      </c>
      <c r="BR25" s="55">
        <f t="shared" si="4"/>
        <v>0</v>
      </c>
      <c r="BS25" s="55">
        <f t="shared" si="5"/>
        <v>7</v>
      </c>
      <c r="BT25" s="80"/>
      <c r="BU25" s="239"/>
      <c r="BV25" s="239"/>
      <c r="BW25" s="239"/>
      <c r="BX25" s="239"/>
      <c r="BY25" s="239"/>
      <c r="BZ25" s="239"/>
      <c r="CA25" s="239"/>
      <c r="CB25" s="239"/>
      <c r="CC25" s="239"/>
      <c r="CD25" s="239"/>
      <c r="CE25" s="239"/>
      <c r="CF25" s="239"/>
      <c r="CG25" s="239"/>
      <c r="CH25" s="239"/>
      <c r="CI25" s="239"/>
      <c r="CJ25" s="239"/>
      <c r="CK25" s="239"/>
      <c r="CL25" s="239"/>
      <c r="CM25" s="239"/>
      <c r="CN25" s="239"/>
      <c r="CO25" s="239"/>
      <c r="CP25" s="239"/>
      <c r="CQ25" s="239"/>
      <c r="CR25" s="238"/>
      <c r="CS25" s="237"/>
      <c r="CT25" s="239"/>
      <c r="CU25" s="239"/>
      <c r="CV25" s="239"/>
      <c r="CW25" s="239"/>
      <c r="CX25" s="239"/>
      <c r="CY25" s="239"/>
      <c r="CZ25" s="239"/>
      <c r="DA25" s="239"/>
      <c r="DB25" s="238"/>
      <c r="DC25" s="237"/>
      <c r="DD25" s="240"/>
      <c r="DE25" s="237"/>
      <c r="DF25" s="239"/>
      <c r="DG25" s="239"/>
      <c r="DH25" s="239"/>
      <c r="DI25" s="239"/>
      <c r="DJ25" s="239"/>
      <c r="DK25" s="240"/>
    </row>
    <row r="26" spans="1:115" s="65" customFormat="1" ht="15" x14ac:dyDescent="0.25">
      <c r="A26" s="321"/>
      <c r="B26" s="239"/>
      <c r="C26" s="405" t="s">
        <v>1882</v>
      </c>
      <c r="D26" s="406" t="s">
        <v>1881</v>
      </c>
      <c r="E26" s="404" t="s">
        <v>592</v>
      </c>
      <c r="F26" s="236">
        <v>5</v>
      </c>
      <c r="G26" s="236"/>
      <c r="H26" s="409">
        <v>10</v>
      </c>
      <c r="J26" s="635"/>
      <c r="K26" s="65">
        <v>7</v>
      </c>
      <c r="L26" s="633"/>
      <c r="M26" s="633">
        <v>8</v>
      </c>
      <c r="N26" s="635">
        <v>8</v>
      </c>
      <c r="O26" s="705"/>
      <c r="P26" s="633">
        <v>7</v>
      </c>
      <c r="Q26" s="409">
        <v>9</v>
      </c>
      <c r="R26" s="625">
        <v>9</v>
      </c>
      <c r="S26" s="595"/>
      <c r="T26" s="633">
        <v>8</v>
      </c>
      <c r="U26" s="595">
        <v>10</v>
      </c>
      <c r="V26" s="704">
        <v>9</v>
      </c>
      <c r="W26" s="595">
        <v>9</v>
      </c>
      <c r="X26" s="625"/>
      <c r="Y26" s="595"/>
      <c r="Z26" s="625"/>
      <c r="AA26" s="704">
        <v>9</v>
      </c>
      <c r="AB26" s="704">
        <v>8</v>
      </c>
      <c r="AC26" s="65">
        <v>10</v>
      </c>
      <c r="AD26" s="65">
        <v>9</v>
      </c>
      <c r="AE26" s="704">
        <v>10</v>
      </c>
      <c r="AF26" s="633"/>
      <c r="AG26" s="625">
        <v>10</v>
      </c>
      <c r="AH26" s="409">
        <v>8</v>
      </c>
      <c r="AI26" s="239">
        <v>9</v>
      </c>
      <c r="AJ26" s="409">
        <v>9</v>
      </c>
      <c r="AK26" s="704">
        <v>10</v>
      </c>
      <c r="AL26" s="625">
        <v>9</v>
      </c>
      <c r="AM26" s="704">
        <v>8</v>
      </c>
      <c r="AN26" s="634"/>
      <c r="AO26" s="633"/>
      <c r="AP26" s="633"/>
      <c r="AQ26" s="705"/>
      <c r="AR26" s="633"/>
      <c r="AS26" s="625">
        <v>7</v>
      </c>
      <c r="AT26" s="633"/>
      <c r="AU26" s="625">
        <v>6</v>
      </c>
      <c r="AV26" s="625">
        <v>8</v>
      </c>
      <c r="AW26" s="625"/>
      <c r="AX26" s="633"/>
      <c r="AY26" s="633"/>
      <c r="AZ26" s="634"/>
      <c r="BA26" s="633"/>
      <c r="BB26" s="633"/>
      <c r="BC26" s="633"/>
      <c r="BD26" s="633"/>
      <c r="BE26" s="633"/>
      <c r="BF26" s="647">
        <v>9</v>
      </c>
      <c r="BG26" s="239">
        <v>7</v>
      </c>
      <c r="BH26" s="633">
        <v>8</v>
      </c>
      <c r="BI26" s="239">
        <v>7</v>
      </c>
      <c r="BJ26" s="239">
        <v>10</v>
      </c>
      <c r="BK26" s="633">
        <v>9</v>
      </c>
      <c r="BL26" s="648"/>
      <c r="BM26" s="350"/>
      <c r="BN26" s="55">
        <f t="shared" si="0"/>
        <v>0</v>
      </c>
      <c r="BO26" s="55">
        <f t="shared" si="1"/>
        <v>32</v>
      </c>
      <c r="BP26" s="55">
        <f t="shared" si="2"/>
        <v>0</v>
      </c>
      <c r="BQ26" s="55">
        <f t="shared" si="3"/>
        <v>0</v>
      </c>
      <c r="BR26" s="55">
        <f t="shared" si="4"/>
        <v>0</v>
      </c>
      <c r="BS26" s="55">
        <f t="shared" si="5"/>
        <v>32</v>
      </c>
      <c r="BT26" s="80"/>
      <c r="BU26" s="239"/>
      <c r="BV26" s="239"/>
      <c r="BW26" s="239"/>
      <c r="BX26" s="239"/>
      <c r="BY26" s="239"/>
      <c r="BZ26" s="239"/>
      <c r="CA26" s="239"/>
      <c r="CB26" s="239"/>
      <c r="CC26" s="239"/>
      <c r="CD26" s="239"/>
      <c r="CE26" s="239"/>
      <c r="CF26" s="239"/>
      <c r="CG26" s="239"/>
      <c r="CH26" s="239"/>
      <c r="CI26" s="239"/>
      <c r="CJ26" s="239"/>
      <c r="CK26" s="239"/>
      <c r="CL26" s="239"/>
      <c r="CM26" s="239"/>
      <c r="CN26" s="239"/>
      <c r="CO26" s="239"/>
      <c r="CP26" s="239"/>
      <c r="CQ26" s="239"/>
      <c r="CR26" s="238"/>
      <c r="CS26" s="237"/>
      <c r="CT26" s="239"/>
      <c r="CU26" s="239"/>
      <c r="CV26" s="239"/>
      <c r="CW26" s="239"/>
      <c r="CX26" s="239"/>
      <c r="CY26" s="239"/>
      <c r="CZ26" s="239"/>
      <c r="DA26" s="239"/>
      <c r="DB26" s="238"/>
      <c r="DC26" s="237"/>
      <c r="DD26" s="240"/>
      <c r="DE26" s="237"/>
      <c r="DF26" s="239"/>
      <c r="DG26" s="239"/>
      <c r="DH26" s="239"/>
      <c r="DI26" s="239"/>
      <c r="DJ26" s="239"/>
      <c r="DK26" s="240"/>
    </row>
    <row r="27" spans="1:115" s="65" customFormat="1" ht="15" x14ac:dyDescent="0.25">
      <c r="A27" s="321"/>
      <c r="B27" s="239"/>
      <c r="C27" s="405" t="s">
        <v>1914</v>
      </c>
      <c r="D27" s="406" t="s">
        <v>1915</v>
      </c>
      <c r="E27" s="404" t="s">
        <v>592</v>
      </c>
      <c r="F27" s="236">
        <v>5</v>
      </c>
      <c r="G27" s="236"/>
      <c r="H27" s="409">
        <v>10</v>
      </c>
      <c r="I27" s="633"/>
      <c r="J27" s="635"/>
      <c r="K27" s="65">
        <v>8</v>
      </c>
      <c r="L27" s="633"/>
      <c r="M27" s="633">
        <v>9</v>
      </c>
      <c r="N27" s="633">
        <v>9</v>
      </c>
      <c r="O27" s="705"/>
      <c r="P27" s="633">
        <v>8</v>
      </c>
      <c r="Q27" s="409">
        <v>10</v>
      </c>
      <c r="R27" s="633">
        <v>9</v>
      </c>
      <c r="S27" s="595"/>
      <c r="T27" s="633">
        <v>9</v>
      </c>
      <c r="U27" s="595">
        <v>10</v>
      </c>
      <c r="V27" s="704">
        <v>8</v>
      </c>
      <c r="W27" s="625">
        <v>10</v>
      </c>
      <c r="X27" s="625"/>
      <c r="Y27" s="595"/>
      <c r="Z27" s="625"/>
      <c r="AA27" s="704">
        <v>9</v>
      </c>
      <c r="AB27" s="704">
        <v>8</v>
      </c>
      <c r="AC27" s="65">
        <v>10</v>
      </c>
      <c r="AD27" s="65">
        <v>9</v>
      </c>
      <c r="AE27" s="704">
        <v>9</v>
      </c>
      <c r="AF27" s="633"/>
      <c r="AG27" s="633">
        <v>10</v>
      </c>
      <c r="AH27" s="409">
        <v>8</v>
      </c>
      <c r="AI27" s="239">
        <v>10</v>
      </c>
      <c r="AJ27" s="409">
        <v>8</v>
      </c>
      <c r="AK27" s="704">
        <v>9</v>
      </c>
      <c r="AL27" s="625">
        <v>9</v>
      </c>
      <c r="AM27" s="704">
        <v>9</v>
      </c>
      <c r="AN27" s="634"/>
      <c r="AO27" s="633"/>
      <c r="AP27" s="633"/>
      <c r="AQ27" s="705"/>
      <c r="AR27" s="633"/>
      <c r="AS27" s="634">
        <v>8</v>
      </c>
      <c r="AT27" s="633"/>
      <c r="AU27" s="625">
        <v>7</v>
      </c>
      <c r="AV27" s="633">
        <v>9</v>
      </c>
      <c r="AW27" s="625"/>
      <c r="AX27" s="633"/>
      <c r="AY27" s="633"/>
      <c r="AZ27" s="634"/>
      <c r="BA27" s="633"/>
      <c r="BB27" s="633"/>
      <c r="BC27" s="633"/>
      <c r="BD27" s="633"/>
      <c r="BE27" s="633"/>
      <c r="BF27" s="634">
        <v>10</v>
      </c>
      <c r="BG27" s="239">
        <v>8</v>
      </c>
      <c r="BH27" s="633">
        <v>9</v>
      </c>
      <c r="BI27" s="239">
        <v>8</v>
      </c>
      <c r="BJ27" s="239">
        <v>10</v>
      </c>
      <c r="BK27" s="633">
        <v>10</v>
      </c>
      <c r="BL27" s="648"/>
      <c r="BM27" s="350"/>
      <c r="BN27" s="55">
        <f>COUNTIF(F27:BM27,"2024-1")</f>
        <v>0</v>
      </c>
      <c r="BO27" s="55">
        <f t="shared" si="1"/>
        <v>32</v>
      </c>
      <c r="BP27" s="55">
        <f t="shared" si="2"/>
        <v>0</v>
      </c>
      <c r="BQ27" s="55">
        <f t="shared" si="3"/>
        <v>0</v>
      </c>
      <c r="BR27" s="55">
        <f t="shared" si="4"/>
        <v>0</v>
      </c>
      <c r="BS27" s="55">
        <f t="shared" si="5"/>
        <v>32</v>
      </c>
      <c r="BT27" s="80"/>
      <c r="BU27" s="239"/>
      <c r="BV27" s="239"/>
      <c r="BW27" s="239"/>
      <c r="BX27" s="239"/>
      <c r="BY27" s="239"/>
      <c r="BZ27" s="239"/>
      <c r="CA27" s="239"/>
      <c r="CB27" s="239"/>
      <c r="CC27" s="239"/>
      <c r="CD27" s="239"/>
      <c r="CE27" s="239"/>
      <c r="CF27" s="239"/>
      <c r="CG27" s="239"/>
      <c r="CH27" s="239"/>
      <c r="CI27" s="239"/>
      <c r="CJ27" s="239"/>
      <c r="CK27" s="239"/>
      <c r="CL27" s="239"/>
      <c r="CM27" s="239"/>
      <c r="CN27" s="239"/>
      <c r="CO27" s="239"/>
      <c r="CP27" s="239"/>
      <c r="CQ27" s="239"/>
      <c r="CR27" s="238"/>
      <c r="CS27" s="237"/>
      <c r="CT27" s="239"/>
      <c r="CU27" s="239"/>
      <c r="CV27" s="239"/>
      <c r="CW27" s="239"/>
      <c r="CX27" s="239"/>
      <c r="CY27" s="239"/>
      <c r="CZ27" s="239"/>
      <c r="DA27" s="239"/>
      <c r="DB27" s="238"/>
      <c r="DC27" s="237"/>
      <c r="DD27" s="240"/>
      <c r="DE27" s="237"/>
      <c r="DF27" s="239"/>
      <c r="DG27" s="239"/>
      <c r="DH27" s="239"/>
      <c r="DI27" s="239"/>
      <c r="DJ27" s="239"/>
      <c r="DK27" s="240"/>
    </row>
    <row r="28" spans="1:115" s="65" customFormat="1" ht="15" hidden="1" x14ac:dyDescent="0.25">
      <c r="A28" s="321"/>
      <c r="B28" s="239"/>
      <c r="C28" s="405" t="s">
        <v>1786</v>
      </c>
      <c r="D28" s="406" t="s">
        <v>1787</v>
      </c>
      <c r="E28" s="404" t="s">
        <v>592</v>
      </c>
      <c r="F28" s="236">
        <v>2</v>
      </c>
      <c r="G28" s="236"/>
      <c r="H28" s="635"/>
      <c r="I28" s="633">
        <v>9</v>
      </c>
      <c r="J28" s="635"/>
      <c r="K28" s="633"/>
      <c r="L28" s="633"/>
      <c r="M28" s="633">
        <v>10</v>
      </c>
      <c r="N28" s="633">
        <v>9</v>
      </c>
      <c r="O28" s="633"/>
      <c r="P28" s="633" t="s">
        <v>1901</v>
      </c>
      <c r="Q28" s="633">
        <v>9</v>
      </c>
      <c r="R28" s="625" t="s">
        <v>1901</v>
      </c>
      <c r="S28" s="595" t="s">
        <v>1987</v>
      </c>
      <c r="T28" s="625" t="s">
        <v>1901</v>
      </c>
      <c r="U28" s="595" t="s">
        <v>1987</v>
      </c>
      <c r="V28" s="704" t="s">
        <v>2547</v>
      </c>
      <c r="W28" s="625">
        <v>9</v>
      </c>
      <c r="X28" s="625"/>
      <c r="Y28" s="595"/>
      <c r="Z28" s="625"/>
      <c r="AA28" s="704" t="s">
        <v>2547</v>
      </c>
      <c r="AB28" s="633" t="s">
        <v>1901</v>
      </c>
      <c r="AC28" s="65" t="s">
        <v>2141</v>
      </c>
      <c r="AD28" s="65" t="s">
        <v>2141</v>
      </c>
      <c r="AE28" s="704" t="s">
        <v>2547</v>
      </c>
      <c r="AF28" s="633"/>
      <c r="AG28" s="633"/>
      <c r="AH28" s="409" t="s">
        <v>2330</v>
      </c>
      <c r="AI28" s="239" t="s">
        <v>2141</v>
      </c>
      <c r="AJ28" s="409" t="s">
        <v>2330</v>
      </c>
      <c r="AK28" s="704" t="s">
        <v>2547</v>
      </c>
      <c r="AL28" s="625" t="s">
        <v>1987</v>
      </c>
      <c r="AM28" s="704" t="s">
        <v>2547</v>
      </c>
      <c r="AN28" s="634"/>
      <c r="AO28" s="633"/>
      <c r="AP28" s="633"/>
      <c r="AQ28" s="704" t="s">
        <v>2547</v>
      </c>
      <c r="AR28" s="633"/>
      <c r="AS28" s="634"/>
      <c r="AT28" s="633"/>
      <c r="AU28" s="625"/>
      <c r="AV28" s="625" t="s">
        <v>1901</v>
      </c>
      <c r="AW28" s="625"/>
      <c r="AX28" s="633"/>
      <c r="AY28" s="633"/>
      <c r="AZ28" s="634"/>
      <c r="BA28" s="633"/>
      <c r="BB28" s="633"/>
      <c r="BC28" s="633">
        <v>9</v>
      </c>
      <c r="BD28" s="633"/>
      <c r="BE28" s="633"/>
      <c r="BF28" s="634"/>
      <c r="BG28" s="239" t="s">
        <v>2141</v>
      </c>
      <c r="BH28" s="633" t="s">
        <v>1901</v>
      </c>
      <c r="BI28" s="633">
        <v>7</v>
      </c>
      <c r="BJ28" s="633"/>
      <c r="BK28" s="633" t="s">
        <v>1901</v>
      </c>
      <c r="BL28" s="648"/>
      <c r="BM28" s="350"/>
      <c r="BN28" s="55">
        <f t="shared" si="0"/>
        <v>6</v>
      </c>
      <c r="BO28" s="55">
        <f t="shared" si="1"/>
        <v>7</v>
      </c>
      <c r="BP28" s="55">
        <f t="shared" si="2"/>
        <v>1</v>
      </c>
      <c r="BQ28" s="55">
        <f t="shared" si="3"/>
        <v>0</v>
      </c>
      <c r="BR28" s="55">
        <f t="shared" si="4"/>
        <v>0</v>
      </c>
      <c r="BS28" s="55">
        <f t="shared" si="5"/>
        <v>8</v>
      </c>
      <c r="BT28" s="80"/>
      <c r="BU28" s="239"/>
      <c r="BV28" s="239"/>
      <c r="BW28" s="239"/>
      <c r="BX28" s="239"/>
      <c r="BY28" s="239"/>
      <c r="BZ28" s="239"/>
      <c r="CA28" s="239"/>
      <c r="CB28" s="239"/>
      <c r="CC28" s="239"/>
      <c r="CD28" s="239"/>
      <c r="CE28" s="239"/>
      <c r="CF28" s="239"/>
      <c r="CG28" s="239"/>
      <c r="CH28" s="239"/>
      <c r="CI28" s="239"/>
      <c r="CJ28" s="239"/>
      <c r="CK28" s="239"/>
      <c r="CL28" s="239"/>
      <c r="CM28" s="239"/>
      <c r="CN28" s="239"/>
      <c r="CO28" s="239"/>
      <c r="CP28" s="239"/>
      <c r="CQ28" s="239"/>
      <c r="CR28" s="238"/>
      <c r="CS28" s="237"/>
      <c r="CT28" s="239"/>
      <c r="CU28" s="239"/>
      <c r="CV28" s="239"/>
      <c r="CW28" s="239"/>
      <c r="CX28" s="239"/>
      <c r="CY28" s="239"/>
      <c r="CZ28" s="239"/>
      <c r="DA28" s="239"/>
      <c r="DB28" s="238"/>
      <c r="DC28" s="237"/>
      <c r="DD28" s="240"/>
      <c r="DE28" s="237"/>
      <c r="DF28" s="239"/>
      <c r="DG28" s="239"/>
      <c r="DH28" s="239"/>
      <c r="DI28" s="239"/>
      <c r="DJ28" s="239"/>
      <c r="DK28" s="240"/>
    </row>
    <row r="29" spans="1:115" s="65" customFormat="1" ht="15" x14ac:dyDescent="0.25">
      <c r="A29" s="321">
        <v>1</v>
      </c>
      <c r="B29" s="239"/>
      <c r="C29" s="405" t="s">
        <v>1582</v>
      </c>
      <c r="D29" s="85" t="s">
        <v>1583</v>
      </c>
      <c r="E29" s="404" t="s">
        <v>592</v>
      </c>
      <c r="F29" s="236">
        <v>7</v>
      </c>
      <c r="G29" s="236"/>
      <c r="H29" s="595">
        <v>7</v>
      </c>
      <c r="I29" s="633">
        <v>9</v>
      </c>
      <c r="J29" s="595">
        <v>7</v>
      </c>
      <c r="K29" s="595">
        <v>8</v>
      </c>
      <c r="L29" s="595">
        <v>8</v>
      </c>
      <c r="M29" s="635">
        <v>10</v>
      </c>
      <c r="N29" s="633">
        <v>9</v>
      </c>
      <c r="O29" s="633">
        <v>10</v>
      </c>
      <c r="P29" s="633">
        <v>8</v>
      </c>
      <c r="Q29" s="633">
        <v>9</v>
      </c>
      <c r="R29" s="625">
        <v>9</v>
      </c>
      <c r="S29" s="595">
        <v>10</v>
      </c>
      <c r="T29" s="625">
        <v>8</v>
      </c>
      <c r="U29" s="595">
        <v>10</v>
      </c>
      <c r="V29" s="704">
        <v>8</v>
      </c>
      <c r="W29" s="625">
        <v>8</v>
      </c>
      <c r="X29" s="625"/>
      <c r="Y29" s="595"/>
      <c r="Z29" s="625"/>
      <c r="AA29" s="704">
        <v>8</v>
      </c>
      <c r="AB29" s="633">
        <v>8</v>
      </c>
      <c r="AD29" s="65">
        <v>9</v>
      </c>
      <c r="AE29" s="704">
        <v>9</v>
      </c>
      <c r="AF29" s="633"/>
      <c r="AG29" s="625">
        <v>10</v>
      </c>
      <c r="AH29" s="409">
        <v>9</v>
      </c>
      <c r="AI29" s="239">
        <v>10</v>
      </c>
      <c r="AJ29" s="409">
        <v>9</v>
      </c>
      <c r="AK29" s="704">
        <v>9</v>
      </c>
      <c r="AL29" s="625">
        <v>9</v>
      </c>
      <c r="AM29" s="704">
        <v>8</v>
      </c>
      <c r="AN29" s="239">
        <v>9</v>
      </c>
      <c r="AO29" s="239">
        <v>8</v>
      </c>
      <c r="AP29" s="239">
        <v>9</v>
      </c>
      <c r="AQ29" s="704">
        <v>8</v>
      </c>
      <c r="AR29" s="625">
        <v>9</v>
      </c>
      <c r="AS29" s="625">
        <v>8</v>
      </c>
      <c r="AT29" s="625">
        <v>9</v>
      </c>
      <c r="AU29" s="625">
        <v>7</v>
      </c>
      <c r="AV29" s="625">
        <v>8</v>
      </c>
      <c r="AW29" s="625">
        <v>10</v>
      </c>
      <c r="AX29" s="633"/>
      <c r="AY29" s="625"/>
      <c r="AZ29" s="625"/>
      <c r="BA29" s="625"/>
      <c r="BB29" s="633"/>
      <c r="BC29" s="633">
        <v>9</v>
      </c>
      <c r="BD29" s="633"/>
      <c r="BE29" s="633">
        <v>8</v>
      </c>
      <c r="BF29" s="625"/>
      <c r="BG29" s="239">
        <v>9</v>
      </c>
      <c r="BH29" s="633">
        <v>9</v>
      </c>
      <c r="BI29" s="633" t="s">
        <v>754</v>
      </c>
      <c r="BJ29" s="633">
        <v>7</v>
      </c>
      <c r="BK29" s="633">
        <v>8</v>
      </c>
      <c r="BL29" s="648"/>
      <c r="BM29" s="350"/>
      <c r="BN29" s="55">
        <f t="shared" si="0"/>
        <v>0</v>
      </c>
      <c r="BO29" s="55">
        <f t="shared" si="1"/>
        <v>43</v>
      </c>
      <c r="BP29" s="55">
        <f t="shared" si="2"/>
        <v>1</v>
      </c>
      <c r="BQ29" s="55">
        <f t="shared" si="3"/>
        <v>0</v>
      </c>
      <c r="BR29" s="55">
        <f t="shared" si="4"/>
        <v>0</v>
      </c>
      <c r="BS29" s="55">
        <f t="shared" si="5"/>
        <v>44</v>
      </c>
      <c r="BT29" s="80"/>
      <c r="BU29" s="239"/>
      <c r="BV29" s="239"/>
      <c r="BW29" s="239"/>
      <c r="BX29" s="239"/>
      <c r="BY29" s="239"/>
      <c r="BZ29" s="239"/>
      <c r="CA29" s="239"/>
      <c r="CB29" s="239"/>
      <c r="CC29" s="239"/>
      <c r="CD29" s="239"/>
      <c r="CE29" s="239"/>
      <c r="CF29" s="239"/>
      <c r="CG29" s="239"/>
      <c r="CH29" s="239"/>
      <c r="CI29" s="239"/>
      <c r="CJ29" s="239"/>
      <c r="CK29" s="239"/>
      <c r="CL29" s="239"/>
      <c r="CM29" s="239"/>
      <c r="CN29" s="239"/>
      <c r="CO29" s="239"/>
      <c r="CP29" s="239"/>
      <c r="CQ29" s="239"/>
      <c r="CR29" s="238"/>
      <c r="CS29" s="237"/>
      <c r="CT29" s="239"/>
      <c r="CU29" s="239"/>
      <c r="CV29" s="239"/>
      <c r="CW29" s="239"/>
      <c r="CX29" s="239"/>
      <c r="CY29" s="239"/>
      <c r="CZ29" s="239"/>
      <c r="DA29" s="239"/>
      <c r="DB29" s="238"/>
      <c r="DC29" s="237"/>
      <c r="DD29" s="240"/>
      <c r="DE29" s="237"/>
      <c r="DF29" s="239"/>
      <c r="DG29" s="239"/>
      <c r="DH29" s="239"/>
      <c r="DI29" s="239"/>
      <c r="DJ29" s="239"/>
      <c r="DK29" s="240"/>
    </row>
    <row r="30" spans="1:115" s="65" customFormat="1" ht="15" hidden="1" x14ac:dyDescent="0.25">
      <c r="A30" s="321">
        <v>2</v>
      </c>
      <c r="B30" s="239"/>
      <c r="C30" s="405" t="s">
        <v>1585</v>
      </c>
      <c r="D30" s="85" t="s">
        <v>1584</v>
      </c>
      <c r="E30" s="404" t="s">
        <v>592</v>
      </c>
      <c r="F30" s="236">
        <v>2</v>
      </c>
      <c r="G30" s="236"/>
      <c r="H30" s="595">
        <v>8</v>
      </c>
      <c r="I30" s="633" t="s">
        <v>1791</v>
      </c>
      <c r="J30" s="595">
        <v>8</v>
      </c>
      <c r="K30" s="595">
        <v>9</v>
      </c>
      <c r="L30" s="595">
        <v>9</v>
      </c>
      <c r="M30" s="633"/>
      <c r="N30" s="633" t="s">
        <v>1791</v>
      </c>
      <c r="O30" s="633" t="s">
        <v>1791</v>
      </c>
      <c r="P30" s="633" t="s">
        <v>1901</v>
      </c>
      <c r="Q30" s="633" t="s">
        <v>1791</v>
      </c>
      <c r="R30" s="625" t="s">
        <v>1901</v>
      </c>
      <c r="S30" s="595" t="s">
        <v>1987</v>
      </c>
      <c r="T30" s="625" t="s">
        <v>1901</v>
      </c>
      <c r="U30" s="595" t="s">
        <v>1987</v>
      </c>
      <c r="V30" s="704" t="s">
        <v>2547</v>
      </c>
      <c r="W30" s="625" t="s">
        <v>1791</v>
      </c>
      <c r="X30" s="625"/>
      <c r="Y30" s="595"/>
      <c r="Z30" s="625"/>
      <c r="AA30" s="704" t="s">
        <v>2547</v>
      </c>
      <c r="AB30" s="633" t="s">
        <v>1901</v>
      </c>
      <c r="AD30" s="65" t="s">
        <v>2141</v>
      </c>
      <c r="AE30" s="704" t="s">
        <v>2547</v>
      </c>
      <c r="AF30" s="633"/>
      <c r="AG30" s="633"/>
      <c r="AH30" s="409" t="s">
        <v>2330</v>
      </c>
      <c r="AI30" s="239" t="s">
        <v>2141</v>
      </c>
      <c r="AJ30" s="409" t="s">
        <v>2330</v>
      </c>
      <c r="AK30" s="704" t="s">
        <v>2547</v>
      </c>
      <c r="AL30" s="625" t="s">
        <v>1987</v>
      </c>
      <c r="AM30" s="704" t="s">
        <v>2547</v>
      </c>
      <c r="AN30" s="239" t="s">
        <v>2141</v>
      </c>
      <c r="AO30" s="239" t="s">
        <v>2141</v>
      </c>
      <c r="AP30" s="239" t="s">
        <v>2141</v>
      </c>
      <c r="AQ30" s="704" t="s">
        <v>2547</v>
      </c>
      <c r="AR30" s="625" t="s">
        <v>2330</v>
      </c>
      <c r="AS30" s="625"/>
      <c r="AT30" s="625" t="s">
        <v>2330</v>
      </c>
      <c r="AU30" s="625" t="s">
        <v>2330</v>
      </c>
      <c r="AV30" s="625" t="s">
        <v>1901</v>
      </c>
      <c r="AW30" s="625" t="s">
        <v>2330</v>
      </c>
      <c r="AX30" s="633"/>
      <c r="AY30" s="625"/>
      <c r="AZ30" s="625"/>
      <c r="BA30" s="625"/>
      <c r="BB30" s="633"/>
      <c r="BC30" s="633" t="s">
        <v>1791</v>
      </c>
      <c r="BD30" s="633"/>
      <c r="BE30" s="633">
        <v>9</v>
      </c>
      <c r="BF30" s="625"/>
      <c r="BG30" s="239"/>
      <c r="BH30" s="633" t="s">
        <v>1901</v>
      </c>
      <c r="BI30" s="633" t="s">
        <v>1791</v>
      </c>
      <c r="BJ30" s="633">
        <v>9</v>
      </c>
      <c r="BK30" s="633">
        <v>9</v>
      </c>
      <c r="BL30" s="648"/>
      <c r="BM30" s="350"/>
      <c r="BN30" s="55">
        <f t="shared" si="0"/>
        <v>6</v>
      </c>
      <c r="BO30" s="55">
        <f t="shared" si="1"/>
        <v>7</v>
      </c>
      <c r="BP30" s="55">
        <f t="shared" si="2"/>
        <v>0</v>
      </c>
      <c r="BQ30" s="55">
        <f t="shared" si="3"/>
        <v>0</v>
      </c>
      <c r="BR30" s="55">
        <f t="shared" si="4"/>
        <v>0</v>
      </c>
      <c r="BS30" s="55">
        <f t="shared" si="5"/>
        <v>7</v>
      </c>
      <c r="BT30" s="80"/>
      <c r="BU30" s="239"/>
      <c r="BV30" s="239"/>
      <c r="BW30" s="239"/>
      <c r="BX30" s="239"/>
      <c r="BY30" s="239"/>
      <c r="BZ30" s="239"/>
      <c r="CA30" s="239"/>
      <c r="CB30" s="239"/>
      <c r="CC30" s="239"/>
      <c r="CD30" s="239"/>
      <c r="CE30" s="239"/>
      <c r="CF30" s="239"/>
      <c r="CG30" s="239"/>
      <c r="CH30" s="239"/>
      <c r="CI30" s="239"/>
      <c r="CJ30" s="239"/>
      <c r="CK30" s="239"/>
      <c r="CL30" s="239"/>
      <c r="CM30" s="239"/>
      <c r="CN30" s="239"/>
      <c r="CO30" s="239"/>
      <c r="CP30" s="239"/>
      <c r="CQ30" s="239"/>
      <c r="CR30" s="238"/>
      <c r="CS30" s="237"/>
      <c r="CT30" s="239"/>
      <c r="CU30" s="239"/>
      <c r="CV30" s="239"/>
      <c r="CW30" s="239"/>
      <c r="CX30" s="239"/>
      <c r="CY30" s="239"/>
      <c r="CZ30" s="239"/>
      <c r="DA30" s="239"/>
      <c r="DB30" s="238"/>
      <c r="DC30" s="237"/>
      <c r="DD30" s="240"/>
      <c r="DE30" s="237"/>
      <c r="DF30" s="239"/>
      <c r="DG30" s="239"/>
      <c r="DH30" s="239"/>
      <c r="DI30" s="239"/>
      <c r="DJ30" s="239"/>
      <c r="DK30" s="240"/>
    </row>
    <row r="31" spans="1:115" s="65" customFormat="1" ht="15" x14ac:dyDescent="0.25">
      <c r="A31" s="321">
        <v>3</v>
      </c>
      <c r="B31" s="239"/>
      <c r="C31" s="405" t="s">
        <v>1586</v>
      </c>
      <c r="D31" s="85" t="s">
        <v>1587</v>
      </c>
      <c r="E31" s="404" t="s">
        <v>592</v>
      </c>
      <c r="F31" s="236">
        <v>7</v>
      </c>
      <c r="G31" s="236"/>
      <c r="H31" s="595">
        <v>8</v>
      </c>
      <c r="I31" s="633">
        <v>9</v>
      </c>
      <c r="J31" s="595">
        <v>7</v>
      </c>
      <c r="K31" s="595">
        <v>8</v>
      </c>
      <c r="L31" s="595">
        <v>8</v>
      </c>
      <c r="M31" s="635">
        <v>10</v>
      </c>
      <c r="N31" s="633">
        <v>9</v>
      </c>
      <c r="O31" s="633">
        <v>10</v>
      </c>
      <c r="P31" s="633">
        <v>7</v>
      </c>
      <c r="Q31" s="633">
        <v>9</v>
      </c>
      <c r="R31" s="625">
        <v>9</v>
      </c>
      <c r="S31" s="595">
        <v>10</v>
      </c>
      <c r="T31" s="625">
        <v>9</v>
      </c>
      <c r="U31" s="595">
        <v>10</v>
      </c>
      <c r="V31" s="704">
        <v>8</v>
      </c>
      <c r="W31" s="625">
        <v>9</v>
      </c>
      <c r="X31" s="625"/>
      <c r="Y31" s="595"/>
      <c r="Z31" s="625"/>
      <c r="AA31" s="704">
        <v>7</v>
      </c>
      <c r="AB31" s="633">
        <v>7</v>
      </c>
      <c r="AD31" s="65">
        <v>9</v>
      </c>
      <c r="AE31" s="704">
        <v>9</v>
      </c>
      <c r="AF31" s="633"/>
      <c r="AG31" s="625">
        <v>10</v>
      </c>
      <c r="AH31" s="409">
        <v>8</v>
      </c>
      <c r="AI31" s="239">
        <v>10</v>
      </c>
      <c r="AJ31" s="409">
        <v>8</v>
      </c>
      <c r="AK31" s="704">
        <v>9</v>
      </c>
      <c r="AL31" s="625">
        <v>9</v>
      </c>
      <c r="AM31" s="704">
        <v>7</v>
      </c>
      <c r="AN31" s="239">
        <v>8</v>
      </c>
      <c r="AO31" s="239">
        <v>8</v>
      </c>
      <c r="AP31" s="239">
        <v>9</v>
      </c>
      <c r="AQ31" s="704">
        <v>7</v>
      </c>
      <c r="AR31" s="625">
        <v>8</v>
      </c>
      <c r="AS31" s="625">
        <v>8</v>
      </c>
      <c r="AT31" s="625">
        <v>9</v>
      </c>
      <c r="AU31" s="625">
        <v>7</v>
      </c>
      <c r="AV31" s="625">
        <v>7</v>
      </c>
      <c r="AW31" s="625">
        <v>9</v>
      </c>
      <c r="AX31" s="633"/>
      <c r="AY31" s="625"/>
      <c r="AZ31" s="625"/>
      <c r="BA31" s="625"/>
      <c r="BB31" s="633"/>
      <c r="BC31" s="633">
        <v>10</v>
      </c>
      <c r="BD31" s="633"/>
      <c r="BE31" s="633">
        <v>7</v>
      </c>
      <c r="BF31" s="625"/>
      <c r="BG31" s="239">
        <v>7</v>
      </c>
      <c r="BH31" s="633">
        <v>8</v>
      </c>
      <c r="BI31" s="633">
        <v>7</v>
      </c>
      <c r="BJ31" s="633">
        <v>8</v>
      </c>
      <c r="BK31" s="633">
        <v>9</v>
      </c>
      <c r="BL31" s="648"/>
      <c r="BM31" s="350"/>
      <c r="BN31" s="55">
        <f>COUNTIF(F31:BM31,"2024-1")</f>
        <v>0</v>
      </c>
      <c r="BO31" s="55">
        <f t="shared" si="1"/>
        <v>44</v>
      </c>
      <c r="BP31" s="55">
        <f t="shared" si="2"/>
        <v>0</v>
      </c>
      <c r="BQ31" s="55">
        <f t="shared" si="3"/>
        <v>0</v>
      </c>
      <c r="BR31" s="55">
        <f t="shared" si="4"/>
        <v>0</v>
      </c>
      <c r="BS31" s="55">
        <f t="shared" si="5"/>
        <v>44</v>
      </c>
      <c r="BT31" s="80"/>
      <c r="BU31" s="239"/>
      <c r="BV31" s="239"/>
      <c r="BW31" s="239"/>
      <c r="BX31" s="239"/>
      <c r="BY31" s="239"/>
      <c r="BZ31" s="239"/>
      <c r="CA31" s="239"/>
      <c r="CB31" s="239"/>
      <c r="CC31" s="239"/>
      <c r="CD31" s="239"/>
      <c r="CE31" s="239"/>
      <c r="CF31" s="239"/>
      <c r="CG31" s="239"/>
      <c r="CH31" s="239"/>
      <c r="CI31" s="239"/>
      <c r="CJ31" s="239"/>
      <c r="CK31" s="239"/>
      <c r="CL31" s="239"/>
      <c r="CM31" s="239"/>
      <c r="CN31" s="239"/>
      <c r="CO31" s="239"/>
      <c r="CP31" s="239"/>
      <c r="CQ31" s="239"/>
      <c r="CR31" s="238"/>
      <c r="CS31" s="237"/>
      <c r="CT31" s="239"/>
      <c r="CU31" s="239"/>
      <c r="CV31" s="239"/>
      <c r="CW31" s="239"/>
      <c r="CX31" s="239"/>
      <c r="CY31" s="239"/>
      <c r="CZ31" s="239"/>
      <c r="DA31" s="239"/>
      <c r="DB31" s="238"/>
      <c r="DC31" s="237"/>
      <c r="DD31" s="240"/>
      <c r="DE31" s="237"/>
      <c r="DF31" s="239"/>
      <c r="DG31" s="239"/>
      <c r="DH31" s="239"/>
      <c r="DI31" s="239"/>
      <c r="DJ31" s="239"/>
      <c r="DK31" s="240"/>
    </row>
    <row r="32" spans="1:115" s="65" customFormat="1" ht="15" x14ac:dyDescent="0.25">
      <c r="A32" s="321">
        <v>4</v>
      </c>
      <c r="B32" s="239"/>
      <c r="C32" s="405" t="s">
        <v>1588</v>
      </c>
      <c r="D32" s="85" t="s">
        <v>1589</v>
      </c>
      <c r="E32" s="404" t="s">
        <v>592</v>
      </c>
      <c r="F32" s="236">
        <v>7</v>
      </c>
      <c r="G32" s="236"/>
      <c r="H32" s="595">
        <v>10</v>
      </c>
      <c r="I32" s="633">
        <v>10</v>
      </c>
      <c r="J32" s="595">
        <v>9</v>
      </c>
      <c r="K32" s="705"/>
      <c r="L32" s="595">
        <v>10</v>
      </c>
      <c r="M32" s="635">
        <v>10</v>
      </c>
      <c r="N32" s="633">
        <v>10</v>
      </c>
      <c r="O32" s="633">
        <v>10</v>
      </c>
      <c r="P32" s="633">
        <v>8</v>
      </c>
      <c r="Q32" s="633">
        <v>10</v>
      </c>
      <c r="R32" s="633">
        <v>10</v>
      </c>
      <c r="S32" s="595">
        <v>10</v>
      </c>
      <c r="T32" s="625">
        <v>10</v>
      </c>
      <c r="U32" s="595">
        <v>10</v>
      </c>
      <c r="V32" s="704">
        <v>9</v>
      </c>
      <c r="W32" s="625">
        <v>9</v>
      </c>
      <c r="X32" s="625"/>
      <c r="Y32" s="595"/>
      <c r="Z32" s="625"/>
      <c r="AA32" s="704">
        <v>9</v>
      </c>
      <c r="AB32" s="633">
        <v>8</v>
      </c>
      <c r="AD32" s="65">
        <v>10</v>
      </c>
      <c r="AE32" s="704">
        <v>10</v>
      </c>
      <c r="AF32" s="633"/>
      <c r="AG32" s="625">
        <v>10</v>
      </c>
      <c r="AH32" s="409">
        <v>9</v>
      </c>
      <c r="AI32" s="239">
        <v>10</v>
      </c>
      <c r="AJ32" s="409">
        <v>10</v>
      </c>
      <c r="AK32" s="704">
        <v>10</v>
      </c>
      <c r="AL32" s="625">
        <v>10</v>
      </c>
      <c r="AM32" s="704">
        <v>9</v>
      </c>
      <c r="AN32" s="239">
        <v>9</v>
      </c>
      <c r="AO32" s="239">
        <v>10</v>
      </c>
      <c r="AP32" s="239">
        <v>10</v>
      </c>
      <c r="AQ32" s="704">
        <v>9</v>
      </c>
      <c r="AR32" s="625">
        <v>10</v>
      </c>
      <c r="AS32" s="625">
        <v>9</v>
      </c>
      <c r="AT32" s="625">
        <v>10</v>
      </c>
      <c r="AU32" s="625">
        <v>9</v>
      </c>
      <c r="AV32" s="625">
        <v>8</v>
      </c>
      <c r="AW32" s="625">
        <v>10</v>
      </c>
      <c r="AX32" s="633"/>
      <c r="AY32" s="625"/>
      <c r="AZ32" s="625"/>
      <c r="BA32" s="625"/>
      <c r="BB32" s="633"/>
      <c r="BC32" s="633">
        <v>10</v>
      </c>
      <c r="BD32" s="633"/>
      <c r="BE32" s="633">
        <v>10</v>
      </c>
      <c r="BF32" s="625">
        <v>10</v>
      </c>
      <c r="BG32" s="239">
        <v>9</v>
      </c>
      <c r="BH32" s="633">
        <v>10</v>
      </c>
      <c r="BI32" s="633">
        <v>8</v>
      </c>
      <c r="BJ32" s="633">
        <v>9</v>
      </c>
      <c r="BK32" s="633">
        <v>9</v>
      </c>
      <c r="BL32" s="648"/>
      <c r="BM32" s="350"/>
      <c r="BN32" s="55">
        <f t="shared" si="0"/>
        <v>0</v>
      </c>
      <c r="BO32" s="55">
        <f t="shared" si="1"/>
        <v>44</v>
      </c>
      <c r="BP32" s="55">
        <f t="shared" si="2"/>
        <v>0</v>
      </c>
      <c r="BQ32" s="55">
        <f t="shared" si="3"/>
        <v>0</v>
      </c>
      <c r="BR32" s="55">
        <f t="shared" si="4"/>
        <v>0</v>
      </c>
      <c r="BS32" s="55">
        <f t="shared" si="5"/>
        <v>44</v>
      </c>
      <c r="BT32" s="80"/>
      <c r="BU32" s="239"/>
      <c r="BV32" s="239"/>
      <c r="BW32" s="239"/>
      <c r="BX32" s="239"/>
      <c r="BY32" s="239"/>
      <c r="BZ32" s="239"/>
      <c r="CA32" s="239"/>
      <c r="CB32" s="239"/>
      <c r="CC32" s="239"/>
      <c r="CD32" s="239"/>
      <c r="CE32" s="239"/>
      <c r="CF32" s="239"/>
      <c r="CG32" s="239"/>
      <c r="CH32" s="239"/>
      <c r="CI32" s="239"/>
      <c r="CJ32" s="239"/>
      <c r="CK32" s="239"/>
      <c r="CL32" s="239"/>
      <c r="CM32" s="239"/>
      <c r="CN32" s="239"/>
      <c r="CO32" s="239"/>
      <c r="CP32" s="239"/>
      <c r="CQ32" s="239"/>
      <c r="CR32" s="238"/>
      <c r="CS32" s="237"/>
      <c r="CT32" s="239"/>
      <c r="CU32" s="239"/>
      <c r="CV32" s="239"/>
      <c r="CW32" s="239"/>
      <c r="CX32" s="239"/>
      <c r="CY32" s="239"/>
      <c r="CZ32" s="239"/>
      <c r="DA32" s="239"/>
      <c r="DB32" s="238"/>
      <c r="DC32" s="237"/>
      <c r="DD32" s="240"/>
      <c r="DE32" s="237"/>
      <c r="DF32" s="239"/>
      <c r="DG32" s="239"/>
      <c r="DH32" s="239"/>
      <c r="DI32" s="239"/>
      <c r="DJ32" s="239"/>
      <c r="DK32" s="240"/>
    </row>
    <row r="33" spans="1:115" s="65" customFormat="1" ht="15" x14ac:dyDescent="0.25">
      <c r="A33" s="321"/>
      <c r="B33" s="239"/>
      <c r="C33" s="405" t="s">
        <v>1590</v>
      </c>
      <c r="D33" s="85" t="s">
        <v>1591</v>
      </c>
      <c r="E33" s="404" t="s">
        <v>592</v>
      </c>
      <c r="F33" s="236">
        <v>7</v>
      </c>
      <c r="G33" s="236"/>
      <c r="H33" s="595">
        <v>9</v>
      </c>
      <c r="I33" s="633">
        <v>9</v>
      </c>
      <c r="J33" s="595">
        <v>9</v>
      </c>
      <c r="K33" s="595">
        <v>9</v>
      </c>
      <c r="L33" s="595">
        <v>8</v>
      </c>
      <c r="M33" s="635">
        <v>10</v>
      </c>
      <c r="N33" s="633">
        <v>9</v>
      </c>
      <c r="O33" s="633">
        <v>9</v>
      </c>
      <c r="P33" s="633">
        <v>7</v>
      </c>
      <c r="Q33" s="633">
        <v>10</v>
      </c>
      <c r="R33" s="633">
        <v>9</v>
      </c>
      <c r="S33" s="595">
        <v>10</v>
      </c>
      <c r="T33" s="625">
        <v>9</v>
      </c>
      <c r="U33" s="595">
        <v>10</v>
      </c>
      <c r="V33" s="704">
        <v>8</v>
      </c>
      <c r="W33" s="625">
        <v>10</v>
      </c>
      <c r="X33" s="625"/>
      <c r="Y33" s="595"/>
      <c r="Z33" s="625"/>
      <c r="AA33" s="704">
        <v>7</v>
      </c>
      <c r="AB33" s="633">
        <v>7</v>
      </c>
      <c r="AD33" s="65">
        <v>9</v>
      </c>
      <c r="AE33" s="704">
        <v>9</v>
      </c>
      <c r="AF33" s="633"/>
      <c r="AG33" s="625">
        <v>10</v>
      </c>
      <c r="AH33" s="409">
        <v>8</v>
      </c>
      <c r="AI33" s="239">
        <v>9</v>
      </c>
      <c r="AJ33" s="409">
        <v>8</v>
      </c>
      <c r="AK33" s="704">
        <v>8</v>
      </c>
      <c r="AL33" s="625">
        <v>9</v>
      </c>
      <c r="AM33" s="704">
        <v>8</v>
      </c>
      <c r="AN33" s="239">
        <v>8</v>
      </c>
      <c r="AO33" s="239">
        <v>7</v>
      </c>
      <c r="AP33" s="239">
        <v>8</v>
      </c>
      <c r="AQ33" s="704">
        <v>8</v>
      </c>
      <c r="AR33" s="625">
        <v>8</v>
      </c>
      <c r="AS33" s="625">
        <v>7</v>
      </c>
      <c r="AT33" s="625">
        <v>9</v>
      </c>
      <c r="AU33" s="625">
        <v>7</v>
      </c>
      <c r="AV33" s="625">
        <v>7</v>
      </c>
      <c r="AW33" s="625">
        <v>9</v>
      </c>
      <c r="AX33" s="633"/>
      <c r="AY33" s="625"/>
      <c r="AZ33" s="625"/>
      <c r="BA33" s="625"/>
      <c r="BB33" s="633"/>
      <c r="BC33" s="633">
        <v>9</v>
      </c>
      <c r="BD33" s="633"/>
      <c r="BE33" s="633">
        <v>9</v>
      </c>
      <c r="BF33" s="625"/>
      <c r="BG33" s="239">
        <v>7</v>
      </c>
      <c r="BH33" s="633">
        <v>8</v>
      </c>
      <c r="BI33" s="633">
        <v>7</v>
      </c>
      <c r="BJ33" s="633">
        <v>8</v>
      </c>
      <c r="BK33" s="633">
        <v>9</v>
      </c>
      <c r="BL33" s="648"/>
      <c r="BM33" s="350"/>
      <c r="BN33" s="55">
        <f t="shared" si="0"/>
        <v>0</v>
      </c>
      <c r="BO33" s="55">
        <f t="shared" si="1"/>
        <v>44</v>
      </c>
      <c r="BP33" s="55">
        <f t="shared" si="2"/>
        <v>0</v>
      </c>
      <c r="BQ33" s="55">
        <f t="shared" si="3"/>
        <v>0</v>
      </c>
      <c r="BR33" s="55">
        <f t="shared" si="4"/>
        <v>0</v>
      </c>
      <c r="BS33" s="55">
        <f t="shared" si="5"/>
        <v>44</v>
      </c>
      <c r="BT33" s="80"/>
      <c r="BU33" s="239"/>
      <c r="BV33" s="239"/>
      <c r="BW33" s="239"/>
      <c r="BX33" s="239"/>
      <c r="BY33" s="239"/>
      <c r="BZ33" s="239"/>
      <c r="CA33" s="239"/>
      <c r="CB33" s="239"/>
      <c r="CC33" s="239"/>
      <c r="CD33" s="239"/>
      <c r="CE33" s="239"/>
      <c r="CF33" s="239"/>
      <c r="CG33" s="239"/>
      <c r="CH33" s="239"/>
      <c r="CI33" s="239"/>
      <c r="CJ33" s="239"/>
      <c r="CK33" s="239"/>
      <c r="CL33" s="239"/>
      <c r="CM33" s="239"/>
      <c r="CN33" s="239"/>
      <c r="CO33" s="239"/>
      <c r="CP33" s="239"/>
      <c r="CQ33" s="239"/>
      <c r="CR33" s="238"/>
      <c r="CS33" s="237"/>
      <c r="CT33" s="239"/>
      <c r="CU33" s="239"/>
      <c r="CV33" s="239"/>
      <c r="CW33" s="239"/>
      <c r="CX33" s="239"/>
      <c r="CY33" s="239"/>
      <c r="CZ33" s="239"/>
      <c r="DA33" s="239"/>
      <c r="DB33" s="238"/>
      <c r="DC33" s="237"/>
      <c r="DD33" s="240"/>
      <c r="DE33" s="237"/>
      <c r="DF33" s="239"/>
      <c r="DG33" s="239"/>
      <c r="DH33" s="239"/>
      <c r="DI33" s="239"/>
      <c r="DJ33" s="239"/>
      <c r="DK33" s="240"/>
    </row>
    <row r="34" spans="1:115" s="65" customFormat="1" ht="15" hidden="1" x14ac:dyDescent="0.25">
      <c r="A34" s="321"/>
      <c r="B34" s="239"/>
      <c r="C34" s="405" t="s">
        <v>1682</v>
      </c>
      <c r="D34" s="85" t="s">
        <v>1683</v>
      </c>
      <c r="E34" s="404" t="s">
        <v>592</v>
      </c>
      <c r="F34" s="236">
        <v>3</v>
      </c>
      <c r="G34" s="236"/>
      <c r="H34" s="595">
        <v>7</v>
      </c>
      <c r="I34" s="633">
        <v>9</v>
      </c>
      <c r="J34" s="595">
        <v>8</v>
      </c>
      <c r="K34" s="595">
        <v>9</v>
      </c>
      <c r="L34" s="595">
        <v>8</v>
      </c>
      <c r="M34" s="633"/>
      <c r="N34" s="633">
        <v>9</v>
      </c>
      <c r="O34" s="633">
        <v>9</v>
      </c>
      <c r="P34" s="633" t="s">
        <v>1901</v>
      </c>
      <c r="Q34" s="633">
        <v>10</v>
      </c>
      <c r="R34" s="633" t="s">
        <v>1901</v>
      </c>
      <c r="S34" s="595" t="s">
        <v>1987</v>
      </c>
      <c r="T34" s="625" t="s">
        <v>1901</v>
      </c>
      <c r="U34" s="595" t="s">
        <v>1987</v>
      </c>
      <c r="V34" s="704" t="s">
        <v>2547</v>
      </c>
      <c r="W34" s="625">
        <v>9</v>
      </c>
      <c r="X34" s="625"/>
      <c r="Y34" s="595"/>
      <c r="Z34" s="625"/>
      <c r="AA34" s="704" t="s">
        <v>2547</v>
      </c>
      <c r="AB34" s="633" t="s">
        <v>1901</v>
      </c>
      <c r="AD34" s="65" t="s">
        <v>2141</v>
      </c>
      <c r="AE34" s="704" t="s">
        <v>2547</v>
      </c>
      <c r="AF34" s="633"/>
      <c r="AG34" s="633"/>
      <c r="AH34" s="409" t="s">
        <v>2330</v>
      </c>
      <c r="AI34" s="239" t="s">
        <v>2141</v>
      </c>
      <c r="AJ34" s="409" t="s">
        <v>2330</v>
      </c>
      <c r="AK34" s="704" t="s">
        <v>2547</v>
      </c>
      <c r="AL34" s="625" t="s">
        <v>1987</v>
      </c>
      <c r="AM34" s="704" t="s">
        <v>2547</v>
      </c>
      <c r="AN34" s="239" t="s">
        <v>2141</v>
      </c>
      <c r="AO34" s="239" t="s">
        <v>2141</v>
      </c>
      <c r="AP34" s="239" t="s">
        <v>2141</v>
      </c>
      <c r="AQ34" s="704" t="s">
        <v>2547</v>
      </c>
      <c r="AR34" s="625" t="s">
        <v>2330</v>
      </c>
      <c r="AS34" s="625"/>
      <c r="AT34" s="625" t="s">
        <v>2330</v>
      </c>
      <c r="AU34" s="625" t="s">
        <v>2330</v>
      </c>
      <c r="AV34" s="625" t="s">
        <v>1901</v>
      </c>
      <c r="AW34" s="625" t="s">
        <v>2330</v>
      </c>
      <c r="AX34" s="633"/>
      <c r="AY34" s="625"/>
      <c r="AZ34" s="625"/>
      <c r="BA34" s="625"/>
      <c r="BB34" s="633"/>
      <c r="BC34" s="633">
        <v>10</v>
      </c>
      <c r="BD34" s="633"/>
      <c r="BE34" s="633">
        <v>5</v>
      </c>
      <c r="BF34" s="625"/>
      <c r="BG34" s="239"/>
      <c r="BH34" s="633" t="s">
        <v>1901</v>
      </c>
      <c r="BI34" s="633">
        <v>8</v>
      </c>
      <c r="BJ34" s="633">
        <v>8</v>
      </c>
      <c r="BK34" s="633">
        <v>9</v>
      </c>
      <c r="BL34" s="648"/>
      <c r="BM34" s="350"/>
      <c r="BN34" s="55">
        <f t="shared" si="0"/>
        <v>6</v>
      </c>
      <c r="BO34" s="55">
        <f t="shared" si="1"/>
        <v>13</v>
      </c>
      <c r="BP34" s="55">
        <f t="shared" si="2"/>
        <v>0</v>
      </c>
      <c r="BQ34" s="55">
        <f t="shared" si="3"/>
        <v>1</v>
      </c>
      <c r="BR34" s="55">
        <f t="shared" si="4"/>
        <v>0</v>
      </c>
      <c r="BS34" s="55">
        <f t="shared" si="5"/>
        <v>14</v>
      </c>
      <c r="BT34" s="80"/>
      <c r="BU34" s="239"/>
      <c r="BV34" s="239"/>
      <c r="BW34" s="239"/>
      <c r="BX34" s="239"/>
      <c r="BY34" s="239"/>
      <c r="BZ34" s="239"/>
      <c r="CA34" s="239"/>
      <c r="CB34" s="239"/>
      <c r="CC34" s="239"/>
      <c r="CD34" s="239"/>
      <c r="CE34" s="239"/>
      <c r="CF34" s="239"/>
      <c r="CG34" s="239"/>
      <c r="CH34" s="239"/>
      <c r="CI34" s="239"/>
      <c r="CJ34" s="239"/>
      <c r="CK34" s="239"/>
      <c r="CL34" s="239"/>
      <c r="CM34" s="239"/>
      <c r="CN34" s="239"/>
      <c r="CO34" s="239"/>
      <c r="CP34" s="239"/>
      <c r="CQ34" s="239"/>
      <c r="CR34" s="238"/>
      <c r="CS34" s="237"/>
      <c r="CT34" s="239"/>
      <c r="CU34" s="239"/>
      <c r="CV34" s="239"/>
      <c r="CW34" s="239"/>
      <c r="CX34" s="239"/>
      <c r="CY34" s="239"/>
      <c r="CZ34" s="239"/>
      <c r="DA34" s="239"/>
      <c r="DB34" s="238"/>
      <c r="DC34" s="237"/>
      <c r="DD34" s="240"/>
      <c r="DE34" s="237"/>
      <c r="DF34" s="239"/>
      <c r="DG34" s="239"/>
      <c r="DH34" s="239"/>
      <c r="DI34" s="239"/>
      <c r="DJ34" s="239"/>
      <c r="DK34" s="240"/>
    </row>
    <row r="35" spans="1:115" s="65" customFormat="1" ht="15" hidden="1" x14ac:dyDescent="0.25">
      <c r="A35" s="321"/>
      <c r="B35" s="239"/>
      <c r="C35" s="405" t="s">
        <v>1705</v>
      </c>
      <c r="D35" s="85" t="s">
        <v>1706</v>
      </c>
      <c r="E35" s="404" t="s">
        <v>592</v>
      </c>
      <c r="F35" s="236">
        <v>3</v>
      </c>
      <c r="G35" s="236"/>
      <c r="H35" s="595">
        <v>10</v>
      </c>
      <c r="I35" s="633">
        <v>10</v>
      </c>
      <c r="J35" s="595">
        <v>9</v>
      </c>
      <c r="K35" s="595">
        <v>10</v>
      </c>
      <c r="L35" s="595">
        <v>10</v>
      </c>
      <c r="M35" s="633"/>
      <c r="N35" s="633">
        <v>10</v>
      </c>
      <c r="O35" s="633">
        <v>10</v>
      </c>
      <c r="P35" s="633"/>
      <c r="Q35" s="633">
        <v>10</v>
      </c>
      <c r="R35" s="633">
        <v>10</v>
      </c>
      <c r="S35" s="595" t="s">
        <v>1987</v>
      </c>
      <c r="T35" s="625">
        <v>9</v>
      </c>
      <c r="U35" s="595" t="s">
        <v>1987</v>
      </c>
      <c r="V35" s="704" t="s">
        <v>2547</v>
      </c>
      <c r="W35" s="625">
        <v>9</v>
      </c>
      <c r="X35" s="625"/>
      <c r="Y35" s="595"/>
      <c r="Z35" s="625"/>
      <c r="AA35" s="704" t="s">
        <v>2547</v>
      </c>
      <c r="AB35" s="633">
        <v>5</v>
      </c>
      <c r="AD35" s="65" t="s">
        <v>2141</v>
      </c>
      <c r="AE35" s="704" t="s">
        <v>2547</v>
      </c>
      <c r="AF35" s="633"/>
      <c r="AG35" s="633"/>
      <c r="AH35" s="409" t="s">
        <v>2330</v>
      </c>
      <c r="AI35" s="239" t="s">
        <v>2141</v>
      </c>
      <c r="AJ35" s="409" t="s">
        <v>2330</v>
      </c>
      <c r="AK35" s="704" t="s">
        <v>2547</v>
      </c>
      <c r="AL35" s="625" t="s">
        <v>1987</v>
      </c>
      <c r="AM35" s="704" t="s">
        <v>2547</v>
      </c>
      <c r="AN35" s="239" t="s">
        <v>2141</v>
      </c>
      <c r="AO35" s="239" t="s">
        <v>2141</v>
      </c>
      <c r="AP35" s="239" t="s">
        <v>2141</v>
      </c>
      <c r="AQ35" s="704" t="s">
        <v>2547</v>
      </c>
      <c r="AR35" s="625" t="s">
        <v>2330</v>
      </c>
      <c r="AS35" s="625"/>
      <c r="AT35" s="625" t="s">
        <v>2330</v>
      </c>
      <c r="AU35" s="625" t="s">
        <v>2330</v>
      </c>
      <c r="AV35" s="625">
        <v>8</v>
      </c>
      <c r="AW35" s="625" t="s">
        <v>2330</v>
      </c>
      <c r="AX35" s="633"/>
      <c r="AY35" s="625"/>
      <c r="AZ35" s="625"/>
      <c r="BA35" s="625"/>
      <c r="BB35" s="633"/>
      <c r="BC35" s="633">
        <v>10</v>
      </c>
      <c r="BD35" s="633"/>
      <c r="BE35" s="595">
        <v>9</v>
      </c>
      <c r="BF35" s="625"/>
      <c r="BG35" s="239"/>
      <c r="BH35" s="633">
        <v>9</v>
      </c>
      <c r="BI35" s="633">
        <v>9</v>
      </c>
      <c r="BJ35" s="595">
        <v>10</v>
      </c>
      <c r="BK35" s="595">
        <v>9</v>
      </c>
      <c r="BL35" s="648"/>
      <c r="BM35" s="350"/>
      <c r="BN35" s="55">
        <f t="shared" si="0"/>
        <v>6</v>
      </c>
      <c r="BO35" s="55">
        <f t="shared" si="1"/>
        <v>18</v>
      </c>
      <c r="BP35" s="55">
        <f t="shared" si="2"/>
        <v>0</v>
      </c>
      <c r="BQ35" s="55">
        <f t="shared" si="3"/>
        <v>1</v>
      </c>
      <c r="BR35" s="55">
        <f t="shared" si="4"/>
        <v>0</v>
      </c>
      <c r="BS35" s="55">
        <f t="shared" si="5"/>
        <v>19</v>
      </c>
      <c r="BT35" s="80"/>
      <c r="BU35" s="239"/>
      <c r="BV35" s="239"/>
      <c r="BW35" s="239"/>
      <c r="BX35" s="239"/>
      <c r="BY35" s="239"/>
      <c r="BZ35" s="239"/>
      <c r="CA35" s="239"/>
      <c r="CB35" s="239"/>
      <c r="CC35" s="239"/>
      <c r="CD35" s="239"/>
      <c r="CE35" s="239"/>
      <c r="CF35" s="239"/>
      <c r="CG35" s="239"/>
      <c r="CH35" s="239"/>
      <c r="CI35" s="239"/>
      <c r="CJ35" s="239"/>
      <c r="CK35" s="239"/>
      <c r="CL35" s="239"/>
      <c r="CM35" s="239"/>
      <c r="CN35" s="239"/>
      <c r="CO35" s="239"/>
      <c r="CP35" s="239"/>
      <c r="CQ35" s="239"/>
      <c r="CR35" s="238"/>
      <c r="CS35" s="237"/>
      <c r="CT35" s="239"/>
      <c r="CU35" s="239"/>
      <c r="CV35" s="239"/>
      <c r="CW35" s="239"/>
      <c r="CX35" s="239"/>
      <c r="CY35" s="239"/>
      <c r="CZ35" s="239"/>
      <c r="DA35" s="239"/>
      <c r="DB35" s="238"/>
      <c r="DC35" s="237"/>
      <c r="DD35" s="240"/>
      <c r="DE35" s="237"/>
      <c r="DF35" s="239"/>
      <c r="DG35" s="239"/>
      <c r="DH35" s="239"/>
      <c r="DI35" s="239"/>
      <c r="DJ35" s="239"/>
      <c r="DK35" s="240"/>
    </row>
    <row r="36" spans="1:115" s="65" customFormat="1" ht="15" x14ac:dyDescent="0.25">
      <c r="A36" s="321"/>
      <c r="B36" s="239"/>
      <c r="C36" s="405" t="s">
        <v>1719</v>
      </c>
      <c r="D36" s="85" t="s">
        <v>1718</v>
      </c>
      <c r="E36" s="404" t="s">
        <v>592</v>
      </c>
      <c r="F36" s="236">
        <v>7</v>
      </c>
      <c r="G36" s="236"/>
      <c r="H36" s="595">
        <v>9</v>
      </c>
      <c r="I36" s="633">
        <v>9</v>
      </c>
      <c r="J36" s="595">
        <v>9</v>
      </c>
      <c r="K36" s="595">
        <v>9</v>
      </c>
      <c r="L36" s="595">
        <v>9</v>
      </c>
      <c r="M36" s="635">
        <v>10</v>
      </c>
      <c r="N36" s="633">
        <v>10</v>
      </c>
      <c r="O36" s="633">
        <v>9</v>
      </c>
      <c r="P36" s="633">
        <v>7</v>
      </c>
      <c r="Q36" s="633">
        <v>9</v>
      </c>
      <c r="R36" s="633">
        <v>9</v>
      </c>
      <c r="S36" s="595">
        <v>10</v>
      </c>
      <c r="T36" s="625">
        <v>9</v>
      </c>
      <c r="U36" s="595">
        <v>10</v>
      </c>
      <c r="V36" s="704">
        <v>9</v>
      </c>
      <c r="W36" s="625">
        <v>9</v>
      </c>
      <c r="X36" s="625"/>
      <c r="Y36" s="595"/>
      <c r="Z36" s="625"/>
      <c r="AA36" s="704">
        <v>9</v>
      </c>
      <c r="AB36" s="633">
        <v>7</v>
      </c>
      <c r="AD36" s="65">
        <v>9</v>
      </c>
      <c r="AE36" s="704">
        <v>9</v>
      </c>
      <c r="AF36" s="633"/>
      <c r="AG36" s="625">
        <v>10</v>
      </c>
      <c r="AH36" s="409">
        <v>8</v>
      </c>
      <c r="AI36" s="239">
        <v>10</v>
      </c>
      <c r="AJ36" s="409">
        <v>9</v>
      </c>
      <c r="AK36" s="704">
        <v>9</v>
      </c>
      <c r="AL36" s="625">
        <v>9</v>
      </c>
      <c r="AM36" s="704">
        <v>8</v>
      </c>
      <c r="AN36" s="239">
        <v>9</v>
      </c>
      <c r="AO36" s="239">
        <v>8</v>
      </c>
      <c r="AP36" s="239">
        <v>9</v>
      </c>
      <c r="AQ36" s="704">
        <v>8</v>
      </c>
      <c r="AR36" s="625">
        <v>9</v>
      </c>
      <c r="AS36" s="625">
        <v>8</v>
      </c>
      <c r="AT36" s="625">
        <v>9</v>
      </c>
      <c r="AU36" s="625">
        <v>6</v>
      </c>
      <c r="AV36" s="625">
        <v>7</v>
      </c>
      <c r="AW36" s="625">
        <v>10</v>
      </c>
      <c r="AX36" s="633"/>
      <c r="AY36" s="625"/>
      <c r="AZ36" s="625"/>
      <c r="BA36" s="625"/>
      <c r="BB36" s="633"/>
      <c r="BC36" s="633">
        <v>9</v>
      </c>
      <c r="BD36" s="633"/>
      <c r="BE36" s="595">
        <v>10</v>
      </c>
      <c r="BF36" s="625"/>
      <c r="BG36" s="239">
        <v>8</v>
      </c>
      <c r="BH36" s="633">
        <v>9</v>
      </c>
      <c r="BI36" s="633">
        <v>7</v>
      </c>
      <c r="BJ36" s="595">
        <v>9</v>
      </c>
      <c r="BK36" s="595">
        <v>10</v>
      </c>
      <c r="BL36" s="648"/>
      <c r="BM36" s="350"/>
      <c r="BN36" s="55">
        <f t="shared" si="0"/>
        <v>0</v>
      </c>
      <c r="BO36" s="55">
        <f t="shared" si="1"/>
        <v>44</v>
      </c>
      <c r="BP36" s="55">
        <f t="shared" si="2"/>
        <v>0</v>
      </c>
      <c r="BQ36" s="55">
        <f t="shared" si="3"/>
        <v>0</v>
      </c>
      <c r="BR36" s="55">
        <f t="shared" si="4"/>
        <v>0</v>
      </c>
      <c r="BS36" s="55">
        <f t="shared" si="5"/>
        <v>44</v>
      </c>
      <c r="BT36" s="80"/>
      <c r="BU36" s="239"/>
      <c r="BV36" s="239"/>
      <c r="BW36" s="239"/>
      <c r="BX36" s="239"/>
      <c r="BY36" s="239"/>
      <c r="BZ36" s="239"/>
      <c r="CA36" s="239"/>
      <c r="CB36" s="239"/>
      <c r="CC36" s="239"/>
      <c r="CD36" s="239"/>
      <c r="CE36" s="239"/>
      <c r="CF36" s="239"/>
      <c r="CG36" s="239"/>
      <c r="CH36" s="239"/>
      <c r="CI36" s="239"/>
      <c r="CJ36" s="239"/>
      <c r="CK36" s="239"/>
      <c r="CL36" s="239"/>
      <c r="CM36" s="239"/>
      <c r="CN36" s="239"/>
      <c r="CO36" s="239"/>
      <c r="CP36" s="239"/>
      <c r="CQ36" s="239"/>
      <c r="CR36" s="238"/>
      <c r="CS36" s="237"/>
      <c r="CT36" s="239"/>
      <c r="CU36" s="239"/>
      <c r="CV36" s="239"/>
      <c r="CW36" s="239"/>
      <c r="CX36" s="239"/>
      <c r="CY36" s="239"/>
      <c r="CZ36" s="239"/>
      <c r="DA36" s="239"/>
      <c r="DB36" s="238"/>
      <c r="DC36" s="237"/>
      <c r="DD36" s="240"/>
      <c r="DE36" s="237"/>
      <c r="DF36" s="239"/>
      <c r="DG36" s="239"/>
      <c r="DH36" s="239"/>
      <c r="DI36" s="239"/>
      <c r="DJ36" s="239"/>
      <c r="DK36" s="240"/>
    </row>
    <row r="37" spans="1:115" s="65" customFormat="1" ht="15" hidden="1" x14ac:dyDescent="0.25">
      <c r="A37" s="321"/>
      <c r="B37" s="239"/>
      <c r="C37" s="405" t="s">
        <v>1754</v>
      </c>
      <c r="D37" s="85" t="s">
        <v>1753</v>
      </c>
      <c r="E37" s="404" t="s">
        <v>592</v>
      </c>
      <c r="F37" s="236">
        <v>3</v>
      </c>
      <c r="G37" s="236"/>
      <c r="H37" s="595">
        <v>7</v>
      </c>
      <c r="I37" s="633">
        <v>5</v>
      </c>
      <c r="J37" s="595">
        <v>8</v>
      </c>
      <c r="K37" s="595">
        <v>9</v>
      </c>
      <c r="L37" s="595">
        <v>8</v>
      </c>
      <c r="M37" s="633"/>
      <c r="N37" s="633">
        <v>9</v>
      </c>
      <c r="O37" s="633">
        <v>7</v>
      </c>
      <c r="P37" s="633">
        <v>5</v>
      </c>
      <c r="Q37" s="633">
        <v>6</v>
      </c>
      <c r="R37" s="633">
        <v>6</v>
      </c>
      <c r="S37" s="595" t="s">
        <v>1987</v>
      </c>
      <c r="T37" s="625">
        <v>5</v>
      </c>
      <c r="U37" s="595" t="s">
        <v>1987</v>
      </c>
      <c r="V37" s="704" t="s">
        <v>2547</v>
      </c>
      <c r="W37" s="625">
        <v>5</v>
      </c>
      <c r="X37" s="625"/>
      <c r="Y37" s="595"/>
      <c r="Z37" s="625"/>
      <c r="AA37" s="704" t="s">
        <v>2547</v>
      </c>
      <c r="AB37" s="633">
        <v>5</v>
      </c>
      <c r="AD37" s="65" t="s">
        <v>2141</v>
      </c>
      <c r="AE37" s="704" t="s">
        <v>2547</v>
      </c>
      <c r="AF37" s="633"/>
      <c r="AG37" s="633"/>
      <c r="AH37" s="409" t="s">
        <v>2330</v>
      </c>
      <c r="AI37" s="239" t="s">
        <v>2141</v>
      </c>
      <c r="AJ37" s="409" t="s">
        <v>2330</v>
      </c>
      <c r="AK37" s="704" t="s">
        <v>2547</v>
      </c>
      <c r="AL37" s="625" t="s">
        <v>1987</v>
      </c>
      <c r="AM37" s="704" t="s">
        <v>2547</v>
      </c>
      <c r="AN37" s="239" t="s">
        <v>2141</v>
      </c>
      <c r="AO37" s="239" t="s">
        <v>2141</v>
      </c>
      <c r="AP37" s="239" t="s">
        <v>2141</v>
      </c>
      <c r="AQ37" s="704" t="s">
        <v>2547</v>
      </c>
      <c r="AR37" s="625" t="s">
        <v>2330</v>
      </c>
      <c r="AS37" s="625"/>
      <c r="AT37" s="625" t="s">
        <v>2330</v>
      </c>
      <c r="AU37" s="625" t="s">
        <v>2330</v>
      </c>
      <c r="AV37" s="625">
        <v>5</v>
      </c>
      <c r="AW37" s="625" t="s">
        <v>2330</v>
      </c>
      <c r="AX37" s="633"/>
      <c r="AY37" s="625"/>
      <c r="AZ37" s="625"/>
      <c r="BA37" s="625"/>
      <c r="BB37" s="633"/>
      <c r="BC37" s="633">
        <v>7</v>
      </c>
      <c r="BD37" s="633"/>
      <c r="BE37" s="647">
        <v>8</v>
      </c>
      <c r="BF37" s="625"/>
      <c r="BG37" s="239"/>
      <c r="BH37" s="633">
        <v>6</v>
      </c>
      <c r="BI37" s="633">
        <v>5</v>
      </c>
      <c r="BJ37" s="647">
        <v>7</v>
      </c>
      <c r="BK37" s="647">
        <v>9</v>
      </c>
      <c r="BL37" s="648"/>
      <c r="BM37" s="350"/>
      <c r="BN37" s="55">
        <f t="shared" si="0"/>
        <v>6</v>
      </c>
      <c r="BO37" s="55">
        <f t="shared" si="1"/>
        <v>13</v>
      </c>
      <c r="BP37" s="55">
        <f t="shared" si="2"/>
        <v>0</v>
      </c>
      <c r="BQ37" s="55">
        <f t="shared" si="3"/>
        <v>7</v>
      </c>
      <c r="BR37" s="55">
        <f t="shared" si="4"/>
        <v>0</v>
      </c>
      <c r="BS37" s="55">
        <f t="shared" si="5"/>
        <v>20</v>
      </c>
      <c r="BT37" s="80"/>
      <c r="BU37" s="239"/>
      <c r="BV37" s="239"/>
      <c r="BW37" s="239"/>
      <c r="BX37" s="239"/>
      <c r="BY37" s="239"/>
      <c r="BZ37" s="239"/>
      <c r="CA37" s="239"/>
      <c r="CB37" s="239"/>
      <c r="CC37" s="239"/>
      <c r="CD37" s="239"/>
      <c r="CE37" s="239"/>
      <c r="CF37" s="239"/>
      <c r="CG37" s="239"/>
      <c r="CH37" s="239"/>
      <c r="CI37" s="239"/>
      <c r="CJ37" s="239"/>
      <c r="CK37" s="239"/>
      <c r="CL37" s="239"/>
      <c r="CM37" s="239"/>
      <c r="CN37" s="239"/>
      <c r="CO37" s="239"/>
      <c r="CP37" s="239"/>
      <c r="CQ37" s="239"/>
      <c r="CR37" s="238"/>
      <c r="CS37" s="237"/>
      <c r="CT37" s="239"/>
      <c r="CU37" s="239"/>
      <c r="CV37" s="239"/>
      <c r="CW37" s="239"/>
      <c r="CX37" s="239"/>
      <c r="CY37" s="239"/>
      <c r="CZ37" s="239"/>
      <c r="DA37" s="239"/>
      <c r="DB37" s="238"/>
      <c r="DC37" s="237"/>
      <c r="DD37" s="240"/>
      <c r="DE37" s="237"/>
      <c r="DF37" s="239"/>
      <c r="DG37" s="239"/>
      <c r="DH37" s="239"/>
      <c r="DI37" s="239"/>
      <c r="DJ37" s="239"/>
      <c r="DK37" s="240"/>
    </row>
    <row r="38" spans="1:115" s="65" customFormat="1" ht="15" x14ac:dyDescent="0.25">
      <c r="A38" s="321"/>
      <c r="B38" s="239"/>
      <c r="C38" s="405" t="s">
        <v>1756</v>
      </c>
      <c r="D38" s="85" t="s">
        <v>1755</v>
      </c>
      <c r="E38" s="404" t="s">
        <v>592</v>
      </c>
      <c r="F38" s="236">
        <v>7</v>
      </c>
      <c r="G38" s="236"/>
      <c r="H38" s="595">
        <v>9</v>
      </c>
      <c r="I38" s="633">
        <v>10</v>
      </c>
      <c r="J38" s="595">
        <v>9</v>
      </c>
      <c r="K38" s="705"/>
      <c r="L38" s="595">
        <v>10</v>
      </c>
      <c r="M38" s="635">
        <v>10</v>
      </c>
      <c r="N38" s="633">
        <v>10</v>
      </c>
      <c r="O38" s="633">
        <v>10</v>
      </c>
      <c r="P38" s="633">
        <v>8</v>
      </c>
      <c r="Q38" s="633">
        <v>10</v>
      </c>
      <c r="R38" s="633">
        <v>10</v>
      </c>
      <c r="S38" s="595">
        <v>10</v>
      </c>
      <c r="T38" s="625">
        <v>9</v>
      </c>
      <c r="U38" s="595">
        <v>10</v>
      </c>
      <c r="V38" s="704">
        <v>10</v>
      </c>
      <c r="W38" s="625">
        <v>9</v>
      </c>
      <c r="X38" s="625"/>
      <c r="Y38" s="595"/>
      <c r="Z38" s="625"/>
      <c r="AA38" s="704">
        <v>9</v>
      </c>
      <c r="AB38" s="633">
        <v>8</v>
      </c>
      <c r="AD38" s="65">
        <v>10</v>
      </c>
      <c r="AE38" s="704">
        <v>10</v>
      </c>
      <c r="AF38" s="633"/>
      <c r="AG38" s="625">
        <v>10</v>
      </c>
      <c r="AH38" s="409">
        <v>10</v>
      </c>
      <c r="AI38" s="239">
        <v>10</v>
      </c>
      <c r="AJ38" s="409">
        <v>10</v>
      </c>
      <c r="AK38" s="704">
        <v>9</v>
      </c>
      <c r="AL38" s="625">
        <v>9</v>
      </c>
      <c r="AM38" s="704">
        <v>9</v>
      </c>
      <c r="AN38" s="239">
        <v>9</v>
      </c>
      <c r="AO38" s="239">
        <v>9</v>
      </c>
      <c r="AP38" s="239">
        <v>10</v>
      </c>
      <c r="AQ38" s="704">
        <v>9</v>
      </c>
      <c r="AR38" s="625">
        <v>10</v>
      </c>
      <c r="AS38" s="625">
        <v>8</v>
      </c>
      <c r="AT38" s="625">
        <v>10</v>
      </c>
      <c r="AU38" s="625">
        <v>8</v>
      </c>
      <c r="AV38" s="625">
        <v>8</v>
      </c>
      <c r="AW38" s="625">
        <v>10</v>
      </c>
      <c r="AX38" s="633"/>
      <c r="AY38" s="625"/>
      <c r="AZ38" s="625"/>
      <c r="BA38" s="625"/>
      <c r="BB38" s="633"/>
      <c r="BC38" s="633">
        <v>10</v>
      </c>
      <c r="BD38" s="633"/>
      <c r="BE38" s="647">
        <v>9</v>
      </c>
      <c r="BF38" s="625">
        <v>10</v>
      </c>
      <c r="BG38" s="239">
        <v>9</v>
      </c>
      <c r="BH38" s="633">
        <v>9</v>
      </c>
      <c r="BI38" s="633">
        <v>8</v>
      </c>
      <c r="BJ38" s="647">
        <v>9</v>
      </c>
      <c r="BK38" s="647">
        <v>9</v>
      </c>
      <c r="BL38" s="648"/>
      <c r="BM38" s="350"/>
      <c r="BN38" s="55">
        <f>COUNTIF(F38:BM38,"2024-1")</f>
        <v>0</v>
      </c>
      <c r="BO38" s="55">
        <f t="shared" si="1"/>
        <v>44</v>
      </c>
      <c r="BP38" s="55">
        <f t="shared" si="2"/>
        <v>1</v>
      </c>
      <c r="BQ38" s="55">
        <f t="shared" si="3"/>
        <v>0</v>
      </c>
      <c r="BR38" s="55">
        <f t="shared" si="4"/>
        <v>0</v>
      </c>
      <c r="BS38" s="55">
        <f t="shared" si="5"/>
        <v>45</v>
      </c>
      <c r="BT38" s="80"/>
      <c r="BU38" s="239"/>
      <c r="BV38" s="239"/>
      <c r="BW38" s="239"/>
      <c r="BX38" s="239"/>
      <c r="BY38" s="239"/>
      <c r="BZ38" s="239"/>
      <c r="CA38" s="239"/>
      <c r="CB38" s="239"/>
      <c r="CC38" s="239"/>
      <c r="CD38" s="239"/>
      <c r="CE38" s="239"/>
      <c r="CF38" s="239"/>
      <c r="CG38" s="239"/>
      <c r="CH38" s="239"/>
      <c r="CI38" s="239"/>
      <c r="CJ38" s="239"/>
      <c r="CK38" s="239"/>
      <c r="CL38" s="239"/>
      <c r="CM38" s="239"/>
      <c r="CN38" s="239"/>
      <c r="CO38" s="239"/>
      <c r="CP38" s="239"/>
      <c r="CQ38" s="239"/>
      <c r="CR38" s="238"/>
      <c r="CS38" s="237"/>
      <c r="CT38" s="239"/>
      <c r="CU38" s="239"/>
      <c r="CV38" s="239"/>
      <c r="CW38" s="239"/>
      <c r="CX38" s="239"/>
      <c r="CY38" s="239"/>
      <c r="CZ38" s="239"/>
      <c r="DA38" s="239"/>
      <c r="DB38" s="238"/>
      <c r="DC38" s="237"/>
      <c r="DD38" s="240"/>
      <c r="DE38" s="237"/>
      <c r="DF38" s="239"/>
      <c r="DG38" s="239"/>
      <c r="DH38" s="239"/>
      <c r="DI38" s="239"/>
      <c r="DJ38" s="239"/>
      <c r="DK38" s="240"/>
    </row>
    <row r="39" spans="1:115" s="65" customFormat="1" ht="13.5" customHeight="1" x14ac:dyDescent="0.25">
      <c r="A39" s="321">
        <v>6</v>
      </c>
      <c r="B39" s="239"/>
      <c r="C39" s="86" t="s">
        <v>1565</v>
      </c>
      <c r="D39" s="731" t="s">
        <v>1564</v>
      </c>
      <c r="E39" s="404" t="s">
        <v>592</v>
      </c>
      <c r="F39" s="738">
        <v>8</v>
      </c>
      <c r="G39" s="236"/>
      <c r="H39" s="595">
        <v>9</v>
      </c>
      <c r="I39" s="625">
        <v>8</v>
      </c>
      <c r="J39" s="595">
        <v>7</v>
      </c>
      <c r="K39" s="595">
        <v>8</v>
      </c>
      <c r="L39" s="595">
        <v>8</v>
      </c>
      <c r="M39" s="633">
        <v>9</v>
      </c>
      <c r="N39" s="633">
        <v>9</v>
      </c>
      <c r="O39" s="633">
        <v>9</v>
      </c>
      <c r="P39" s="633">
        <v>5</v>
      </c>
      <c r="Q39" s="633">
        <v>9</v>
      </c>
      <c r="R39" s="633">
        <v>9</v>
      </c>
      <c r="S39" s="595">
        <v>10</v>
      </c>
      <c r="T39" s="625">
        <v>8</v>
      </c>
      <c r="U39" s="595">
        <v>10</v>
      </c>
      <c r="V39" s="625">
        <v>8</v>
      </c>
      <c r="W39" s="625">
        <v>7</v>
      </c>
      <c r="X39" s="625">
        <v>8</v>
      </c>
      <c r="Y39" s="625">
        <v>7</v>
      </c>
      <c r="Z39" s="625"/>
      <c r="AA39" s="704">
        <v>8</v>
      </c>
      <c r="AB39" s="704">
        <v>6</v>
      </c>
      <c r="AC39" s="625">
        <v>8</v>
      </c>
      <c r="AD39" s="65">
        <v>7</v>
      </c>
      <c r="AE39" s="704">
        <v>9</v>
      </c>
      <c r="AF39" s="625">
        <v>8</v>
      </c>
      <c r="AG39" s="625">
        <v>10</v>
      </c>
      <c r="AH39" s="409">
        <v>8</v>
      </c>
      <c r="AI39" s="239">
        <v>10</v>
      </c>
      <c r="AJ39" s="409">
        <v>8</v>
      </c>
      <c r="AK39" s="625">
        <v>7</v>
      </c>
      <c r="AL39" s="625">
        <v>7</v>
      </c>
      <c r="AM39" s="704">
        <v>8</v>
      </c>
      <c r="AN39" s="239">
        <v>8</v>
      </c>
      <c r="AO39" s="239">
        <v>7</v>
      </c>
      <c r="AP39" s="239">
        <v>8</v>
      </c>
      <c r="AQ39" s="704">
        <v>7</v>
      </c>
      <c r="AR39" s="625">
        <v>7</v>
      </c>
      <c r="AS39" s="625"/>
      <c r="AT39" s="625">
        <v>9</v>
      </c>
      <c r="AU39" s="625" t="s">
        <v>295</v>
      </c>
      <c r="AV39" s="704">
        <v>6</v>
      </c>
      <c r="AW39" s="625">
        <v>9</v>
      </c>
      <c r="AX39" s="625"/>
      <c r="AY39" s="625"/>
      <c r="AZ39" s="625"/>
      <c r="BA39" s="625">
        <v>8</v>
      </c>
      <c r="BB39" s="625"/>
      <c r="BC39" s="633">
        <v>9</v>
      </c>
      <c r="BD39" s="625"/>
      <c r="BE39" s="633">
        <v>9</v>
      </c>
      <c r="BF39" s="625"/>
      <c r="BG39" s="239">
        <v>6</v>
      </c>
      <c r="BH39" s="633">
        <v>8</v>
      </c>
      <c r="BI39" s="633">
        <v>7</v>
      </c>
      <c r="BJ39" s="633">
        <v>8</v>
      </c>
      <c r="BK39" s="633">
        <v>8</v>
      </c>
      <c r="BL39" s="625"/>
      <c r="BM39" s="350"/>
      <c r="BN39" s="55">
        <f t="shared" si="0"/>
        <v>0</v>
      </c>
      <c r="BO39" s="55">
        <f t="shared" si="1"/>
        <v>46</v>
      </c>
      <c r="BP39" s="55">
        <f t="shared" si="2"/>
        <v>2</v>
      </c>
      <c r="BQ39" s="55">
        <f t="shared" si="3"/>
        <v>1</v>
      </c>
      <c r="BR39" s="55">
        <f t="shared" si="4"/>
        <v>0</v>
      </c>
      <c r="BS39" s="55">
        <f t="shared" si="5"/>
        <v>49</v>
      </c>
      <c r="BT39" s="80"/>
      <c r="BU39" s="239"/>
      <c r="BV39" s="239"/>
      <c r="BW39" s="239"/>
      <c r="BX39" s="239"/>
      <c r="BY39" s="239"/>
      <c r="BZ39" s="239"/>
      <c r="CA39" s="239"/>
      <c r="CB39" s="239"/>
      <c r="CC39" s="239"/>
      <c r="CD39" s="239"/>
      <c r="CE39" s="239"/>
      <c r="CF39" s="239"/>
      <c r="CG39" s="239"/>
      <c r="CH39" s="239"/>
      <c r="CI39" s="239"/>
      <c r="CJ39" s="239"/>
      <c r="CK39" s="239"/>
      <c r="CL39" s="239"/>
      <c r="CM39" s="239"/>
      <c r="CN39" s="239"/>
      <c r="CO39" s="239"/>
      <c r="CP39" s="239"/>
      <c r="CQ39" s="239"/>
      <c r="CR39" s="238"/>
      <c r="CS39" s="237"/>
      <c r="CT39" s="239"/>
      <c r="CU39" s="239"/>
      <c r="CV39" s="239"/>
      <c r="CW39" s="239"/>
      <c r="CX39" s="239"/>
      <c r="CY39" s="239"/>
      <c r="CZ39" s="239"/>
      <c r="DA39" s="239"/>
      <c r="DB39" s="238"/>
      <c r="DC39" s="237"/>
      <c r="DD39" s="240"/>
      <c r="DE39" s="237"/>
      <c r="DF39" s="239"/>
      <c r="DG39" s="239"/>
      <c r="DH39" s="239"/>
      <c r="DI39" s="239"/>
      <c r="DJ39" s="239"/>
      <c r="DK39" s="240"/>
    </row>
    <row r="40" spans="1:115" s="65" customFormat="1" ht="15" x14ac:dyDescent="0.25">
      <c r="A40" s="321">
        <v>5</v>
      </c>
      <c r="B40" s="239"/>
      <c r="C40" s="86" t="s">
        <v>1375</v>
      </c>
      <c r="D40" s="731" t="s">
        <v>1372</v>
      </c>
      <c r="E40" s="404" t="s">
        <v>592</v>
      </c>
      <c r="F40" s="738">
        <v>8</v>
      </c>
      <c r="G40" s="236"/>
      <c r="H40" s="595">
        <v>9</v>
      </c>
      <c r="I40" s="625">
        <v>9</v>
      </c>
      <c r="J40" s="595">
        <v>8</v>
      </c>
      <c r="K40" s="595">
        <v>9</v>
      </c>
      <c r="L40" s="595">
        <v>9</v>
      </c>
      <c r="M40" s="633">
        <v>9</v>
      </c>
      <c r="N40" s="633">
        <v>9</v>
      </c>
      <c r="O40" s="633">
        <v>10</v>
      </c>
      <c r="P40" s="625">
        <v>9</v>
      </c>
      <c r="Q40" s="633">
        <v>9</v>
      </c>
      <c r="R40" s="625">
        <v>8</v>
      </c>
      <c r="S40" s="595">
        <v>10</v>
      </c>
      <c r="T40" s="625">
        <v>8</v>
      </c>
      <c r="U40" s="625">
        <v>8</v>
      </c>
      <c r="V40" s="625">
        <v>9</v>
      </c>
      <c r="W40" s="625">
        <v>8</v>
      </c>
      <c r="X40" s="625">
        <v>9</v>
      </c>
      <c r="Y40" s="625">
        <v>9</v>
      </c>
      <c r="Z40" s="625">
        <v>7</v>
      </c>
      <c r="AA40" s="704" t="s">
        <v>295</v>
      </c>
      <c r="AB40" s="625">
        <v>7</v>
      </c>
      <c r="AC40" s="625">
        <v>8</v>
      </c>
      <c r="AD40" s="65">
        <v>8</v>
      </c>
      <c r="AE40" s="625">
        <v>9</v>
      </c>
      <c r="AF40" s="625">
        <v>8</v>
      </c>
      <c r="AG40" s="625">
        <v>10</v>
      </c>
      <c r="AH40" s="409">
        <v>8</v>
      </c>
      <c r="AI40" s="239">
        <v>9</v>
      </c>
      <c r="AJ40" s="409">
        <v>9</v>
      </c>
      <c r="AK40" s="625">
        <v>9</v>
      </c>
      <c r="AL40" s="625">
        <v>9</v>
      </c>
      <c r="AM40" s="625">
        <v>9</v>
      </c>
      <c r="AN40" s="239">
        <v>9</v>
      </c>
      <c r="AO40" s="239">
        <v>8</v>
      </c>
      <c r="AP40" s="239">
        <v>7</v>
      </c>
      <c r="AQ40" s="625">
        <v>7</v>
      </c>
      <c r="AR40" s="625">
        <v>9</v>
      </c>
      <c r="AS40" s="625">
        <v>7</v>
      </c>
      <c r="AT40" s="625">
        <v>9</v>
      </c>
      <c r="AU40" s="625">
        <v>6</v>
      </c>
      <c r="AV40" s="625">
        <v>6</v>
      </c>
      <c r="AW40" s="625">
        <v>9</v>
      </c>
      <c r="AX40" s="625"/>
      <c r="AY40" s="625"/>
      <c r="AZ40" s="625"/>
      <c r="BA40" s="625">
        <v>9</v>
      </c>
      <c r="BB40" s="625"/>
      <c r="BC40" s="633">
        <v>10</v>
      </c>
      <c r="BD40" s="625"/>
      <c r="BE40" s="633">
        <v>10</v>
      </c>
      <c r="BF40" s="707">
        <v>9</v>
      </c>
      <c r="BG40" s="562">
        <v>5</v>
      </c>
      <c r="BH40" s="633">
        <v>8</v>
      </c>
      <c r="BI40" s="633">
        <v>7</v>
      </c>
      <c r="BJ40" s="625"/>
      <c r="BK40" s="633">
        <v>9</v>
      </c>
      <c r="BL40" s="625"/>
      <c r="BM40" s="595">
        <v>7</v>
      </c>
      <c r="BN40" s="55">
        <f t="shared" si="0"/>
        <v>0</v>
      </c>
      <c r="BO40" s="55">
        <f t="shared" si="1"/>
        <v>49</v>
      </c>
      <c r="BP40" s="55">
        <f t="shared" si="2"/>
        <v>1</v>
      </c>
      <c r="BQ40" s="55">
        <f t="shared" si="3"/>
        <v>1</v>
      </c>
      <c r="BR40" s="55">
        <f t="shared" si="4"/>
        <v>0</v>
      </c>
      <c r="BS40" s="55">
        <f t="shared" si="5"/>
        <v>51</v>
      </c>
      <c r="BT40" s="80"/>
      <c r="BU40" s="239"/>
      <c r="BV40" s="239"/>
      <c r="BW40" s="239"/>
      <c r="BX40" s="239"/>
      <c r="BY40" s="239"/>
      <c r="BZ40" s="239"/>
      <c r="CA40" s="239"/>
      <c r="CB40" s="239"/>
      <c r="CC40" s="239"/>
      <c r="CD40" s="239"/>
      <c r="CE40" s="239"/>
      <c r="CF40" s="239"/>
      <c r="CG40" s="239"/>
      <c r="CH40" s="239"/>
      <c r="CI40" s="239"/>
      <c r="CJ40" s="239"/>
      <c r="CK40" s="239"/>
      <c r="CL40" s="239"/>
      <c r="CM40" s="239"/>
      <c r="CN40" s="239"/>
      <c r="CO40" s="239"/>
      <c r="CP40" s="239"/>
      <c r="CQ40" s="239"/>
      <c r="CR40" s="238"/>
      <c r="CS40" s="237"/>
      <c r="CT40" s="239"/>
      <c r="CU40" s="239"/>
      <c r="CV40" s="239"/>
      <c r="CW40" s="239"/>
      <c r="CX40" s="239"/>
      <c r="CY40" s="239"/>
      <c r="CZ40" s="239"/>
      <c r="DA40" s="239"/>
      <c r="DB40" s="238"/>
      <c r="DC40" s="237"/>
      <c r="DD40" s="240"/>
      <c r="DE40" s="237"/>
      <c r="DF40" s="239"/>
      <c r="DG40" s="239"/>
      <c r="DH40" s="239"/>
      <c r="DI40" s="239"/>
      <c r="DJ40" s="239"/>
      <c r="DK40" s="240"/>
    </row>
    <row r="41" spans="1:115" s="65" customFormat="1" ht="15" hidden="1" x14ac:dyDescent="0.25">
      <c r="A41" s="321">
        <v>7</v>
      </c>
      <c r="B41" s="239"/>
      <c r="C41" s="86" t="s">
        <v>1433</v>
      </c>
      <c r="D41" s="731" t="s">
        <v>1432</v>
      </c>
      <c r="E41" s="404" t="s">
        <v>592</v>
      </c>
      <c r="F41" s="738">
        <v>3</v>
      </c>
      <c r="G41" s="236"/>
      <c r="H41" s="595" t="s">
        <v>1673</v>
      </c>
      <c r="I41" s="625">
        <v>9</v>
      </c>
      <c r="J41" s="595" t="s">
        <v>1673</v>
      </c>
      <c r="K41" s="595" t="s">
        <v>1673</v>
      </c>
      <c r="L41" s="595" t="s">
        <v>1673</v>
      </c>
      <c r="M41" s="633" t="s">
        <v>1791</v>
      </c>
      <c r="N41" s="633" t="s">
        <v>1791</v>
      </c>
      <c r="O41" s="633" t="s">
        <v>1791</v>
      </c>
      <c r="P41" s="625">
        <v>9</v>
      </c>
      <c r="Q41" s="633" t="s">
        <v>1791</v>
      </c>
      <c r="R41" s="625">
        <v>8</v>
      </c>
      <c r="S41" s="595" t="s">
        <v>1987</v>
      </c>
      <c r="T41" s="625" t="s">
        <v>1901</v>
      </c>
      <c r="U41" s="625">
        <v>8</v>
      </c>
      <c r="V41" s="625">
        <v>9</v>
      </c>
      <c r="W41" s="625">
        <v>9</v>
      </c>
      <c r="X41" s="625">
        <v>9</v>
      </c>
      <c r="Y41" s="625">
        <v>9</v>
      </c>
      <c r="Z41" s="625">
        <v>8</v>
      </c>
      <c r="AA41" s="625">
        <v>7</v>
      </c>
      <c r="AB41" s="625"/>
      <c r="AC41" s="625">
        <v>9</v>
      </c>
      <c r="AD41" s="65" t="s">
        <v>2141</v>
      </c>
      <c r="AE41" s="625">
        <v>9</v>
      </c>
      <c r="AF41" s="625" t="s">
        <v>1987</v>
      </c>
      <c r="AG41" s="625"/>
      <c r="AH41" s="409" t="s">
        <v>2330</v>
      </c>
      <c r="AI41" s="239" t="s">
        <v>2141</v>
      </c>
      <c r="AJ41" s="409" t="s">
        <v>2330</v>
      </c>
      <c r="AK41" s="625" t="s">
        <v>1901</v>
      </c>
      <c r="AL41" s="625" t="s">
        <v>1987</v>
      </c>
      <c r="AM41" s="625" t="s">
        <v>1901</v>
      </c>
      <c r="AN41" s="239" t="s">
        <v>2141</v>
      </c>
      <c r="AO41" s="239" t="s">
        <v>2141</v>
      </c>
      <c r="AP41" s="239" t="s">
        <v>2141</v>
      </c>
      <c r="AQ41" s="625"/>
      <c r="AR41" s="625" t="s">
        <v>2330</v>
      </c>
      <c r="AS41" s="625"/>
      <c r="AT41" s="625" t="s">
        <v>2330</v>
      </c>
      <c r="AU41" s="625"/>
      <c r="AV41" s="625" t="s">
        <v>1901</v>
      </c>
      <c r="AW41" s="625" t="s">
        <v>2330</v>
      </c>
      <c r="AX41" s="625"/>
      <c r="AY41" s="625"/>
      <c r="AZ41" s="625"/>
      <c r="BA41" s="625">
        <v>9</v>
      </c>
      <c r="BB41" s="625"/>
      <c r="BC41" s="633" t="s">
        <v>1791</v>
      </c>
      <c r="BD41" s="625"/>
      <c r="BE41" s="633" t="s">
        <v>1673</v>
      </c>
      <c r="BF41" s="625"/>
      <c r="BG41" s="239" t="s">
        <v>2141</v>
      </c>
      <c r="BH41" s="633" t="s">
        <v>1901</v>
      </c>
      <c r="BI41" s="633" t="s">
        <v>1791</v>
      </c>
      <c r="BJ41" s="625"/>
      <c r="BK41" s="633" t="s">
        <v>1673</v>
      </c>
      <c r="BL41" s="625"/>
      <c r="BM41" s="595">
        <v>7</v>
      </c>
      <c r="BN41" s="55">
        <f t="shared" si="0"/>
        <v>0</v>
      </c>
      <c r="BO41" s="55">
        <f t="shared" si="1"/>
        <v>14</v>
      </c>
      <c r="BP41" s="55">
        <f t="shared" si="2"/>
        <v>1</v>
      </c>
      <c r="BQ41" s="55">
        <f t="shared" si="3"/>
        <v>0</v>
      </c>
      <c r="BR41" s="55">
        <f t="shared" si="4"/>
        <v>0</v>
      </c>
      <c r="BS41" s="55">
        <f t="shared" si="5"/>
        <v>15</v>
      </c>
      <c r="BT41" s="80"/>
      <c r="BU41" s="239"/>
      <c r="BV41" s="239"/>
      <c r="BW41" s="239"/>
      <c r="BX41" s="239"/>
      <c r="BY41" s="239"/>
      <c r="BZ41" s="239"/>
      <c r="CA41" s="239"/>
      <c r="CB41" s="239"/>
      <c r="CC41" s="239"/>
      <c r="CD41" s="239"/>
      <c r="CE41" s="239"/>
      <c r="CF41" s="239"/>
      <c r="CG41" s="239"/>
      <c r="CH41" s="239"/>
      <c r="CI41" s="239"/>
      <c r="CJ41" s="239"/>
      <c r="CK41" s="239"/>
      <c r="CL41" s="239"/>
      <c r="CM41" s="239"/>
      <c r="CN41" s="239"/>
      <c r="CO41" s="239"/>
      <c r="CP41" s="239"/>
      <c r="CQ41" s="239"/>
      <c r="CR41" s="238"/>
      <c r="CS41" s="237"/>
      <c r="CT41" s="239"/>
      <c r="CU41" s="239"/>
      <c r="CV41" s="239"/>
      <c r="CW41" s="239"/>
      <c r="CX41" s="239"/>
      <c r="CY41" s="239"/>
      <c r="CZ41" s="239"/>
      <c r="DA41" s="239"/>
      <c r="DB41" s="238"/>
      <c r="DC41" s="237"/>
      <c r="DD41" s="240"/>
      <c r="DE41" s="237"/>
      <c r="DF41" s="239"/>
      <c r="DG41" s="239"/>
      <c r="DH41" s="239"/>
      <c r="DI41" s="239"/>
      <c r="DJ41" s="239"/>
      <c r="DK41" s="240"/>
    </row>
    <row r="42" spans="1:115" s="65" customFormat="1" ht="15" hidden="1" x14ac:dyDescent="0.25">
      <c r="A42" s="321">
        <v>8</v>
      </c>
      <c r="B42" s="239"/>
      <c r="C42" s="86" t="s">
        <v>1437</v>
      </c>
      <c r="D42" s="731" t="s">
        <v>1436</v>
      </c>
      <c r="E42" s="404" t="s">
        <v>592</v>
      </c>
      <c r="F42" s="738">
        <v>8</v>
      </c>
      <c r="G42" s="236"/>
      <c r="H42" s="595">
        <v>9</v>
      </c>
      <c r="I42" s="625">
        <v>9</v>
      </c>
      <c r="J42" s="595">
        <v>9</v>
      </c>
      <c r="K42" s="595">
        <v>9</v>
      </c>
      <c r="L42" s="595">
        <v>9</v>
      </c>
      <c r="M42" s="633">
        <v>10</v>
      </c>
      <c r="N42" s="633">
        <v>9</v>
      </c>
      <c r="O42" s="633">
        <v>10</v>
      </c>
      <c r="P42" s="625">
        <v>9</v>
      </c>
      <c r="Q42" s="633">
        <v>9</v>
      </c>
      <c r="R42" s="625">
        <v>8</v>
      </c>
      <c r="S42" s="595">
        <v>10</v>
      </c>
      <c r="T42" s="625">
        <v>9</v>
      </c>
      <c r="U42" s="625">
        <v>7</v>
      </c>
      <c r="V42" s="625">
        <v>9</v>
      </c>
      <c r="W42" s="625">
        <v>9</v>
      </c>
      <c r="X42" s="625">
        <v>9</v>
      </c>
      <c r="Y42" s="625">
        <v>9</v>
      </c>
      <c r="Z42" s="625">
        <v>8</v>
      </c>
      <c r="AA42" s="625">
        <v>8</v>
      </c>
      <c r="AB42" s="625">
        <v>7</v>
      </c>
      <c r="AC42" s="625">
        <v>9</v>
      </c>
      <c r="AD42" s="65">
        <v>9</v>
      </c>
      <c r="AE42" s="625">
        <v>9</v>
      </c>
      <c r="AF42" s="625">
        <v>9</v>
      </c>
      <c r="AG42" s="625">
        <v>10</v>
      </c>
      <c r="AH42" s="409">
        <v>8</v>
      </c>
      <c r="AI42" s="239">
        <v>10</v>
      </c>
      <c r="AJ42" s="409">
        <v>8</v>
      </c>
      <c r="AK42" s="625">
        <v>9</v>
      </c>
      <c r="AL42" s="625">
        <v>8</v>
      </c>
      <c r="AM42" s="625">
        <v>9</v>
      </c>
      <c r="AN42" s="239">
        <v>9</v>
      </c>
      <c r="AO42" s="239">
        <v>8</v>
      </c>
      <c r="AP42" s="239">
        <v>9</v>
      </c>
      <c r="AQ42" s="625">
        <v>8</v>
      </c>
      <c r="AR42" s="625">
        <v>9</v>
      </c>
      <c r="AS42" s="625">
        <v>7</v>
      </c>
      <c r="AT42" s="625">
        <v>9</v>
      </c>
      <c r="AU42" s="625">
        <v>7</v>
      </c>
      <c r="AV42" s="642" t="s">
        <v>295</v>
      </c>
      <c r="AW42" s="625">
        <v>10</v>
      </c>
      <c r="AX42" s="625"/>
      <c r="AY42" s="625"/>
      <c r="AZ42" s="625"/>
      <c r="BA42" s="625">
        <v>9</v>
      </c>
      <c r="BB42" s="625"/>
      <c r="BC42" s="633">
        <v>9</v>
      </c>
      <c r="BD42" s="625"/>
      <c r="BE42" s="633">
        <v>9</v>
      </c>
      <c r="BF42" s="625"/>
      <c r="BG42" s="239">
        <v>7</v>
      </c>
      <c r="BH42" s="633">
        <v>8</v>
      </c>
      <c r="BI42" s="633">
        <v>6</v>
      </c>
      <c r="BJ42" s="625"/>
      <c r="BK42" s="633">
        <v>8</v>
      </c>
      <c r="BL42" s="625"/>
      <c r="BM42" s="595">
        <v>7</v>
      </c>
      <c r="BN42" s="55">
        <f t="shared" si="0"/>
        <v>0</v>
      </c>
      <c r="BO42" s="55">
        <f t="shared" si="1"/>
        <v>49</v>
      </c>
      <c r="BP42" s="55">
        <f t="shared" si="2"/>
        <v>1</v>
      </c>
      <c r="BQ42" s="55">
        <f t="shared" si="3"/>
        <v>0</v>
      </c>
      <c r="BR42" s="55">
        <f t="shared" si="4"/>
        <v>0</v>
      </c>
      <c r="BS42" s="55">
        <f t="shared" si="5"/>
        <v>50</v>
      </c>
      <c r="BT42" s="80"/>
      <c r="BU42" s="239"/>
      <c r="BV42" s="239"/>
      <c r="BW42" s="239"/>
      <c r="BX42" s="239"/>
      <c r="BY42" s="239"/>
      <c r="BZ42" s="239"/>
      <c r="CA42" s="239"/>
      <c r="CB42" s="239"/>
      <c r="CC42" s="239"/>
      <c r="CD42" s="239"/>
      <c r="CE42" s="239"/>
      <c r="CF42" s="239"/>
      <c r="CG42" s="239"/>
      <c r="CH42" s="239"/>
      <c r="CI42" s="239"/>
      <c r="CJ42" s="239"/>
      <c r="CK42" s="239"/>
      <c r="CL42" s="239"/>
      <c r="CM42" s="239"/>
      <c r="CN42" s="239"/>
      <c r="CO42" s="239"/>
      <c r="CP42" s="239"/>
      <c r="CQ42" s="239"/>
      <c r="CR42" s="238"/>
      <c r="CS42" s="237"/>
      <c r="CT42" s="239"/>
      <c r="CU42" s="239"/>
      <c r="CV42" s="239"/>
      <c r="CW42" s="239"/>
      <c r="CX42" s="239"/>
      <c r="CY42" s="239"/>
      <c r="CZ42" s="239"/>
      <c r="DA42" s="239"/>
      <c r="DB42" s="238"/>
      <c r="DC42" s="237"/>
      <c r="DD42" s="240"/>
      <c r="DE42" s="237"/>
      <c r="DF42" s="239"/>
      <c r="DG42" s="239"/>
      <c r="DH42" s="239"/>
      <c r="DI42" s="239"/>
      <c r="DJ42" s="239"/>
      <c r="DK42" s="240"/>
    </row>
    <row r="43" spans="1:115" s="65" customFormat="1" ht="15" x14ac:dyDescent="0.25">
      <c r="A43" s="321">
        <v>9</v>
      </c>
      <c r="B43" s="239"/>
      <c r="C43" s="86" t="s">
        <v>1439</v>
      </c>
      <c r="D43" s="731" t="s">
        <v>1438</v>
      </c>
      <c r="E43" s="404" t="s">
        <v>592</v>
      </c>
      <c r="F43" s="738">
        <v>8</v>
      </c>
      <c r="G43" s="236"/>
      <c r="H43" s="595">
        <v>10</v>
      </c>
      <c r="I43" s="625">
        <v>9</v>
      </c>
      <c r="J43" s="595">
        <v>9</v>
      </c>
      <c r="K43" s="595">
        <v>9</v>
      </c>
      <c r="L43" s="595">
        <v>10</v>
      </c>
      <c r="M43" s="633">
        <v>10</v>
      </c>
      <c r="N43" s="633">
        <v>10</v>
      </c>
      <c r="O43" s="633">
        <v>10</v>
      </c>
      <c r="P43" s="625">
        <v>10</v>
      </c>
      <c r="Q43" s="633">
        <v>10</v>
      </c>
      <c r="R43" s="625">
        <v>9</v>
      </c>
      <c r="S43" s="595">
        <v>10</v>
      </c>
      <c r="T43" s="409">
        <v>9</v>
      </c>
      <c r="U43" s="625">
        <v>8</v>
      </c>
      <c r="V43" s="625">
        <v>9</v>
      </c>
      <c r="W43" s="625">
        <v>9</v>
      </c>
      <c r="X43" s="625">
        <v>10</v>
      </c>
      <c r="Y43" s="625">
        <v>10</v>
      </c>
      <c r="Z43" s="625">
        <v>9</v>
      </c>
      <c r="AA43" s="625">
        <v>7</v>
      </c>
      <c r="AB43" s="704">
        <v>9</v>
      </c>
      <c r="AC43" s="625">
        <v>9</v>
      </c>
      <c r="AD43" s="65">
        <v>9</v>
      </c>
      <c r="AE43" s="625">
        <v>10</v>
      </c>
      <c r="AF43" s="625">
        <v>9</v>
      </c>
      <c r="AG43" s="625">
        <v>10</v>
      </c>
      <c r="AH43" s="409">
        <v>9</v>
      </c>
      <c r="AI43" s="239">
        <v>10</v>
      </c>
      <c r="AJ43" s="409">
        <v>10</v>
      </c>
      <c r="AK43" s="704">
        <v>9</v>
      </c>
      <c r="AL43" s="625">
        <v>9</v>
      </c>
      <c r="AM43" s="625">
        <v>10</v>
      </c>
      <c r="AN43" s="239">
        <v>9</v>
      </c>
      <c r="AO43" s="239">
        <v>9</v>
      </c>
      <c r="AP43" s="239">
        <v>10</v>
      </c>
      <c r="AQ43" s="625">
        <v>9</v>
      </c>
      <c r="AR43" s="625">
        <v>10</v>
      </c>
      <c r="AS43" s="625">
        <v>9</v>
      </c>
      <c r="AT43" s="625">
        <v>10</v>
      </c>
      <c r="AU43" s="625">
        <v>10</v>
      </c>
      <c r="AV43" s="625">
        <v>8</v>
      </c>
      <c r="AW43" s="625">
        <v>9</v>
      </c>
      <c r="AX43" s="625"/>
      <c r="AY43" s="625"/>
      <c r="AZ43" s="625"/>
      <c r="BA43" s="625">
        <v>9</v>
      </c>
      <c r="BB43" s="625"/>
      <c r="BC43" s="633">
        <v>10</v>
      </c>
      <c r="BD43" s="625"/>
      <c r="BE43" s="633">
        <v>10</v>
      </c>
      <c r="BF43" s="625">
        <v>10</v>
      </c>
      <c r="BG43" s="239">
        <v>8</v>
      </c>
      <c r="BH43" s="633"/>
      <c r="BI43" s="633">
        <v>8</v>
      </c>
      <c r="BJ43" s="625"/>
      <c r="BK43" s="633">
        <v>9</v>
      </c>
      <c r="BL43" s="625"/>
      <c r="BM43" s="595">
        <v>8</v>
      </c>
      <c r="BN43" s="55">
        <f t="shared" si="0"/>
        <v>0</v>
      </c>
      <c r="BO43" s="55">
        <f t="shared" si="1"/>
        <v>50</v>
      </c>
      <c r="BP43" s="55">
        <f t="shared" si="2"/>
        <v>0</v>
      </c>
      <c r="BQ43" s="55">
        <f t="shared" si="3"/>
        <v>0</v>
      </c>
      <c r="BR43" s="55">
        <f t="shared" si="4"/>
        <v>0</v>
      </c>
      <c r="BS43" s="55">
        <f t="shared" si="5"/>
        <v>50</v>
      </c>
      <c r="BT43" s="80"/>
      <c r="BU43" s="239"/>
      <c r="BV43" s="239"/>
      <c r="BW43" s="239"/>
      <c r="BX43" s="239"/>
      <c r="BY43" s="239"/>
      <c r="BZ43" s="239"/>
      <c r="CA43" s="239"/>
      <c r="CB43" s="239"/>
      <c r="CC43" s="239"/>
      <c r="CD43" s="239"/>
      <c r="CE43" s="239"/>
      <c r="CF43" s="239"/>
      <c r="CG43" s="239"/>
      <c r="CH43" s="239"/>
      <c r="CI43" s="239"/>
      <c r="CJ43" s="239"/>
      <c r="CK43" s="239"/>
      <c r="CL43" s="239"/>
      <c r="CM43" s="239"/>
      <c r="CN43" s="239"/>
      <c r="CO43" s="239"/>
      <c r="CP43" s="239"/>
      <c r="CQ43" s="239"/>
      <c r="CR43" s="238"/>
      <c r="CS43" s="237"/>
      <c r="CT43" s="239"/>
      <c r="CU43" s="239"/>
      <c r="CV43" s="239"/>
      <c r="CW43" s="239"/>
      <c r="CX43" s="239"/>
      <c r="CY43" s="239"/>
      <c r="CZ43" s="239"/>
      <c r="DA43" s="239"/>
      <c r="DB43" s="238"/>
      <c r="DC43" s="237"/>
      <c r="DD43" s="240"/>
      <c r="DE43" s="237"/>
      <c r="DF43" s="239"/>
      <c r="DG43" s="239"/>
      <c r="DH43" s="239"/>
      <c r="DI43" s="239"/>
      <c r="DJ43" s="239"/>
      <c r="DK43" s="240"/>
    </row>
    <row r="44" spans="1:115" s="65" customFormat="1" ht="15" hidden="1" x14ac:dyDescent="0.25">
      <c r="A44" s="321">
        <v>10</v>
      </c>
      <c r="B44" s="239"/>
      <c r="C44" s="86" t="s">
        <v>1378</v>
      </c>
      <c r="D44" s="85" t="s">
        <v>1527</v>
      </c>
      <c r="E44" s="404" t="s">
        <v>592</v>
      </c>
      <c r="F44" s="236">
        <v>8</v>
      </c>
      <c r="G44" s="236"/>
      <c r="H44" s="595">
        <v>9</v>
      </c>
      <c r="I44" s="625">
        <v>9</v>
      </c>
      <c r="J44" s="595">
        <v>9</v>
      </c>
      <c r="K44" s="595">
        <v>9</v>
      </c>
      <c r="L44" s="595">
        <v>9</v>
      </c>
      <c r="M44" s="633">
        <v>10</v>
      </c>
      <c r="N44" s="633">
        <v>9</v>
      </c>
      <c r="O44" s="633">
        <v>9</v>
      </c>
      <c r="P44" s="625">
        <v>8</v>
      </c>
      <c r="Q44" s="633">
        <v>10</v>
      </c>
      <c r="R44" s="625">
        <v>7</v>
      </c>
      <c r="S44" s="595">
        <v>10</v>
      </c>
      <c r="T44" s="625">
        <v>10</v>
      </c>
      <c r="U44" s="625">
        <v>8</v>
      </c>
      <c r="V44" s="625">
        <v>9</v>
      </c>
      <c r="W44" s="625">
        <v>8</v>
      </c>
      <c r="X44" s="625">
        <v>9</v>
      </c>
      <c r="Y44" s="625">
        <v>9</v>
      </c>
      <c r="Z44" s="625">
        <v>7</v>
      </c>
      <c r="AA44" s="625">
        <v>8</v>
      </c>
      <c r="AB44" s="625">
        <v>7</v>
      </c>
      <c r="AC44" s="625">
        <v>9</v>
      </c>
      <c r="AD44" s="65">
        <v>9</v>
      </c>
      <c r="AE44" s="625">
        <v>8</v>
      </c>
      <c r="AF44" s="625">
        <v>9</v>
      </c>
      <c r="AG44" s="625">
        <v>10</v>
      </c>
      <c r="AH44" s="409">
        <v>8</v>
      </c>
      <c r="AI44" s="239">
        <v>10</v>
      </c>
      <c r="AJ44" s="409">
        <v>8</v>
      </c>
      <c r="AK44" s="625">
        <v>9</v>
      </c>
      <c r="AL44" s="625">
        <v>9</v>
      </c>
      <c r="AM44" s="625">
        <v>9</v>
      </c>
      <c r="AN44" s="239">
        <v>8</v>
      </c>
      <c r="AO44" s="239">
        <v>9</v>
      </c>
      <c r="AP44" s="239">
        <v>9</v>
      </c>
      <c r="AQ44" s="625">
        <v>8</v>
      </c>
      <c r="AR44" s="625">
        <v>9</v>
      </c>
      <c r="AS44" s="625">
        <v>8</v>
      </c>
      <c r="AT44" s="625">
        <v>9</v>
      </c>
      <c r="AU44" s="625">
        <v>7</v>
      </c>
      <c r="AV44" s="625">
        <v>8</v>
      </c>
      <c r="AW44" s="625">
        <v>9</v>
      </c>
      <c r="AX44" s="625"/>
      <c r="AY44" s="625"/>
      <c r="AZ44" s="625"/>
      <c r="BA44" s="625">
        <v>9</v>
      </c>
      <c r="BB44" s="625"/>
      <c r="BC44" s="633">
        <v>10</v>
      </c>
      <c r="BD44" s="625"/>
      <c r="BE44" s="633">
        <v>9</v>
      </c>
      <c r="BF44" s="625"/>
      <c r="BG44" s="239">
        <v>6</v>
      </c>
      <c r="BH44" s="633">
        <v>9</v>
      </c>
      <c r="BI44" s="633">
        <v>8</v>
      </c>
      <c r="BJ44" s="625"/>
      <c r="BK44" s="633">
        <v>9</v>
      </c>
      <c r="BL44" s="625"/>
      <c r="BM44" s="595">
        <v>7</v>
      </c>
      <c r="BN44" s="55">
        <f t="shared" si="0"/>
        <v>0</v>
      </c>
      <c r="BO44" s="55">
        <f t="shared" si="1"/>
        <v>50</v>
      </c>
      <c r="BP44" s="55">
        <f t="shared" si="2"/>
        <v>15</v>
      </c>
      <c r="BQ44" s="55">
        <f t="shared" si="3"/>
        <v>0</v>
      </c>
      <c r="BR44" s="55">
        <f t="shared" si="4"/>
        <v>0</v>
      </c>
      <c r="BS44" s="55">
        <f t="shared" si="5"/>
        <v>65</v>
      </c>
      <c r="BT44" s="80"/>
      <c r="BU44" s="239"/>
      <c r="BV44" s="239"/>
      <c r="BW44" s="239"/>
      <c r="BX44" s="239"/>
      <c r="BY44" s="239"/>
      <c r="BZ44" s="239"/>
      <c r="CA44" s="239"/>
      <c r="CB44" s="239"/>
      <c r="CC44" s="239"/>
      <c r="CD44" s="239"/>
      <c r="CE44" s="239"/>
      <c r="CF44" s="239"/>
      <c r="CG44" s="239"/>
      <c r="CH44" s="239"/>
      <c r="CI44" s="239"/>
      <c r="CJ44" s="239"/>
      <c r="CK44" s="239"/>
      <c r="CL44" s="239"/>
      <c r="CM44" s="239"/>
      <c r="CN44" s="239"/>
      <c r="CO44" s="239"/>
      <c r="CP44" s="239"/>
      <c r="CQ44" s="239"/>
      <c r="CR44" s="238"/>
      <c r="CS44" s="237"/>
      <c r="CT44" s="239"/>
      <c r="CU44" s="239"/>
      <c r="CV44" s="239"/>
      <c r="CW44" s="239"/>
      <c r="CX44" s="239"/>
      <c r="CY44" s="239"/>
      <c r="CZ44" s="239"/>
      <c r="DA44" s="239"/>
      <c r="DB44" s="238"/>
      <c r="DC44" s="237"/>
      <c r="DD44" s="240"/>
      <c r="DE44" s="237"/>
      <c r="DF44" s="239"/>
      <c r="DG44" s="239"/>
      <c r="DH44" s="239"/>
      <c r="DI44" s="239"/>
      <c r="DJ44" s="239"/>
      <c r="DK44" s="240"/>
    </row>
    <row r="45" spans="1:115" s="65" customFormat="1" ht="15.6" hidden="1" x14ac:dyDescent="0.25">
      <c r="A45" s="321">
        <v>11</v>
      </c>
      <c r="B45" s="239"/>
      <c r="C45" s="86" t="s">
        <v>1376</v>
      </c>
      <c r="D45" s="85" t="s">
        <v>1373</v>
      </c>
      <c r="E45" s="404" t="s">
        <v>592</v>
      </c>
      <c r="F45" s="236"/>
      <c r="G45" s="236">
        <v>2</v>
      </c>
      <c r="H45" s="595" t="s">
        <v>1261</v>
      </c>
      <c r="I45" s="595" t="s">
        <v>1261</v>
      </c>
      <c r="J45" s="595" t="s">
        <v>1673</v>
      </c>
      <c r="K45" s="595" t="s">
        <v>1261</v>
      </c>
      <c r="L45" s="595" t="s">
        <v>1673</v>
      </c>
      <c r="M45" s="625">
        <v>5</v>
      </c>
      <c r="N45" s="595" t="s">
        <v>1261</v>
      </c>
      <c r="O45" s="625"/>
      <c r="P45" s="595" t="s">
        <v>1261</v>
      </c>
      <c r="Q45" s="595" t="s">
        <v>1261</v>
      </c>
      <c r="R45" s="595" t="s">
        <v>1261</v>
      </c>
      <c r="S45" s="595" t="s">
        <v>1987</v>
      </c>
      <c r="T45" s="595" t="s">
        <v>1261</v>
      </c>
      <c r="U45" s="625">
        <v>5</v>
      </c>
      <c r="V45" s="625" t="s">
        <v>1391</v>
      </c>
      <c r="W45" s="625"/>
      <c r="X45" s="625" t="s">
        <v>1391</v>
      </c>
      <c r="Y45" s="595" t="s">
        <v>1261</v>
      </c>
      <c r="Z45" s="625">
        <v>5</v>
      </c>
      <c r="AA45" s="625">
        <v>5</v>
      </c>
      <c r="AB45" s="595" t="s">
        <v>1261</v>
      </c>
      <c r="AC45" s="625" t="s">
        <v>1391</v>
      </c>
      <c r="AD45" s="595" t="s">
        <v>1261</v>
      </c>
      <c r="AE45" s="625">
        <v>5</v>
      </c>
      <c r="AF45" s="625" t="s">
        <v>1987</v>
      </c>
      <c r="AG45" s="625"/>
      <c r="AH45" s="595" t="s">
        <v>1261</v>
      </c>
      <c r="AI45" s="595" t="s">
        <v>1261</v>
      </c>
      <c r="AJ45" s="595" t="s">
        <v>1261</v>
      </c>
      <c r="AK45" s="625" t="s">
        <v>1901</v>
      </c>
      <c r="AL45" s="625"/>
      <c r="AM45" s="625" t="s">
        <v>1901</v>
      </c>
      <c r="AN45" s="625"/>
      <c r="AO45" s="625"/>
      <c r="AP45" s="625"/>
      <c r="AQ45" s="625"/>
      <c r="AR45" s="625"/>
      <c r="AS45" s="625"/>
      <c r="AT45" s="625"/>
      <c r="AU45" s="625"/>
      <c r="AV45" s="625" t="s">
        <v>1901</v>
      </c>
      <c r="AW45" s="625"/>
      <c r="AX45" s="625"/>
      <c r="AY45" s="625"/>
      <c r="AZ45" s="625"/>
      <c r="BA45" s="625"/>
      <c r="BB45" s="625"/>
      <c r="BC45" s="625"/>
      <c r="BD45" s="625"/>
      <c r="BE45" s="633" t="s">
        <v>1673</v>
      </c>
      <c r="BF45" s="625"/>
      <c r="BG45" s="625"/>
      <c r="BH45" s="625"/>
      <c r="BI45" s="595" t="s">
        <v>1261</v>
      </c>
      <c r="BJ45" s="625"/>
      <c r="BK45" s="625"/>
      <c r="BL45" s="625"/>
      <c r="BM45" s="595">
        <v>5</v>
      </c>
      <c r="BN45" s="55">
        <f t="shared" si="0"/>
        <v>0</v>
      </c>
      <c r="BO45" s="55">
        <f t="shared" si="1"/>
        <v>0</v>
      </c>
      <c r="BP45" s="55">
        <f t="shared" si="2"/>
        <v>15</v>
      </c>
      <c r="BQ45" s="55">
        <f t="shared" si="3"/>
        <v>6</v>
      </c>
      <c r="BR45" s="55">
        <f t="shared" si="4"/>
        <v>0</v>
      </c>
      <c r="BS45" s="55">
        <f t="shared" si="5"/>
        <v>21</v>
      </c>
      <c r="BT45" s="80"/>
      <c r="BU45" s="239"/>
      <c r="BV45" s="239"/>
      <c r="BW45" s="239"/>
      <c r="BX45" s="239"/>
      <c r="BY45" s="239"/>
      <c r="BZ45" s="239"/>
      <c r="CA45" s="239"/>
      <c r="CB45" s="239"/>
      <c r="CC45" s="239"/>
      <c r="CD45" s="239"/>
      <c r="CE45" s="239"/>
      <c r="CF45" s="239"/>
      <c r="CG45" s="239"/>
      <c r="CH45" s="239"/>
      <c r="CI45" s="239"/>
      <c r="CJ45" s="239"/>
      <c r="CK45" s="239"/>
      <c r="CL45" s="239"/>
      <c r="CM45" s="239"/>
      <c r="CN45" s="239"/>
      <c r="CO45" s="239"/>
      <c r="CP45" s="239"/>
      <c r="CQ45" s="239"/>
      <c r="CR45" s="238"/>
      <c r="CS45" s="237"/>
      <c r="CT45" s="239"/>
      <c r="CU45" s="239"/>
      <c r="CV45" s="239"/>
      <c r="CW45" s="239"/>
      <c r="CX45" s="239"/>
      <c r="CY45" s="239"/>
      <c r="CZ45" s="239"/>
      <c r="DA45" s="239"/>
      <c r="DB45" s="238"/>
      <c r="DC45" s="237"/>
      <c r="DD45" s="240"/>
      <c r="DE45" s="237"/>
      <c r="DF45" s="239"/>
      <c r="DG45" s="239"/>
      <c r="DH45" s="239"/>
      <c r="DI45" s="239"/>
      <c r="DJ45" s="239"/>
      <c r="DK45" s="240"/>
    </row>
    <row r="46" spans="1:115" s="65" customFormat="1" ht="15.6" hidden="1" x14ac:dyDescent="0.25">
      <c r="A46" s="321">
        <v>12</v>
      </c>
      <c r="B46" s="239"/>
      <c r="C46" s="86" t="s">
        <v>1377</v>
      </c>
      <c r="D46" s="85" t="s">
        <v>1374</v>
      </c>
      <c r="E46" s="404" t="s">
        <v>592</v>
      </c>
      <c r="F46" s="236">
        <v>2</v>
      </c>
      <c r="G46" s="236"/>
      <c r="H46" s="595"/>
      <c r="I46" s="625"/>
      <c r="J46" s="595" t="s">
        <v>1673</v>
      </c>
      <c r="K46" s="625"/>
      <c r="L46" s="595" t="s">
        <v>1673</v>
      </c>
      <c r="M46" s="625"/>
      <c r="N46" s="625"/>
      <c r="O46" s="625"/>
      <c r="P46" s="625">
        <v>5</v>
      </c>
      <c r="Q46" s="595"/>
      <c r="R46" s="625">
        <v>5</v>
      </c>
      <c r="S46" s="595" t="s">
        <v>1987</v>
      </c>
      <c r="T46" s="625"/>
      <c r="U46" s="625">
        <v>5</v>
      </c>
      <c r="V46" s="625" t="s">
        <v>1391</v>
      </c>
      <c r="W46" s="625"/>
      <c r="X46" s="625" t="s">
        <v>1391</v>
      </c>
      <c r="Y46" s="595"/>
      <c r="Z46" s="625">
        <v>5</v>
      </c>
      <c r="AA46" s="625">
        <v>5</v>
      </c>
      <c r="AB46" s="625"/>
      <c r="AC46" s="625" t="s">
        <v>1391</v>
      </c>
      <c r="AD46" s="625"/>
      <c r="AE46" s="625">
        <v>5</v>
      </c>
      <c r="AF46" s="625" t="s">
        <v>1987</v>
      </c>
      <c r="AG46" s="625"/>
      <c r="AH46" s="625"/>
      <c r="AI46" s="625"/>
      <c r="AJ46" s="625"/>
      <c r="AK46" s="625" t="s">
        <v>1901</v>
      </c>
      <c r="AL46" s="625"/>
      <c r="AM46" s="625" t="s">
        <v>1901</v>
      </c>
      <c r="AN46" s="625"/>
      <c r="AO46" s="625"/>
      <c r="AP46" s="625"/>
      <c r="AQ46" s="625"/>
      <c r="AR46" s="625"/>
      <c r="AS46" s="625"/>
      <c r="AT46" s="625"/>
      <c r="AU46" s="625"/>
      <c r="AV46" s="625" t="s">
        <v>1901</v>
      </c>
      <c r="AW46" s="625"/>
      <c r="AX46" s="625"/>
      <c r="AY46" s="625"/>
      <c r="AZ46" s="625"/>
      <c r="BA46" s="625"/>
      <c r="BB46" s="625"/>
      <c r="BC46" s="625"/>
      <c r="BD46" s="625"/>
      <c r="BE46" s="633" t="s">
        <v>1673</v>
      </c>
      <c r="BF46" s="625"/>
      <c r="BG46" s="625"/>
      <c r="BH46" s="625"/>
      <c r="BI46" s="625"/>
      <c r="BJ46" s="625"/>
      <c r="BK46" s="625"/>
      <c r="BL46" s="625"/>
      <c r="BM46" s="595">
        <v>5</v>
      </c>
      <c r="BN46" s="55">
        <f t="shared" si="0"/>
        <v>0</v>
      </c>
      <c r="BO46" s="55">
        <f t="shared" si="1"/>
        <v>0</v>
      </c>
      <c r="BP46" s="55">
        <f t="shared" si="2"/>
        <v>28</v>
      </c>
      <c r="BQ46" s="55">
        <f t="shared" si="3"/>
        <v>7</v>
      </c>
      <c r="BR46" s="55">
        <f t="shared" si="4"/>
        <v>0</v>
      </c>
      <c r="BS46" s="55">
        <f t="shared" si="5"/>
        <v>35</v>
      </c>
      <c r="BT46" s="80"/>
      <c r="BU46" s="239"/>
      <c r="BV46" s="239"/>
      <c r="BW46" s="239"/>
      <c r="BX46" s="239"/>
      <c r="BY46" s="239"/>
      <c r="BZ46" s="239"/>
      <c r="CA46" s="239"/>
      <c r="CB46" s="239"/>
      <c r="CC46" s="239"/>
      <c r="CD46" s="239"/>
      <c r="CE46" s="239"/>
      <c r="CF46" s="239"/>
      <c r="CG46" s="239"/>
      <c r="CH46" s="239"/>
      <c r="CI46" s="239"/>
      <c r="CJ46" s="239"/>
      <c r="CK46" s="239"/>
      <c r="CL46" s="239"/>
      <c r="CM46" s="239"/>
      <c r="CN46" s="239"/>
      <c r="CO46" s="239"/>
      <c r="CP46" s="239"/>
      <c r="CQ46" s="239"/>
      <c r="CR46" s="238"/>
      <c r="CS46" s="237"/>
      <c r="CT46" s="239"/>
      <c r="CU46" s="239"/>
      <c r="CV46" s="239"/>
      <c r="CW46" s="239"/>
      <c r="CX46" s="239"/>
      <c r="CY46" s="239"/>
      <c r="CZ46" s="239"/>
      <c r="DA46" s="239"/>
      <c r="DB46" s="238"/>
      <c r="DC46" s="237"/>
      <c r="DD46" s="240"/>
      <c r="DE46" s="237"/>
      <c r="DF46" s="239"/>
      <c r="DG46" s="239"/>
      <c r="DH46" s="239"/>
      <c r="DI46" s="239"/>
      <c r="DJ46" s="239"/>
      <c r="DK46" s="240"/>
    </row>
    <row r="47" spans="1:115" s="65" customFormat="1" ht="15" x14ac:dyDescent="0.25">
      <c r="A47" s="321"/>
      <c r="B47" s="239"/>
      <c r="C47" s="86" t="s">
        <v>1930</v>
      </c>
      <c r="D47" s="85" t="s">
        <v>1931</v>
      </c>
      <c r="E47" s="404" t="s">
        <v>592</v>
      </c>
      <c r="F47" s="236"/>
      <c r="G47" s="236">
        <v>4</v>
      </c>
      <c r="H47" s="595" t="s">
        <v>595</v>
      </c>
      <c r="I47" s="625" t="s">
        <v>595</v>
      </c>
      <c r="J47" s="595" t="s">
        <v>595</v>
      </c>
      <c r="K47" s="625" t="s">
        <v>595</v>
      </c>
      <c r="L47" s="595" t="s">
        <v>595</v>
      </c>
      <c r="M47" s="625">
        <v>7</v>
      </c>
      <c r="N47" s="625" t="s">
        <v>595</v>
      </c>
      <c r="O47" s="704">
        <v>9</v>
      </c>
      <c r="P47" s="633">
        <v>7</v>
      </c>
      <c r="Q47" s="595" t="s">
        <v>595</v>
      </c>
      <c r="R47" s="633" t="s">
        <v>595</v>
      </c>
      <c r="S47" s="595"/>
      <c r="T47" s="625" t="s">
        <v>595</v>
      </c>
      <c r="U47" s="595">
        <v>10</v>
      </c>
      <c r="V47" s="704">
        <v>8</v>
      </c>
      <c r="W47" s="595">
        <v>8</v>
      </c>
      <c r="X47" s="625" t="s">
        <v>595</v>
      </c>
      <c r="Y47" s="595" t="s">
        <v>595</v>
      </c>
      <c r="Z47" s="625"/>
      <c r="AA47" s="704">
        <v>8</v>
      </c>
      <c r="AB47" s="625" t="s">
        <v>595</v>
      </c>
      <c r="AC47" s="625"/>
      <c r="AD47" s="625" t="s">
        <v>595</v>
      </c>
      <c r="AE47" s="625" t="s">
        <v>595</v>
      </c>
      <c r="AF47" s="625">
        <v>9</v>
      </c>
      <c r="AG47" s="625">
        <v>10</v>
      </c>
      <c r="AH47" s="625" t="s">
        <v>595</v>
      </c>
      <c r="AI47" s="625"/>
      <c r="AJ47" s="625" t="s">
        <v>595</v>
      </c>
      <c r="AK47" s="625" t="s">
        <v>595</v>
      </c>
      <c r="AL47" s="625" t="s">
        <v>595</v>
      </c>
      <c r="AM47" s="625">
        <v>10</v>
      </c>
      <c r="AN47" s="625" t="s">
        <v>595</v>
      </c>
      <c r="AO47" s="625" t="s">
        <v>595</v>
      </c>
      <c r="AP47" s="625">
        <v>7</v>
      </c>
      <c r="AQ47" s="625" t="s">
        <v>595</v>
      </c>
      <c r="AR47" s="625"/>
      <c r="AS47" s="625">
        <v>7</v>
      </c>
      <c r="AT47" s="625"/>
      <c r="AU47" s="704"/>
      <c r="AV47" s="625" t="s">
        <v>595</v>
      </c>
      <c r="AW47" s="625" t="s">
        <v>595</v>
      </c>
      <c r="AX47" s="625"/>
      <c r="AY47" s="625" t="s">
        <v>595</v>
      </c>
      <c r="AZ47" s="625"/>
      <c r="BA47" s="625"/>
      <c r="BB47" s="625" t="s">
        <v>595</v>
      </c>
      <c r="BC47" s="625" t="s">
        <v>595</v>
      </c>
      <c r="BD47" s="625"/>
      <c r="BE47" s="633"/>
      <c r="BF47" s="625">
        <v>8</v>
      </c>
      <c r="BG47" s="625" t="s">
        <v>595</v>
      </c>
      <c r="BH47" s="633">
        <v>8</v>
      </c>
      <c r="BI47" s="704">
        <v>6</v>
      </c>
      <c r="BJ47" s="625"/>
      <c r="BK47" s="625">
        <v>9</v>
      </c>
      <c r="BL47" s="704"/>
      <c r="BM47" s="595" t="s">
        <v>595</v>
      </c>
      <c r="BN47" s="55">
        <f t="shared" si="0"/>
        <v>0</v>
      </c>
      <c r="BO47" s="55">
        <f t="shared" si="1"/>
        <v>16</v>
      </c>
      <c r="BP47" s="55">
        <f t="shared" si="2"/>
        <v>53</v>
      </c>
      <c r="BQ47" s="55">
        <f t="shared" si="3"/>
        <v>0</v>
      </c>
      <c r="BR47" s="55">
        <f t="shared" si="4"/>
        <v>0</v>
      </c>
      <c r="BS47" s="55">
        <f t="shared" si="5"/>
        <v>69</v>
      </c>
      <c r="BT47" s="80"/>
      <c r="BU47" s="239"/>
      <c r="BV47" s="239"/>
      <c r="BW47" s="239"/>
      <c r="BX47" s="239"/>
      <c r="BY47" s="239"/>
      <c r="BZ47" s="239"/>
      <c r="CA47" s="239"/>
      <c r="CB47" s="239"/>
      <c r="CC47" s="239"/>
      <c r="CD47" s="239"/>
      <c r="CE47" s="239"/>
      <c r="CF47" s="239"/>
      <c r="CG47" s="239"/>
      <c r="CH47" s="239"/>
      <c r="CI47" s="239"/>
      <c r="CJ47" s="239"/>
      <c r="CK47" s="239"/>
      <c r="CL47" s="239"/>
      <c r="CM47" s="239"/>
      <c r="CN47" s="239"/>
      <c r="CO47" s="239"/>
      <c r="CP47" s="239"/>
      <c r="CQ47" s="239"/>
      <c r="CR47" s="238"/>
      <c r="CS47" s="237"/>
      <c r="CT47" s="239"/>
      <c r="CU47" s="239"/>
      <c r="CV47" s="239"/>
      <c r="CW47" s="239"/>
      <c r="CX47" s="239"/>
      <c r="CY47" s="239"/>
      <c r="CZ47" s="239"/>
      <c r="DA47" s="239"/>
      <c r="DB47" s="238"/>
      <c r="DC47" s="237"/>
      <c r="DD47" s="240"/>
      <c r="DE47" s="237"/>
      <c r="DF47" s="239"/>
      <c r="DG47" s="239"/>
      <c r="DH47" s="239"/>
      <c r="DI47" s="239"/>
      <c r="DJ47" s="239"/>
      <c r="DK47" s="240"/>
    </row>
    <row r="48" spans="1:115" s="55" customFormat="1" ht="15" hidden="1" x14ac:dyDescent="0.25">
      <c r="A48" s="321">
        <v>14</v>
      </c>
      <c r="C48" s="86" t="s">
        <v>1516</v>
      </c>
      <c r="D48" s="85" t="s">
        <v>1515</v>
      </c>
      <c r="E48" s="91" t="s">
        <v>592</v>
      </c>
      <c r="F48" s="57"/>
      <c r="G48" s="57">
        <v>8</v>
      </c>
      <c r="H48" s="595" t="s">
        <v>595</v>
      </c>
      <c r="I48" s="625" t="s">
        <v>595</v>
      </c>
      <c r="J48" s="595">
        <v>8</v>
      </c>
      <c r="K48" s="625" t="s">
        <v>595</v>
      </c>
      <c r="L48" s="595">
        <v>9</v>
      </c>
      <c r="M48" s="625" t="s">
        <v>595</v>
      </c>
      <c r="N48" s="625">
        <v>10</v>
      </c>
      <c r="O48" s="595">
        <v>8</v>
      </c>
      <c r="P48" s="633">
        <v>7</v>
      </c>
      <c r="Q48" s="595" t="s">
        <v>595</v>
      </c>
      <c r="R48" s="633">
        <v>9</v>
      </c>
      <c r="S48" s="595">
        <v>9</v>
      </c>
      <c r="T48" s="625" t="s">
        <v>595</v>
      </c>
      <c r="U48" s="625" t="s">
        <v>595</v>
      </c>
      <c r="V48" s="625">
        <v>8</v>
      </c>
      <c r="W48" s="625" t="s">
        <v>595</v>
      </c>
      <c r="X48" s="625">
        <v>9</v>
      </c>
      <c r="Y48" s="595" t="s">
        <v>595</v>
      </c>
      <c r="Z48" s="625" t="s">
        <v>595</v>
      </c>
      <c r="AA48" s="625" t="s">
        <v>595</v>
      </c>
      <c r="AB48" s="625" t="s">
        <v>595</v>
      </c>
      <c r="AC48" s="625">
        <v>9</v>
      </c>
      <c r="AD48" s="625">
        <v>9</v>
      </c>
      <c r="AE48" s="625" t="s">
        <v>595</v>
      </c>
      <c r="AF48" s="595">
        <v>8</v>
      </c>
      <c r="AG48" s="595">
        <v>9</v>
      </c>
      <c r="AH48" s="625">
        <v>9</v>
      </c>
      <c r="AI48" s="625" t="s">
        <v>595</v>
      </c>
      <c r="AJ48" s="595">
        <v>8</v>
      </c>
      <c r="AK48" s="625">
        <v>8</v>
      </c>
      <c r="AL48" s="625" t="s">
        <v>595</v>
      </c>
      <c r="AM48" s="625">
        <v>9</v>
      </c>
      <c r="AN48" s="625" t="s">
        <v>595</v>
      </c>
      <c r="AO48" s="595">
        <v>8</v>
      </c>
      <c r="AP48" s="625" t="s">
        <v>595</v>
      </c>
      <c r="AQ48" s="625">
        <v>9</v>
      </c>
      <c r="AR48" s="625">
        <v>8</v>
      </c>
      <c r="AS48" s="625">
        <v>7</v>
      </c>
      <c r="AT48" s="625">
        <v>10</v>
      </c>
      <c r="AU48" s="625" t="s">
        <v>293</v>
      </c>
      <c r="AV48" s="625">
        <v>7</v>
      </c>
      <c r="AW48" s="625" t="s">
        <v>595</v>
      </c>
      <c r="AX48" s="625"/>
      <c r="AY48" s="625"/>
      <c r="AZ48" s="625" t="s">
        <v>595</v>
      </c>
      <c r="BA48" s="625">
        <v>8</v>
      </c>
      <c r="BB48" s="625" t="s">
        <v>595</v>
      </c>
      <c r="BC48" s="625" t="s">
        <v>595</v>
      </c>
      <c r="BD48" s="625"/>
      <c r="BE48" s="633">
        <v>9</v>
      </c>
      <c r="BF48" s="625"/>
      <c r="BG48" s="625" t="s">
        <v>595</v>
      </c>
      <c r="BH48" s="625"/>
      <c r="BI48" s="625"/>
      <c r="BJ48" s="625" t="s">
        <v>595</v>
      </c>
      <c r="BK48" s="625">
        <v>8</v>
      </c>
      <c r="BL48" s="625" t="s">
        <v>595</v>
      </c>
      <c r="BM48" s="595"/>
      <c r="BN48" s="55">
        <f t="shared" si="0"/>
        <v>0</v>
      </c>
      <c r="BO48" s="55">
        <f t="shared" si="1"/>
        <v>26</v>
      </c>
      <c r="BP48" s="55">
        <f t="shared" si="2"/>
        <v>25</v>
      </c>
      <c r="BQ48" s="55">
        <f t="shared" si="3"/>
        <v>0</v>
      </c>
      <c r="BR48" s="55">
        <f t="shared" si="4"/>
        <v>0</v>
      </c>
      <c r="BS48" s="55">
        <f t="shared" si="5"/>
        <v>51</v>
      </c>
      <c r="BT48" s="59"/>
    </row>
    <row r="49" spans="1:72" s="55" customFormat="1" ht="15" hidden="1" x14ac:dyDescent="0.25">
      <c r="A49" s="321">
        <v>15</v>
      </c>
      <c r="C49" s="86" t="s">
        <v>1091</v>
      </c>
      <c r="D49" s="85" t="s">
        <v>1092</v>
      </c>
      <c r="E49" s="91" t="s">
        <v>592</v>
      </c>
      <c r="F49" s="57">
        <v>8</v>
      </c>
      <c r="G49" s="57"/>
      <c r="H49" s="595">
        <v>10</v>
      </c>
      <c r="I49" s="625">
        <v>10</v>
      </c>
      <c r="J49" s="595">
        <v>9</v>
      </c>
      <c r="K49" s="625">
        <v>10</v>
      </c>
      <c r="L49" s="625">
        <v>8</v>
      </c>
      <c r="M49" s="625">
        <v>9</v>
      </c>
      <c r="N49" s="625">
        <v>9</v>
      </c>
      <c r="O49" s="595">
        <v>9</v>
      </c>
      <c r="P49" s="625">
        <v>9</v>
      </c>
      <c r="Q49" s="595">
        <v>9</v>
      </c>
      <c r="R49" s="625">
        <v>10</v>
      </c>
      <c r="S49" s="595">
        <v>10</v>
      </c>
      <c r="T49" s="625">
        <v>10</v>
      </c>
      <c r="U49" s="625">
        <v>9</v>
      </c>
      <c r="V49" s="625">
        <v>9</v>
      </c>
      <c r="W49" s="625">
        <v>9</v>
      </c>
      <c r="X49" s="625">
        <v>9</v>
      </c>
      <c r="Y49" s="625">
        <v>9</v>
      </c>
      <c r="Z49" s="625">
        <v>8</v>
      </c>
      <c r="AA49" s="625">
        <v>8</v>
      </c>
      <c r="AB49" s="625">
        <v>10</v>
      </c>
      <c r="AC49" s="625">
        <v>10</v>
      </c>
      <c r="AD49" s="625">
        <v>10</v>
      </c>
      <c r="AE49" s="625">
        <v>9</v>
      </c>
      <c r="AF49" s="595">
        <v>9</v>
      </c>
      <c r="AG49" s="595">
        <v>10</v>
      </c>
      <c r="AH49" s="625">
        <v>10</v>
      </c>
      <c r="AI49" s="625">
        <v>10</v>
      </c>
      <c r="AJ49" s="595">
        <v>10</v>
      </c>
      <c r="AK49" s="625">
        <v>10</v>
      </c>
      <c r="AL49" s="625">
        <v>10</v>
      </c>
      <c r="AM49" s="625">
        <v>10</v>
      </c>
      <c r="AN49" s="625">
        <v>10</v>
      </c>
      <c r="AO49" s="595">
        <v>10</v>
      </c>
      <c r="AP49" s="625">
        <v>9</v>
      </c>
      <c r="AQ49" s="625">
        <v>9</v>
      </c>
      <c r="AR49" s="625">
        <v>10</v>
      </c>
      <c r="AS49" s="625">
        <v>9</v>
      </c>
      <c r="AT49" s="625">
        <v>10</v>
      </c>
      <c r="AU49" s="625">
        <v>10</v>
      </c>
      <c r="AV49" s="625">
        <v>10</v>
      </c>
      <c r="AW49" s="625">
        <v>10</v>
      </c>
      <c r="AX49" s="625">
        <v>8</v>
      </c>
      <c r="AY49" s="625"/>
      <c r="AZ49" s="625"/>
      <c r="BA49" s="625">
        <v>10</v>
      </c>
      <c r="BB49" s="625">
        <v>10</v>
      </c>
      <c r="BC49" s="625"/>
      <c r="BD49" s="625"/>
      <c r="BE49" s="633">
        <v>10</v>
      </c>
      <c r="BF49" s="625"/>
      <c r="BG49" s="625"/>
      <c r="BH49" s="625">
        <v>8</v>
      </c>
      <c r="BI49" s="625">
        <v>8</v>
      </c>
      <c r="BJ49" s="625"/>
      <c r="BK49" s="625">
        <v>10</v>
      </c>
      <c r="BL49" s="625">
        <v>10</v>
      </c>
      <c r="BM49" s="595"/>
      <c r="BN49" s="55">
        <f t="shared" si="0"/>
        <v>0</v>
      </c>
      <c r="BO49" s="55">
        <f t="shared" si="1"/>
        <v>50</v>
      </c>
      <c r="BP49" s="55">
        <f t="shared" si="2"/>
        <v>1</v>
      </c>
      <c r="BQ49" s="55">
        <f t="shared" si="3"/>
        <v>0</v>
      </c>
      <c r="BR49" s="55">
        <f t="shared" si="4"/>
        <v>0</v>
      </c>
      <c r="BS49" s="55">
        <f t="shared" si="5"/>
        <v>51</v>
      </c>
      <c r="BT49" s="59"/>
    </row>
    <row r="50" spans="1:72" s="55" customFormat="1" ht="15" hidden="1" x14ac:dyDescent="0.25">
      <c r="A50" s="321">
        <v>16</v>
      </c>
      <c r="C50" s="86" t="s">
        <v>1093</v>
      </c>
      <c r="D50" s="85" t="s">
        <v>1094</v>
      </c>
      <c r="E50" s="91" t="s">
        <v>592</v>
      </c>
      <c r="F50" s="57">
        <v>8</v>
      </c>
      <c r="G50" s="57"/>
      <c r="H50" s="595">
        <v>9</v>
      </c>
      <c r="I50" s="625">
        <v>9</v>
      </c>
      <c r="J50" s="595">
        <v>8</v>
      </c>
      <c r="K50" s="625">
        <v>9</v>
      </c>
      <c r="L50" s="625">
        <v>8</v>
      </c>
      <c r="M50" s="625">
        <v>9</v>
      </c>
      <c r="N50" s="625">
        <v>9</v>
      </c>
      <c r="O50" s="595">
        <v>8</v>
      </c>
      <c r="P50" s="625">
        <v>9</v>
      </c>
      <c r="Q50" s="595">
        <v>8</v>
      </c>
      <c r="R50" s="625">
        <v>9</v>
      </c>
      <c r="S50" s="595">
        <v>9</v>
      </c>
      <c r="T50" s="625">
        <v>9</v>
      </c>
      <c r="U50" s="625">
        <v>8</v>
      </c>
      <c r="V50" s="625">
        <v>9</v>
      </c>
      <c r="W50" s="625">
        <v>9</v>
      </c>
      <c r="X50" s="625">
        <v>9</v>
      </c>
      <c r="Y50" s="625">
        <v>9</v>
      </c>
      <c r="Z50" s="625">
        <v>7</v>
      </c>
      <c r="AA50" s="625">
        <v>7</v>
      </c>
      <c r="AB50" s="625">
        <v>9</v>
      </c>
      <c r="AC50" s="625">
        <v>9</v>
      </c>
      <c r="AD50" s="625">
        <v>8</v>
      </c>
      <c r="AE50" s="625">
        <v>8</v>
      </c>
      <c r="AF50" s="595">
        <v>9</v>
      </c>
      <c r="AG50" s="595">
        <v>9</v>
      </c>
      <c r="AH50" s="625" t="s">
        <v>1722</v>
      </c>
      <c r="AI50" s="625">
        <v>8</v>
      </c>
      <c r="AJ50" s="595">
        <v>9</v>
      </c>
      <c r="AK50" s="625">
        <v>9</v>
      </c>
      <c r="AL50" s="625">
        <v>10</v>
      </c>
      <c r="AM50" s="625">
        <v>9</v>
      </c>
      <c r="AN50" s="625">
        <v>9</v>
      </c>
      <c r="AO50" s="595">
        <v>9</v>
      </c>
      <c r="AP50" s="625">
        <v>8</v>
      </c>
      <c r="AQ50" s="625">
        <v>8</v>
      </c>
      <c r="AR50" s="625">
        <v>9</v>
      </c>
      <c r="AS50" s="625">
        <v>9</v>
      </c>
      <c r="AT50" s="625">
        <v>10</v>
      </c>
      <c r="AU50" s="625">
        <v>9</v>
      </c>
      <c r="AV50" s="625">
        <v>8</v>
      </c>
      <c r="AW50" s="625">
        <v>10</v>
      </c>
      <c r="AX50" s="625">
        <v>9</v>
      </c>
      <c r="AY50" s="625"/>
      <c r="AZ50" s="625"/>
      <c r="BA50" s="625">
        <v>9</v>
      </c>
      <c r="BB50" s="625">
        <v>8</v>
      </c>
      <c r="BC50" s="625"/>
      <c r="BD50" s="625"/>
      <c r="BE50" s="633">
        <v>8</v>
      </c>
      <c r="BF50" s="625"/>
      <c r="BG50" s="625"/>
      <c r="BH50" s="625">
        <v>8</v>
      </c>
      <c r="BI50" s="625">
        <v>8</v>
      </c>
      <c r="BJ50" s="625"/>
      <c r="BK50" s="625">
        <v>9</v>
      </c>
      <c r="BL50" s="625">
        <v>9</v>
      </c>
      <c r="BM50" s="595"/>
      <c r="BN50" s="55">
        <f t="shared" si="0"/>
        <v>0</v>
      </c>
      <c r="BO50" s="55">
        <f t="shared" si="1"/>
        <v>49</v>
      </c>
      <c r="BP50" s="55">
        <f t="shared" si="2"/>
        <v>2</v>
      </c>
      <c r="BQ50" s="55">
        <f t="shared" si="3"/>
        <v>0</v>
      </c>
      <c r="BR50" s="55">
        <f t="shared" si="4"/>
        <v>0</v>
      </c>
      <c r="BS50" s="55">
        <f t="shared" si="5"/>
        <v>51</v>
      </c>
      <c r="BT50" s="59"/>
    </row>
    <row r="51" spans="1:72" s="55" customFormat="1" ht="15.6" hidden="1" x14ac:dyDescent="0.25">
      <c r="A51" s="321">
        <v>17</v>
      </c>
      <c r="C51" s="86" t="s">
        <v>1001</v>
      </c>
      <c r="D51" s="85" t="s">
        <v>1002</v>
      </c>
      <c r="E51" s="91" t="s">
        <v>592</v>
      </c>
      <c r="F51" s="57">
        <v>4</v>
      </c>
      <c r="G51" s="57"/>
      <c r="H51" s="595">
        <v>5</v>
      </c>
      <c r="I51" s="625">
        <v>6</v>
      </c>
      <c r="J51" s="595">
        <v>5</v>
      </c>
      <c r="K51" s="625" t="s">
        <v>301</v>
      </c>
      <c r="L51" s="625">
        <v>5</v>
      </c>
      <c r="M51" s="625">
        <v>7</v>
      </c>
      <c r="N51" s="625">
        <v>8</v>
      </c>
      <c r="O51" s="625"/>
      <c r="P51" s="625" t="s">
        <v>1389</v>
      </c>
      <c r="Q51" s="595">
        <v>5</v>
      </c>
      <c r="R51" s="625" t="s">
        <v>1389</v>
      </c>
      <c r="S51" s="595"/>
      <c r="T51" s="625"/>
      <c r="U51" s="625" t="s">
        <v>1389</v>
      </c>
      <c r="V51" s="625" t="s">
        <v>1391</v>
      </c>
      <c r="W51" s="625">
        <v>5</v>
      </c>
      <c r="X51" s="625" t="s">
        <v>1391</v>
      </c>
      <c r="Y51" s="625" t="s">
        <v>1391</v>
      </c>
      <c r="Z51" s="625" t="s">
        <v>1389</v>
      </c>
      <c r="AA51" s="625" t="s">
        <v>1389</v>
      </c>
      <c r="AB51" s="625" t="s">
        <v>1901</v>
      </c>
      <c r="AC51" s="625" t="s">
        <v>1391</v>
      </c>
      <c r="AD51" s="625"/>
      <c r="AE51" s="625" t="s">
        <v>1389</v>
      </c>
      <c r="AF51" s="595"/>
      <c r="AG51" s="595"/>
      <c r="AH51" s="625"/>
      <c r="AI51" s="625"/>
      <c r="AJ51" s="595"/>
      <c r="AK51" s="625" t="s">
        <v>1901</v>
      </c>
      <c r="AL51" s="625"/>
      <c r="AM51" s="625" t="s">
        <v>1901</v>
      </c>
      <c r="AN51" s="625" t="s">
        <v>1901</v>
      </c>
      <c r="AO51" s="595"/>
      <c r="AP51" s="625" t="s">
        <v>1901</v>
      </c>
      <c r="AQ51" s="625"/>
      <c r="AR51" s="625"/>
      <c r="AS51" s="625"/>
      <c r="AT51" s="625"/>
      <c r="AU51" s="625"/>
      <c r="AV51" s="625"/>
      <c r="AW51" s="625" t="s">
        <v>1987</v>
      </c>
      <c r="AX51" s="625">
        <v>6</v>
      </c>
      <c r="AY51" s="625"/>
      <c r="AZ51" s="625"/>
      <c r="BA51" s="625"/>
      <c r="BB51" s="625">
        <v>5</v>
      </c>
      <c r="BC51" s="625"/>
      <c r="BD51" s="625"/>
      <c r="BE51" s="633" t="s">
        <v>1673</v>
      </c>
      <c r="BF51" s="625">
        <v>10</v>
      </c>
      <c r="BG51" s="625">
        <v>9</v>
      </c>
      <c r="BH51" s="625">
        <v>6</v>
      </c>
      <c r="BI51" s="625">
        <v>5</v>
      </c>
      <c r="BJ51" s="625"/>
      <c r="BK51" s="625"/>
      <c r="BL51" s="625" t="s">
        <v>295</v>
      </c>
      <c r="BM51" s="595">
        <v>6</v>
      </c>
      <c r="BN51" s="55">
        <f t="shared" si="0"/>
        <v>0</v>
      </c>
      <c r="BO51" s="55">
        <f t="shared" si="1"/>
        <v>8</v>
      </c>
      <c r="BP51" s="55">
        <f t="shared" si="2"/>
        <v>1</v>
      </c>
      <c r="BQ51" s="55">
        <f t="shared" si="3"/>
        <v>7</v>
      </c>
      <c r="BR51" s="55">
        <f t="shared" si="4"/>
        <v>1</v>
      </c>
      <c r="BS51" s="55">
        <f t="shared" si="5"/>
        <v>17</v>
      </c>
      <c r="BT51" s="59"/>
    </row>
    <row r="52" spans="1:72" s="55" customFormat="1" ht="15.6" hidden="1" x14ac:dyDescent="0.25">
      <c r="A52" s="321">
        <v>18</v>
      </c>
      <c r="C52" s="86" t="s">
        <v>1095</v>
      </c>
      <c r="D52" s="85" t="s">
        <v>1096</v>
      </c>
      <c r="E52" s="91" t="s">
        <v>591</v>
      </c>
      <c r="F52" s="57">
        <v>1</v>
      </c>
      <c r="G52" s="57"/>
      <c r="H52" s="595">
        <v>5</v>
      </c>
      <c r="I52" s="625"/>
      <c r="J52" s="595"/>
      <c r="K52" s="625"/>
      <c r="L52" s="625"/>
      <c r="M52" s="625"/>
      <c r="N52" s="625">
        <v>5</v>
      </c>
      <c r="O52" s="625"/>
      <c r="P52" s="625"/>
      <c r="Q52" s="595"/>
      <c r="R52" s="625"/>
      <c r="S52" s="595"/>
      <c r="T52" s="625"/>
      <c r="U52" s="625"/>
      <c r="V52" s="625" t="s">
        <v>1391</v>
      </c>
      <c r="W52" s="625">
        <v>5</v>
      </c>
      <c r="X52" s="625" t="s">
        <v>1391</v>
      </c>
      <c r="Y52" s="625" t="s">
        <v>1391</v>
      </c>
      <c r="Z52" s="625"/>
      <c r="AA52" s="625"/>
      <c r="AB52" s="625" t="s">
        <v>1901</v>
      </c>
      <c r="AC52" s="625" t="s">
        <v>1391</v>
      </c>
      <c r="AD52" s="625"/>
      <c r="AE52" s="625"/>
      <c r="AF52" s="595"/>
      <c r="AG52" s="595"/>
      <c r="AH52" s="625"/>
      <c r="AI52" s="625"/>
      <c r="AJ52" s="595"/>
      <c r="AK52" s="625" t="s">
        <v>1901</v>
      </c>
      <c r="AL52" s="625"/>
      <c r="AM52" s="625" t="s">
        <v>1901</v>
      </c>
      <c r="AN52" s="625" t="s">
        <v>1901</v>
      </c>
      <c r="AO52" s="595"/>
      <c r="AP52" s="625" t="s">
        <v>1901</v>
      </c>
      <c r="AQ52" s="625" t="s">
        <v>1987</v>
      </c>
      <c r="AR52" s="625" t="s">
        <v>1987</v>
      </c>
      <c r="AS52" s="625" t="s">
        <v>1987</v>
      </c>
      <c r="AT52" s="625" t="s">
        <v>1987</v>
      </c>
      <c r="AU52" s="625"/>
      <c r="AV52" s="625"/>
      <c r="AW52" s="625" t="s">
        <v>1987</v>
      </c>
      <c r="AX52" s="625"/>
      <c r="AY52" s="625"/>
      <c r="AZ52" s="625"/>
      <c r="BA52" s="625"/>
      <c r="BB52" s="625"/>
      <c r="BC52" s="625"/>
      <c r="BD52" s="625"/>
      <c r="BE52" s="633" t="s">
        <v>1673</v>
      </c>
      <c r="BF52" s="625">
        <v>5</v>
      </c>
      <c r="BG52" s="625">
        <v>5</v>
      </c>
      <c r="BH52" s="625"/>
      <c r="BI52" s="625"/>
      <c r="BJ52" s="625"/>
      <c r="BK52" s="625"/>
      <c r="BL52" s="625">
        <v>5</v>
      </c>
      <c r="BM52" s="595"/>
      <c r="BN52" s="55">
        <f t="shared" si="0"/>
        <v>0</v>
      </c>
      <c r="BO52" s="55">
        <f t="shared" si="1"/>
        <v>0</v>
      </c>
      <c r="BP52" s="55">
        <f t="shared" si="2"/>
        <v>2</v>
      </c>
      <c r="BQ52" s="55">
        <f t="shared" si="3"/>
        <v>6</v>
      </c>
      <c r="BR52" s="55">
        <f t="shared" si="4"/>
        <v>0</v>
      </c>
      <c r="BS52" s="55">
        <f t="shared" si="5"/>
        <v>8</v>
      </c>
      <c r="BT52" s="59"/>
    </row>
    <row r="53" spans="1:72" s="55" customFormat="1" ht="15" hidden="1" x14ac:dyDescent="0.25">
      <c r="A53" s="321">
        <v>19</v>
      </c>
      <c r="C53" s="86" t="s">
        <v>1086</v>
      </c>
      <c r="D53" s="85" t="s">
        <v>1087</v>
      </c>
      <c r="E53" s="91" t="s">
        <v>592</v>
      </c>
      <c r="F53" s="57">
        <v>8</v>
      </c>
      <c r="G53" s="57"/>
      <c r="H53" s="595">
        <v>9</v>
      </c>
      <c r="I53" s="625">
        <v>8</v>
      </c>
      <c r="J53" s="595">
        <v>10</v>
      </c>
      <c r="K53" s="625">
        <v>9</v>
      </c>
      <c r="L53" s="625">
        <v>8</v>
      </c>
      <c r="M53" s="625">
        <v>9</v>
      </c>
      <c r="N53" s="625">
        <v>9</v>
      </c>
      <c r="O53" s="595">
        <v>9</v>
      </c>
      <c r="P53" s="625">
        <v>10</v>
      </c>
      <c r="Q53" s="595">
        <v>8</v>
      </c>
      <c r="R53" s="625">
        <v>9</v>
      </c>
      <c r="S53" s="595">
        <v>9</v>
      </c>
      <c r="T53" s="625">
        <v>10</v>
      </c>
      <c r="U53" s="625">
        <v>9</v>
      </c>
      <c r="V53" s="625">
        <v>9</v>
      </c>
      <c r="W53" s="625">
        <v>9</v>
      </c>
      <c r="X53" s="625">
        <v>9</v>
      </c>
      <c r="Y53" s="625">
        <v>9</v>
      </c>
      <c r="Z53" s="625">
        <v>9</v>
      </c>
      <c r="AA53" s="625">
        <v>9</v>
      </c>
      <c r="AB53" s="625">
        <v>7</v>
      </c>
      <c r="AC53" s="625">
        <v>10</v>
      </c>
      <c r="AD53" s="625">
        <v>9</v>
      </c>
      <c r="AE53" s="625">
        <v>10</v>
      </c>
      <c r="AF53" s="595">
        <v>9</v>
      </c>
      <c r="AG53" s="595">
        <v>9</v>
      </c>
      <c r="AH53" s="625">
        <v>10</v>
      </c>
      <c r="AI53" s="625">
        <v>10</v>
      </c>
      <c r="AJ53" s="595">
        <v>9</v>
      </c>
      <c r="AK53" s="625">
        <v>9</v>
      </c>
      <c r="AL53" s="625">
        <v>9</v>
      </c>
      <c r="AM53" s="625">
        <v>9</v>
      </c>
      <c r="AN53" s="625">
        <v>9</v>
      </c>
      <c r="AO53" s="595">
        <v>9</v>
      </c>
      <c r="AP53" s="625">
        <v>7</v>
      </c>
      <c r="AQ53" s="625">
        <v>9</v>
      </c>
      <c r="AR53" s="625">
        <v>8</v>
      </c>
      <c r="AS53" s="625">
        <v>9</v>
      </c>
      <c r="AT53" s="625">
        <v>10</v>
      </c>
      <c r="AU53" s="625" t="s">
        <v>292</v>
      </c>
      <c r="AV53" s="625" t="s">
        <v>292</v>
      </c>
      <c r="AW53" s="625">
        <v>9</v>
      </c>
      <c r="AX53" s="625">
        <v>9</v>
      </c>
      <c r="AY53" s="625"/>
      <c r="AZ53" s="625"/>
      <c r="BA53" s="625">
        <v>9</v>
      </c>
      <c r="BB53" s="625">
        <v>10</v>
      </c>
      <c r="BC53" s="625"/>
      <c r="BD53" s="625"/>
      <c r="BE53" s="633">
        <v>9</v>
      </c>
      <c r="BF53" s="625"/>
      <c r="BG53" s="625"/>
      <c r="BH53" s="625">
        <v>10</v>
      </c>
      <c r="BI53" s="625">
        <v>8</v>
      </c>
      <c r="BJ53" s="625"/>
      <c r="BK53" s="625">
        <v>9</v>
      </c>
      <c r="BL53" s="625">
        <v>10</v>
      </c>
      <c r="BM53" s="595"/>
      <c r="BN53" s="55">
        <f t="shared" si="0"/>
        <v>0</v>
      </c>
      <c r="BO53" s="55">
        <f t="shared" si="1"/>
        <v>48</v>
      </c>
      <c r="BP53" s="55">
        <f t="shared" si="2"/>
        <v>2</v>
      </c>
      <c r="BQ53" s="55">
        <f t="shared" si="3"/>
        <v>0</v>
      </c>
      <c r="BR53" s="55">
        <f t="shared" si="4"/>
        <v>0</v>
      </c>
      <c r="BS53" s="55">
        <f t="shared" si="5"/>
        <v>50</v>
      </c>
      <c r="BT53" s="59"/>
    </row>
    <row r="54" spans="1:72" s="55" customFormat="1" ht="15" hidden="1" x14ac:dyDescent="0.25">
      <c r="A54" s="321"/>
      <c r="C54" s="86" t="s">
        <v>1788</v>
      </c>
      <c r="D54" s="85" t="s">
        <v>1789</v>
      </c>
      <c r="E54" s="91" t="s">
        <v>591</v>
      </c>
      <c r="F54" s="57">
        <v>1</v>
      </c>
      <c r="G54" s="57"/>
      <c r="H54" s="595"/>
      <c r="I54" s="625"/>
      <c r="J54" s="595"/>
      <c r="K54" s="625" t="s">
        <v>1791</v>
      </c>
      <c r="L54" s="625"/>
      <c r="M54" s="625" t="s">
        <v>1791</v>
      </c>
      <c r="N54" s="625" t="s">
        <v>1791</v>
      </c>
      <c r="O54" s="595"/>
      <c r="P54" s="625"/>
      <c r="Q54" s="595"/>
      <c r="R54" s="625"/>
      <c r="S54" s="595"/>
      <c r="T54" s="625" t="s">
        <v>1791</v>
      </c>
      <c r="U54" s="625"/>
      <c r="V54" s="625"/>
      <c r="W54" s="625" t="s">
        <v>1791</v>
      </c>
      <c r="X54" s="625"/>
      <c r="Y54" s="625"/>
      <c r="Z54" s="625"/>
      <c r="AA54" s="625"/>
      <c r="AB54" s="625"/>
      <c r="AC54" s="625"/>
      <c r="AD54" s="625"/>
      <c r="AE54" s="625"/>
      <c r="AF54" s="625"/>
      <c r="AG54" s="625"/>
      <c r="AH54" s="625"/>
      <c r="AI54" s="625"/>
      <c r="AJ54" s="625"/>
      <c r="AK54" s="625"/>
      <c r="AL54" s="625"/>
      <c r="AM54" s="625"/>
      <c r="AN54" s="625"/>
      <c r="AO54" s="625"/>
      <c r="AP54" s="625"/>
      <c r="AQ54" s="625"/>
      <c r="AR54" s="625"/>
      <c r="AS54" s="625"/>
      <c r="AT54" s="625"/>
      <c r="AU54" s="625"/>
      <c r="AV54" s="625"/>
      <c r="AW54" s="625"/>
      <c r="AX54" s="625"/>
      <c r="AY54" s="625"/>
      <c r="AZ54" s="625"/>
      <c r="BA54" s="625"/>
      <c r="BB54" s="625"/>
      <c r="BC54" s="625"/>
      <c r="BD54" s="625"/>
      <c r="BE54" s="633"/>
      <c r="BF54" s="625"/>
      <c r="BG54" s="625"/>
      <c r="BH54" s="625"/>
      <c r="BI54" s="625"/>
      <c r="BJ54" s="625" t="s">
        <v>1791</v>
      </c>
      <c r="BK54" s="625" t="s">
        <v>1791</v>
      </c>
      <c r="BL54" s="625"/>
      <c r="BM54" s="595"/>
      <c r="BN54" s="55">
        <f t="shared" si="0"/>
        <v>0</v>
      </c>
      <c r="BO54" s="55">
        <f t="shared" si="1"/>
        <v>0</v>
      </c>
      <c r="BP54" s="55">
        <f t="shared" si="2"/>
        <v>34</v>
      </c>
      <c r="BQ54" s="55">
        <f t="shared" si="3"/>
        <v>0</v>
      </c>
      <c r="BR54" s="55">
        <f t="shared" si="4"/>
        <v>0</v>
      </c>
      <c r="BS54" s="55">
        <f t="shared" si="5"/>
        <v>34</v>
      </c>
      <c r="BT54" s="59"/>
    </row>
    <row r="55" spans="1:72" s="55" customFormat="1" ht="15" hidden="1" x14ac:dyDescent="0.25">
      <c r="A55" s="321">
        <v>20</v>
      </c>
      <c r="C55" s="86" t="s">
        <v>1384</v>
      </c>
      <c r="D55" s="85" t="s">
        <v>1380</v>
      </c>
      <c r="E55" s="91" t="s">
        <v>591</v>
      </c>
      <c r="F55" s="57"/>
      <c r="G55" s="57">
        <v>2</v>
      </c>
      <c r="H55" s="595" t="s">
        <v>595</v>
      </c>
      <c r="I55" s="595" t="s">
        <v>595</v>
      </c>
      <c r="J55" s="625">
        <v>9</v>
      </c>
      <c r="K55" s="595" t="s">
        <v>595</v>
      </c>
      <c r="L55" s="625">
        <v>9</v>
      </c>
      <c r="M55" s="595" t="s">
        <v>595</v>
      </c>
      <c r="N55" s="595" t="s">
        <v>595</v>
      </c>
      <c r="O55" s="625">
        <v>8</v>
      </c>
      <c r="P55" s="625">
        <v>7</v>
      </c>
      <c r="Q55" s="595" t="s">
        <v>595</v>
      </c>
      <c r="R55" s="625">
        <v>9</v>
      </c>
      <c r="S55" s="595" t="s">
        <v>595</v>
      </c>
      <c r="T55" s="595" t="s">
        <v>595</v>
      </c>
      <c r="U55" s="595" t="s">
        <v>595</v>
      </c>
      <c r="V55" s="625">
        <v>8</v>
      </c>
      <c r="W55" s="595" t="s">
        <v>595</v>
      </c>
      <c r="X55" s="625">
        <v>8</v>
      </c>
      <c r="Y55" s="595" t="s">
        <v>595</v>
      </c>
      <c r="Z55" s="595" t="s">
        <v>595</v>
      </c>
      <c r="AA55" s="595" t="s">
        <v>595</v>
      </c>
      <c r="AB55" s="595" t="s">
        <v>595</v>
      </c>
      <c r="AC55" s="625">
        <v>7</v>
      </c>
      <c r="AD55" s="625">
        <v>7</v>
      </c>
      <c r="AE55" s="595" t="s">
        <v>595</v>
      </c>
      <c r="AF55" s="595" t="s">
        <v>595</v>
      </c>
      <c r="AG55" s="595" t="s">
        <v>595</v>
      </c>
      <c r="AH55" s="625">
        <v>8</v>
      </c>
      <c r="AI55" s="595" t="s">
        <v>595</v>
      </c>
      <c r="AJ55" s="595" t="s">
        <v>595</v>
      </c>
      <c r="AK55" s="595" t="s">
        <v>595</v>
      </c>
      <c r="AL55" s="625">
        <v>9</v>
      </c>
      <c r="AM55" s="625">
        <v>9</v>
      </c>
      <c r="AN55" s="595" t="s">
        <v>595</v>
      </c>
      <c r="AO55" s="625">
        <v>9</v>
      </c>
      <c r="AP55" s="595" t="s">
        <v>595</v>
      </c>
      <c r="AQ55" s="625">
        <v>9</v>
      </c>
      <c r="AR55" s="595" t="s">
        <v>595</v>
      </c>
      <c r="AS55" s="625">
        <v>9</v>
      </c>
      <c r="AT55" s="595" t="s">
        <v>595</v>
      </c>
      <c r="AU55" s="595" t="s">
        <v>595</v>
      </c>
      <c r="AV55" s="595" t="s">
        <v>595</v>
      </c>
      <c r="AW55" s="595" t="s">
        <v>595</v>
      </c>
      <c r="AX55" s="625"/>
      <c r="AY55" s="625"/>
      <c r="AZ55" s="595" t="s">
        <v>595</v>
      </c>
      <c r="BA55" s="625"/>
      <c r="BB55" s="595" t="s">
        <v>595</v>
      </c>
      <c r="BC55" s="595" t="s">
        <v>595</v>
      </c>
      <c r="BD55" s="625"/>
      <c r="BE55" s="595" t="s">
        <v>595</v>
      </c>
      <c r="BF55" s="625"/>
      <c r="BG55" s="595" t="s">
        <v>595</v>
      </c>
      <c r="BH55" s="625"/>
      <c r="BI55" s="625"/>
      <c r="BJ55" s="595" t="s">
        <v>595</v>
      </c>
      <c r="BK55" s="625">
        <v>8</v>
      </c>
      <c r="BL55" s="595" t="s">
        <v>595</v>
      </c>
      <c r="BM55" s="595"/>
      <c r="BN55" s="55">
        <f t="shared" si="0"/>
        <v>0</v>
      </c>
      <c r="BO55" s="55">
        <f t="shared" si="1"/>
        <v>16</v>
      </c>
      <c r="BP55" s="55">
        <f t="shared" si="2"/>
        <v>34</v>
      </c>
      <c r="BQ55" s="55">
        <f t="shared" si="3"/>
        <v>0</v>
      </c>
      <c r="BR55" s="55">
        <f t="shared" si="4"/>
        <v>0</v>
      </c>
      <c r="BS55" s="55">
        <f t="shared" si="5"/>
        <v>50</v>
      </c>
      <c r="BT55" s="59"/>
    </row>
    <row r="56" spans="1:72" s="55" customFormat="1" ht="15" hidden="1" x14ac:dyDescent="0.25">
      <c r="A56" s="321">
        <v>21</v>
      </c>
      <c r="C56" s="86" t="s">
        <v>1408</v>
      </c>
      <c r="D56" s="85" t="s">
        <v>1409</v>
      </c>
      <c r="E56" s="91" t="s">
        <v>591</v>
      </c>
      <c r="F56" s="57">
        <v>2</v>
      </c>
      <c r="G56" s="57"/>
      <c r="H56" s="595"/>
      <c r="I56" s="595"/>
      <c r="J56" s="625">
        <v>8</v>
      </c>
      <c r="K56" s="595"/>
      <c r="L56" s="625">
        <v>9</v>
      </c>
      <c r="M56" s="595"/>
      <c r="N56" s="595"/>
      <c r="O56" s="625">
        <v>8</v>
      </c>
      <c r="P56" s="625">
        <v>7</v>
      </c>
      <c r="Q56" s="595"/>
      <c r="R56" s="625">
        <v>8</v>
      </c>
      <c r="S56" s="595"/>
      <c r="T56" s="595"/>
      <c r="U56" s="595"/>
      <c r="V56" s="625"/>
      <c r="W56" s="595"/>
      <c r="X56" s="625" t="s">
        <v>1391</v>
      </c>
      <c r="Y56" s="595"/>
      <c r="Z56" s="595"/>
      <c r="AA56" s="595"/>
      <c r="AB56" s="595"/>
      <c r="AC56" s="625">
        <v>10</v>
      </c>
      <c r="AD56" s="625" t="s">
        <v>1391</v>
      </c>
      <c r="AE56" s="595"/>
      <c r="AF56" s="595"/>
      <c r="AG56" s="595"/>
      <c r="AH56" s="625" t="s">
        <v>1391</v>
      </c>
      <c r="AI56" s="595"/>
      <c r="AJ56" s="595"/>
      <c r="AK56" s="595"/>
      <c r="AL56" s="625"/>
      <c r="AM56" s="625"/>
      <c r="AN56" s="595"/>
      <c r="AO56" s="625"/>
      <c r="AP56" s="595"/>
      <c r="AQ56" s="625"/>
      <c r="AR56" s="595"/>
      <c r="AS56" s="625"/>
      <c r="AT56" s="595"/>
      <c r="AU56" s="595"/>
      <c r="AV56" s="595"/>
      <c r="AW56" s="595"/>
      <c r="AX56" s="625"/>
      <c r="AY56" s="625"/>
      <c r="AZ56" s="595"/>
      <c r="BA56" s="625"/>
      <c r="BB56" s="595"/>
      <c r="BC56" s="595"/>
      <c r="BD56" s="625"/>
      <c r="BE56" s="595"/>
      <c r="BF56" s="625"/>
      <c r="BG56" s="595"/>
      <c r="BH56" s="625"/>
      <c r="BI56" s="625">
        <v>6</v>
      </c>
      <c r="BJ56" s="595"/>
      <c r="BK56" s="625"/>
      <c r="BL56" s="595"/>
      <c r="BM56" s="595"/>
      <c r="BN56" s="55">
        <f t="shared" si="0"/>
        <v>0</v>
      </c>
      <c r="BO56" s="55">
        <f t="shared" si="1"/>
        <v>7</v>
      </c>
      <c r="BP56" s="55">
        <f t="shared" si="2"/>
        <v>0</v>
      </c>
      <c r="BQ56" s="55">
        <f t="shared" si="3"/>
        <v>0</v>
      </c>
      <c r="BR56" s="55">
        <f t="shared" si="4"/>
        <v>0</v>
      </c>
      <c r="BS56" s="55">
        <f t="shared" si="5"/>
        <v>7</v>
      </c>
      <c r="BT56" s="59"/>
    </row>
    <row r="57" spans="1:72" s="55" customFormat="1" ht="15" hidden="1" x14ac:dyDescent="0.25">
      <c r="A57" s="321">
        <v>22</v>
      </c>
      <c r="C57" s="86" t="s">
        <v>1383</v>
      </c>
      <c r="D57" s="85" t="s">
        <v>1379</v>
      </c>
      <c r="E57" s="91" t="s">
        <v>591</v>
      </c>
      <c r="F57" s="57">
        <v>2</v>
      </c>
      <c r="G57" s="57"/>
      <c r="H57" s="595"/>
      <c r="I57" s="625"/>
      <c r="J57" s="625">
        <v>7</v>
      </c>
      <c r="K57" s="625"/>
      <c r="L57" s="625">
        <v>8</v>
      </c>
      <c r="M57" s="625"/>
      <c r="N57" s="625"/>
      <c r="O57" s="625">
        <v>8</v>
      </c>
      <c r="P57" s="625">
        <v>7</v>
      </c>
      <c r="Q57" s="595"/>
      <c r="R57" s="625">
        <v>7</v>
      </c>
      <c r="S57" s="595"/>
      <c r="T57" s="625"/>
      <c r="U57" s="625"/>
      <c r="V57" s="625"/>
      <c r="W57" s="625"/>
      <c r="X57" s="625" t="s">
        <v>1391</v>
      </c>
      <c r="Y57" s="595"/>
      <c r="Z57" s="625"/>
      <c r="AA57" s="625"/>
      <c r="AB57" s="625"/>
      <c r="AC57" s="625">
        <v>8</v>
      </c>
      <c r="AD57" s="625" t="s">
        <v>1391</v>
      </c>
      <c r="AE57" s="625"/>
      <c r="AF57" s="625"/>
      <c r="AG57" s="625"/>
      <c r="AH57" s="625" t="s">
        <v>1391</v>
      </c>
      <c r="AI57" s="625"/>
      <c r="AJ57" s="625"/>
      <c r="AK57" s="625"/>
      <c r="AL57" s="625"/>
      <c r="AM57" s="625"/>
      <c r="AN57" s="625"/>
      <c r="AO57" s="625"/>
      <c r="AP57" s="625"/>
      <c r="AQ57" s="625"/>
      <c r="AR57" s="625"/>
      <c r="AS57" s="625"/>
      <c r="AT57" s="625"/>
      <c r="AU57" s="625"/>
      <c r="AV57" s="625"/>
      <c r="AW57" s="625"/>
      <c r="AX57" s="625"/>
      <c r="AY57" s="625"/>
      <c r="AZ57" s="625"/>
      <c r="BA57" s="625"/>
      <c r="BB57" s="625"/>
      <c r="BC57" s="625"/>
      <c r="BD57" s="625"/>
      <c r="BE57" s="625"/>
      <c r="BF57" s="625"/>
      <c r="BG57" s="625"/>
      <c r="BH57" s="625"/>
      <c r="BI57" s="625">
        <v>5</v>
      </c>
      <c r="BJ57" s="625"/>
      <c r="BK57" s="625"/>
      <c r="BL57" s="625"/>
      <c r="BM57" s="595"/>
      <c r="BN57" s="55">
        <f t="shared" si="0"/>
        <v>0</v>
      </c>
      <c r="BO57" s="55">
        <f t="shared" si="1"/>
        <v>6</v>
      </c>
      <c r="BP57" s="55">
        <f t="shared" si="2"/>
        <v>0</v>
      </c>
      <c r="BQ57" s="55">
        <f t="shared" si="3"/>
        <v>1</v>
      </c>
      <c r="BR57" s="55">
        <f t="shared" si="4"/>
        <v>0</v>
      </c>
      <c r="BS57" s="55">
        <f t="shared" si="5"/>
        <v>7</v>
      </c>
      <c r="BT57" s="59"/>
    </row>
    <row r="58" spans="1:72" s="55" customFormat="1" ht="15" hidden="1" x14ac:dyDescent="0.25">
      <c r="A58" s="321">
        <v>23</v>
      </c>
      <c r="C58" s="86" t="s">
        <v>1385</v>
      </c>
      <c r="D58" s="85" t="s">
        <v>1381</v>
      </c>
      <c r="E58" s="91" t="s">
        <v>591</v>
      </c>
      <c r="F58" s="57">
        <v>1</v>
      </c>
      <c r="G58" s="57"/>
      <c r="H58" s="595"/>
      <c r="I58" s="625"/>
      <c r="J58" s="625" t="s">
        <v>1389</v>
      </c>
      <c r="K58" s="625"/>
      <c r="L58" s="625" t="s">
        <v>1389</v>
      </c>
      <c r="M58" s="625"/>
      <c r="N58" s="625"/>
      <c r="O58" s="625" t="s">
        <v>1389</v>
      </c>
      <c r="P58" s="625" t="s">
        <v>1389</v>
      </c>
      <c r="Q58" s="595"/>
      <c r="R58" s="625" t="s">
        <v>1389</v>
      </c>
      <c r="S58" s="595"/>
      <c r="T58" s="625"/>
      <c r="U58" s="625"/>
      <c r="V58" s="625"/>
      <c r="W58" s="625"/>
      <c r="X58" s="625" t="s">
        <v>1391</v>
      </c>
      <c r="Y58" s="595"/>
      <c r="Z58" s="625"/>
      <c r="AA58" s="625"/>
      <c r="AB58" s="625"/>
      <c r="AC58" s="625" t="s">
        <v>1389</v>
      </c>
      <c r="AD58" s="625" t="s">
        <v>1391</v>
      </c>
      <c r="AE58" s="625"/>
      <c r="AF58" s="625"/>
      <c r="AG58" s="625"/>
      <c r="AH58" s="625" t="s">
        <v>1391</v>
      </c>
      <c r="AI58" s="625"/>
      <c r="AJ58" s="625"/>
      <c r="AK58" s="625"/>
      <c r="AL58" s="625"/>
      <c r="AM58" s="625"/>
      <c r="AN58" s="625"/>
      <c r="AO58" s="625"/>
      <c r="AP58" s="625"/>
      <c r="AQ58" s="625"/>
      <c r="AR58" s="625"/>
      <c r="AS58" s="625"/>
      <c r="AT58" s="625"/>
      <c r="AU58" s="625"/>
      <c r="AV58" s="625"/>
      <c r="AW58" s="625"/>
      <c r="AX58" s="625"/>
      <c r="AY58" s="625"/>
      <c r="AZ58" s="625"/>
      <c r="BA58" s="625"/>
      <c r="BB58" s="625"/>
      <c r="BC58" s="625"/>
      <c r="BD58" s="625"/>
      <c r="BE58" s="625"/>
      <c r="BF58" s="625"/>
      <c r="BG58" s="625"/>
      <c r="BH58" s="625"/>
      <c r="BI58" s="625" t="s">
        <v>1389</v>
      </c>
      <c r="BJ58" s="625"/>
      <c r="BK58" s="625"/>
      <c r="BL58" s="625"/>
      <c r="BM58" s="595"/>
      <c r="BN58" s="55">
        <f t="shared" si="0"/>
        <v>0</v>
      </c>
      <c r="BO58" s="55">
        <f t="shared" si="1"/>
        <v>0</v>
      </c>
      <c r="BP58" s="55">
        <f t="shared" si="2"/>
        <v>0</v>
      </c>
      <c r="BQ58" s="55">
        <f t="shared" si="3"/>
        <v>0</v>
      </c>
      <c r="BR58" s="55">
        <f t="shared" si="4"/>
        <v>0</v>
      </c>
      <c r="BS58" s="55">
        <f t="shared" si="5"/>
        <v>0</v>
      </c>
      <c r="BT58" s="59"/>
    </row>
    <row r="59" spans="1:72" s="55" customFormat="1" ht="15" hidden="1" x14ac:dyDescent="0.25">
      <c r="A59" s="321">
        <v>24</v>
      </c>
      <c r="C59" s="86" t="s">
        <v>1435</v>
      </c>
      <c r="D59" s="85" t="s">
        <v>1434</v>
      </c>
      <c r="E59" s="91" t="s">
        <v>591</v>
      </c>
      <c r="F59" s="57">
        <v>2</v>
      </c>
      <c r="G59" s="57"/>
      <c r="H59" s="595"/>
      <c r="I59" s="625"/>
      <c r="J59" s="625">
        <v>7</v>
      </c>
      <c r="K59" s="625"/>
      <c r="L59" s="625">
        <v>9</v>
      </c>
      <c r="M59" s="625"/>
      <c r="N59" s="625"/>
      <c r="O59" s="625">
        <v>8</v>
      </c>
      <c r="P59" s="625">
        <v>6</v>
      </c>
      <c r="Q59" s="595"/>
      <c r="R59" s="625">
        <v>8</v>
      </c>
      <c r="S59" s="595"/>
      <c r="T59" s="625"/>
      <c r="U59" s="625"/>
      <c r="V59" s="625">
        <v>5</v>
      </c>
      <c r="W59" s="625"/>
      <c r="X59" s="625">
        <v>7</v>
      </c>
      <c r="Y59" s="595"/>
      <c r="Z59" s="625"/>
      <c r="AA59" s="625"/>
      <c r="AB59" s="625"/>
      <c r="AC59" s="625">
        <v>9</v>
      </c>
      <c r="AD59" s="625">
        <v>7</v>
      </c>
      <c r="AE59" s="625"/>
      <c r="AF59" s="625"/>
      <c r="AG59" s="625"/>
      <c r="AH59" s="625">
        <v>7</v>
      </c>
      <c r="AI59" s="625"/>
      <c r="AJ59" s="625"/>
      <c r="AK59" s="625"/>
      <c r="AL59" s="625"/>
      <c r="AM59" s="625"/>
      <c r="AN59" s="625"/>
      <c r="AO59" s="625"/>
      <c r="AP59" s="625"/>
      <c r="AQ59" s="625"/>
      <c r="AR59" s="625"/>
      <c r="AS59" s="625">
        <v>6</v>
      </c>
      <c r="AT59" s="625"/>
      <c r="AU59" s="625"/>
      <c r="AV59" s="625">
        <v>5</v>
      </c>
      <c r="AW59" s="625"/>
      <c r="AX59" s="625"/>
      <c r="AY59" s="625"/>
      <c r="AZ59" s="625"/>
      <c r="BA59" s="625"/>
      <c r="BB59" s="625"/>
      <c r="BC59" s="625"/>
      <c r="BD59" s="625"/>
      <c r="BE59" s="625"/>
      <c r="BF59" s="625"/>
      <c r="BG59" s="625"/>
      <c r="BH59" s="625"/>
      <c r="BI59" s="625">
        <v>6</v>
      </c>
      <c r="BJ59" s="625"/>
      <c r="BK59" s="625">
        <v>7</v>
      </c>
      <c r="BL59" s="625"/>
      <c r="BM59" s="595"/>
      <c r="BN59" s="55">
        <f t="shared" si="0"/>
        <v>0</v>
      </c>
      <c r="BO59" s="55">
        <f t="shared" si="1"/>
        <v>12</v>
      </c>
      <c r="BP59" s="55">
        <f t="shared" si="2"/>
        <v>0</v>
      </c>
      <c r="BQ59" s="55">
        <f t="shared" si="3"/>
        <v>2</v>
      </c>
      <c r="BR59" s="55">
        <f t="shared" si="4"/>
        <v>0</v>
      </c>
      <c r="BS59" s="55">
        <f t="shared" si="5"/>
        <v>14</v>
      </c>
      <c r="BT59" s="59"/>
    </row>
    <row r="60" spans="1:72" s="239" customFormat="1" ht="15" hidden="1" x14ac:dyDescent="0.25">
      <c r="A60" s="321">
        <v>13</v>
      </c>
      <c r="C60" s="405" t="s">
        <v>1386</v>
      </c>
      <c r="D60" s="406" t="s">
        <v>1382</v>
      </c>
      <c r="E60" s="404" t="s">
        <v>591</v>
      </c>
      <c r="F60" s="236">
        <v>2</v>
      </c>
      <c r="G60" s="236"/>
      <c r="H60" s="647"/>
      <c r="I60" s="633"/>
      <c r="J60" s="633">
        <v>10</v>
      </c>
      <c r="K60" s="633"/>
      <c r="L60" s="633">
        <v>10</v>
      </c>
      <c r="M60" s="633"/>
      <c r="N60" s="633"/>
      <c r="O60" s="633">
        <v>9</v>
      </c>
      <c r="P60" s="633">
        <v>8</v>
      </c>
      <c r="Q60" s="647"/>
      <c r="R60" s="633">
        <v>10</v>
      </c>
      <c r="S60" s="647"/>
      <c r="T60" s="633"/>
      <c r="U60" s="633"/>
      <c r="V60" s="633"/>
      <c r="W60" s="633"/>
      <c r="X60" s="633"/>
      <c r="Y60" s="647"/>
      <c r="Z60" s="633"/>
      <c r="AA60" s="633"/>
      <c r="AB60" s="633"/>
      <c r="AC60" s="633">
        <v>10</v>
      </c>
      <c r="AD60" s="633"/>
      <c r="AE60" s="633"/>
      <c r="AF60" s="633"/>
      <c r="AG60" s="633"/>
      <c r="AH60" s="633"/>
      <c r="AI60" s="633"/>
      <c r="AJ60" s="633"/>
      <c r="AK60" s="633"/>
      <c r="AL60" s="633"/>
      <c r="AM60" s="633"/>
      <c r="AN60" s="633"/>
      <c r="AO60" s="633"/>
      <c r="AP60" s="633"/>
      <c r="AQ60" s="633"/>
      <c r="AR60" s="633"/>
      <c r="AS60" s="633"/>
      <c r="AT60" s="633"/>
      <c r="AU60" s="633"/>
      <c r="AV60" s="633"/>
      <c r="AW60" s="633"/>
      <c r="AX60" s="633"/>
      <c r="AY60" s="633"/>
      <c r="AZ60" s="633"/>
      <c r="BA60" s="633"/>
      <c r="BB60" s="633"/>
      <c r="BC60" s="633"/>
      <c r="BD60" s="633"/>
      <c r="BE60" s="633"/>
      <c r="BF60" s="633"/>
      <c r="BG60" s="633"/>
      <c r="BH60" s="633"/>
      <c r="BI60" s="633">
        <v>8</v>
      </c>
      <c r="BJ60" s="633"/>
      <c r="BK60" s="633"/>
      <c r="BL60" s="633"/>
      <c r="BM60" s="647"/>
      <c r="BN60" s="55">
        <f t="shared" si="0"/>
        <v>0</v>
      </c>
      <c r="BO60" s="55">
        <f t="shared" si="1"/>
        <v>7</v>
      </c>
      <c r="BP60" s="55">
        <f t="shared" si="2"/>
        <v>0</v>
      </c>
      <c r="BQ60" s="55">
        <f t="shared" si="3"/>
        <v>0</v>
      </c>
      <c r="BR60" s="55">
        <f t="shared" si="4"/>
        <v>0</v>
      </c>
      <c r="BS60" s="55">
        <f t="shared" si="5"/>
        <v>7</v>
      </c>
      <c r="BT60" s="80"/>
    </row>
    <row r="61" spans="1:72" s="239" customFormat="1" ht="15" hidden="1" x14ac:dyDescent="0.25">
      <c r="A61" s="321"/>
      <c r="C61" s="405" t="s">
        <v>1937</v>
      </c>
      <c r="D61" s="406" t="s">
        <v>1938</v>
      </c>
      <c r="E61" s="404" t="s">
        <v>591</v>
      </c>
      <c r="F61" s="236">
        <v>3</v>
      </c>
      <c r="G61" s="236"/>
      <c r="H61" s="625">
        <v>10</v>
      </c>
      <c r="I61" s="633">
        <v>9</v>
      </c>
      <c r="J61" s="625">
        <v>8</v>
      </c>
      <c r="K61" s="633"/>
      <c r="M61" s="633">
        <v>9</v>
      </c>
      <c r="N61" s="625">
        <v>9</v>
      </c>
      <c r="O61" s="633">
        <v>10</v>
      </c>
      <c r="P61" s="633"/>
      <c r="Q61" s="647"/>
      <c r="R61" s="633"/>
      <c r="S61" s="647"/>
      <c r="T61" s="633"/>
      <c r="U61" s="633"/>
      <c r="V61" s="633"/>
      <c r="W61" s="625">
        <v>9</v>
      </c>
      <c r="X61" s="633"/>
      <c r="Y61" s="647"/>
      <c r="Z61" s="633"/>
      <c r="AA61" s="633"/>
      <c r="AB61" s="633"/>
      <c r="AC61" s="633"/>
      <c r="AD61" s="633"/>
      <c r="AE61" s="633"/>
      <c r="AF61" s="633"/>
      <c r="AG61" s="633"/>
      <c r="AH61" s="633"/>
      <c r="AI61" s="633"/>
      <c r="AJ61" s="633"/>
      <c r="AK61" s="633"/>
      <c r="AL61" s="633"/>
      <c r="AM61" s="633"/>
      <c r="AN61" s="633"/>
      <c r="AO61" s="633"/>
      <c r="AP61" s="633"/>
      <c r="AQ61" s="633"/>
      <c r="AR61" s="633"/>
      <c r="AS61" s="633"/>
      <c r="AT61" s="625"/>
      <c r="AU61" s="625"/>
      <c r="AV61" s="625">
        <v>9</v>
      </c>
      <c r="AW61" s="633"/>
      <c r="AX61" s="633"/>
      <c r="AY61" s="633"/>
      <c r="AZ61" s="633"/>
      <c r="BA61" s="633"/>
      <c r="BB61" s="633"/>
      <c r="BC61" s="633"/>
      <c r="BD61" s="625">
        <v>7</v>
      </c>
      <c r="BE61" s="633"/>
      <c r="BF61" s="625">
        <v>10</v>
      </c>
      <c r="BG61" s="625">
        <v>10</v>
      </c>
      <c r="BH61" s="633"/>
      <c r="BI61" s="633">
        <v>9</v>
      </c>
      <c r="BJ61" s="633"/>
      <c r="BK61" s="625">
        <v>9</v>
      </c>
      <c r="BL61" s="633"/>
      <c r="BM61" s="625">
        <v>9</v>
      </c>
      <c r="BN61" s="55">
        <f t="shared" si="0"/>
        <v>0</v>
      </c>
      <c r="BO61" s="55">
        <f t="shared" si="1"/>
        <v>14</v>
      </c>
      <c r="BP61" s="55">
        <f t="shared" si="2"/>
        <v>0</v>
      </c>
      <c r="BQ61" s="55">
        <f t="shared" si="3"/>
        <v>0</v>
      </c>
      <c r="BR61" s="55">
        <f t="shared" si="4"/>
        <v>0</v>
      </c>
      <c r="BS61" s="55">
        <f t="shared" si="5"/>
        <v>14</v>
      </c>
      <c r="BT61" s="80"/>
    </row>
    <row r="62" spans="1:72" s="239" customFormat="1" ht="15" hidden="1" x14ac:dyDescent="0.25">
      <c r="A62" s="321"/>
      <c r="C62" s="405" t="s">
        <v>2038</v>
      </c>
      <c r="D62" s="406" t="s">
        <v>2039</v>
      </c>
      <c r="E62" s="404" t="s">
        <v>591</v>
      </c>
      <c r="F62" s="236">
        <v>1</v>
      </c>
      <c r="G62" s="236"/>
      <c r="H62" s="625"/>
      <c r="I62" s="633"/>
      <c r="J62" s="625"/>
      <c r="K62" s="633"/>
      <c r="L62" s="239">
        <v>9</v>
      </c>
      <c r="M62" s="633"/>
      <c r="N62" s="239">
        <v>8</v>
      </c>
      <c r="O62" s="633"/>
      <c r="P62" s="239">
        <v>7</v>
      </c>
      <c r="Q62" s="239">
        <v>10</v>
      </c>
      <c r="R62" s="239">
        <v>9</v>
      </c>
      <c r="S62" s="647"/>
      <c r="T62" s="633"/>
      <c r="U62" s="633"/>
      <c r="V62" s="633"/>
      <c r="W62" s="625"/>
      <c r="X62" s="633"/>
      <c r="Y62" s="647"/>
      <c r="Z62" s="633"/>
      <c r="AA62" s="633"/>
      <c r="AB62" s="633"/>
      <c r="AC62" s="633"/>
      <c r="AD62" s="633"/>
      <c r="AE62" s="65">
        <v>9</v>
      </c>
      <c r="AF62" s="633"/>
      <c r="AG62" s="633"/>
      <c r="AH62" s="633"/>
      <c r="AI62" s="633"/>
      <c r="AJ62" s="633"/>
      <c r="AK62" s="633"/>
      <c r="AL62" s="633"/>
      <c r="AM62" s="633"/>
      <c r="AN62" s="633"/>
      <c r="AO62" s="633"/>
      <c r="AP62" s="633"/>
      <c r="AQ62" s="633"/>
      <c r="AR62" s="633"/>
      <c r="AS62" s="633"/>
      <c r="AT62" s="633"/>
      <c r="AU62" s="625"/>
      <c r="AV62" s="625"/>
      <c r="AW62" s="633"/>
      <c r="AX62" s="633"/>
      <c r="AY62" s="633"/>
      <c r="AZ62" s="633"/>
      <c r="BA62" s="633"/>
      <c r="BB62" s="633"/>
      <c r="BC62" s="633"/>
      <c r="BD62" s="625"/>
      <c r="BE62" s="633"/>
      <c r="BF62" s="625"/>
      <c r="BG62" s="625"/>
      <c r="BH62" s="633"/>
      <c r="BI62" s="633"/>
      <c r="BJ62" s="633"/>
      <c r="BK62" s="625"/>
      <c r="BL62" s="633">
        <v>7</v>
      </c>
      <c r="BM62" s="625"/>
      <c r="BN62" s="55">
        <f t="shared" si="0"/>
        <v>0</v>
      </c>
      <c r="BO62" s="55">
        <f t="shared" si="1"/>
        <v>7</v>
      </c>
      <c r="BP62" s="55">
        <f t="shared" si="2"/>
        <v>0</v>
      </c>
      <c r="BQ62" s="55">
        <f t="shared" si="3"/>
        <v>0</v>
      </c>
      <c r="BR62" s="55">
        <f t="shared" si="4"/>
        <v>0</v>
      </c>
      <c r="BS62" s="55">
        <f t="shared" si="5"/>
        <v>7</v>
      </c>
      <c r="BT62" s="80"/>
    </row>
    <row r="63" spans="1:72" s="239" customFormat="1" ht="15" hidden="1" x14ac:dyDescent="0.25">
      <c r="A63" s="321"/>
      <c r="C63" s="405" t="s">
        <v>2037</v>
      </c>
      <c r="D63" s="406" t="s">
        <v>2040</v>
      </c>
      <c r="E63" s="404" t="s">
        <v>591</v>
      </c>
      <c r="F63" s="236">
        <v>1</v>
      </c>
      <c r="G63" s="236"/>
      <c r="H63" s="625"/>
      <c r="I63" s="633"/>
      <c r="J63" s="625"/>
      <c r="K63" s="633"/>
      <c r="L63" s="239">
        <v>5</v>
      </c>
      <c r="M63" s="633"/>
      <c r="N63" s="239">
        <v>5</v>
      </c>
      <c r="O63" s="633"/>
      <c r="P63" s="239">
        <v>5</v>
      </c>
      <c r="Q63" s="239">
        <v>5</v>
      </c>
      <c r="R63" s="239">
        <v>5</v>
      </c>
      <c r="S63" s="647"/>
      <c r="T63" s="633"/>
      <c r="U63" s="633"/>
      <c r="V63" s="633"/>
      <c r="W63" s="625"/>
      <c r="X63" s="633"/>
      <c r="Y63" s="647"/>
      <c r="Z63" s="633"/>
      <c r="AA63" s="633"/>
      <c r="AB63" s="633"/>
      <c r="AC63" s="633"/>
      <c r="AD63" s="633"/>
      <c r="AE63" s="65">
        <v>5</v>
      </c>
      <c r="AF63" s="633"/>
      <c r="AG63" s="633"/>
      <c r="AH63" s="633"/>
      <c r="AI63" s="633"/>
      <c r="AJ63" s="633"/>
      <c r="AK63" s="633"/>
      <c r="AL63" s="633"/>
      <c r="AM63" s="633"/>
      <c r="AN63" s="633"/>
      <c r="AO63" s="633"/>
      <c r="AP63" s="633"/>
      <c r="AQ63" s="633"/>
      <c r="AR63" s="633"/>
      <c r="AS63" s="633"/>
      <c r="AT63" s="633"/>
      <c r="AU63" s="625"/>
      <c r="AV63" s="625"/>
      <c r="AW63" s="633"/>
      <c r="AX63" s="633"/>
      <c r="AY63" s="633"/>
      <c r="AZ63" s="633"/>
      <c r="BA63" s="633"/>
      <c r="BB63" s="633"/>
      <c r="BC63" s="633"/>
      <c r="BD63" s="625"/>
      <c r="BE63" s="633"/>
      <c r="BF63" s="625"/>
      <c r="BG63" s="625"/>
      <c r="BH63" s="633"/>
      <c r="BI63" s="633"/>
      <c r="BJ63" s="633"/>
      <c r="BK63" s="625"/>
      <c r="BL63" s="633">
        <v>5</v>
      </c>
      <c r="BM63" s="625"/>
      <c r="BN63" s="55">
        <f t="shared" si="0"/>
        <v>0</v>
      </c>
      <c r="BO63" s="55">
        <f t="shared" si="1"/>
        <v>0</v>
      </c>
      <c r="BP63" s="55">
        <f t="shared" si="2"/>
        <v>0</v>
      </c>
      <c r="BQ63" s="55">
        <f t="shared" si="3"/>
        <v>7</v>
      </c>
      <c r="BR63" s="55">
        <f t="shared" si="4"/>
        <v>0</v>
      </c>
      <c r="BS63" s="55">
        <f t="shared" si="5"/>
        <v>7</v>
      </c>
      <c r="BT63" s="80"/>
    </row>
    <row r="64" spans="1:72" s="239" customFormat="1" ht="15" hidden="1" x14ac:dyDescent="0.25">
      <c r="A64" s="321"/>
      <c r="C64" s="405" t="s">
        <v>2374</v>
      </c>
      <c r="D64" s="406" t="s">
        <v>2373</v>
      </c>
      <c r="E64" s="404" t="s">
        <v>591</v>
      </c>
      <c r="F64" s="236">
        <v>1</v>
      </c>
      <c r="G64" s="236"/>
      <c r="H64" s="625"/>
      <c r="I64" s="633"/>
      <c r="J64" s="625"/>
      <c r="K64" s="633"/>
      <c r="M64" s="705"/>
      <c r="N64" s="705"/>
      <c r="O64" s="633"/>
      <c r="S64" s="647"/>
      <c r="T64" s="633"/>
      <c r="U64" s="633"/>
      <c r="V64" s="633"/>
      <c r="W64" s="625"/>
      <c r="X64" s="633"/>
      <c r="Y64" s="647"/>
      <c r="Z64" s="633"/>
      <c r="AA64" s="633"/>
      <c r="AB64" s="704" t="s">
        <v>2547</v>
      </c>
      <c r="AC64" s="633"/>
      <c r="AD64" s="704" t="s">
        <v>2547</v>
      </c>
      <c r="AE64" s="65"/>
      <c r="AF64" s="633"/>
      <c r="AH64" s="704" t="s">
        <v>2547</v>
      </c>
      <c r="AI64" s="633"/>
      <c r="AJ64" s="704" t="s">
        <v>2547</v>
      </c>
      <c r="AK64" s="633"/>
      <c r="AL64" s="633"/>
      <c r="AM64" s="704" t="s">
        <v>2547</v>
      </c>
      <c r="AN64" s="633"/>
      <c r="AO64" s="633"/>
      <c r="AP64" s="633"/>
      <c r="AQ64" s="633"/>
      <c r="AR64" s="633"/>
      <c r="AS64" s="633"/>
      <c r="AT64" s="633"/>
      <c r="AU64" s="625"/>
      <c r="AV64" s="705"/>
      <c r="AW64" s="633"/>
      <c r="AX64" s="633"/>
      <c r="AY64" s="633"/>
      <c r="AZ64" s="633"/>
      <c r="BA64" s="633"/>
      <c r="BB64" s="633"/>
      <c r="BC64" s="633"/>
      <c r="BD64" s="625"/>
      <c r="BE64" s="633"/>
      <c r="BF64" s="704"/>
      <c r="BG64" s="625"/>
      <c r="BH64" s="704" t="s">
        <v>2547</v>
      </c>
      <c r="BI64" s="633"/>
      <c r="BJ64" s="633"/>
      <c r="BK64" s="625"/>
      <c r="BL64" s="705" t="s">
        <v>2547</v>
      </c>
      <c r="BM64" s="625"/>
      <c r="BN64" s="55">
        <f t="shared" si="0"/>
        <v>7</v>
      </c>
      <c r="BO64" s="55">
        <f t="shared" si="1"/>
        <v>0</v>
      </c>
      <c r="BP64" s="55">
        <f t="shared" si="2"/>
        <v>24</v>
      </c>
      <c r="BQ64" s="55">
        <f t="shared" si="3"/>
        <v>0</v>
      </c>
      <c r="BR64" s="55">
        <f t="shared" si="4"/>
        <v>0</v>
      </c>
      <c r="BS64" s="55">
        <f t="shared" si="5"/>
        <v>24</v>
      </c>
      <c r="BT64" s="80"/>
    </row>
    <row r="65" spans="1:115" s="239" customFormat="1" ht="15" x14ac:dyDescent="0.25">
      <c r="A65" s="321"/>
      <c r="C65" s="405" t="s">
        <v>2375</v>
      </c>
      <c r="D65" s="406" t="s">
        <v>2376</v>
      </c>
      <c r="E65" s="404" t="s">
        <v>591</v>
      </c>
      <c r="F65" s="236">
        <v>1</v>
      </c>
      <c r="G65" s="236"/>
      <c r="H65" s="625" t="s">
        <v>1261</v>
      </c>
      <c r="I65" s="633" t="s">
        <v>1261</v>
      </c>
      <c r="J65" s="625"/>
      <c r="K65" s="633" t="s">
        <v>1261</v>
      </c>
      <c r="M65" s="633" t="s">
        <v>1261</v>
      </c>
      <c r="N65" s="239" t="s">
        <v>1261</v>
      </c>
      <c r="O65" s="633"/>
      <c r="Q65" s="239" t="s">
        <v>1261</v>
      </c>
      <c r="S65" s="647"/>
      <c r="T65" s="633" t="s">
        <v>1261</v>
      </c>
      <c r="U65" s="633" t="s">
        <v>1261</v>
      </c>
      <c r="V65" s="633"/>
      <c r="W65" s="625" t="s">
        <v>1261</v>
      </c>
      <c r="X65" s="633"/>
      <c r="Y65" s="647" t="s">
        <v>1261</v>
      </c>
      <c r="Z65" s="633" t="s">
        <v>1261</v>
      </c>
      <c r="AA65" s="633" t="s">
        <v>1261</v>
      </c>
      <c r="AB65" s="704">
        <v>5</v>
      </c>
      <c r="AC65" s="633"/>
      <c r="AD65" s="704">
        <v>5</v>
      </c>
      <c r="AE65" s="65" t="s">
        <v>1261</v>
      </c>
      <c r="AF65" s="633"/>
      <c r="AH65" s="704">
        <v>5</v>
      </c>
      <c r="AI65" s="633" t="s">
        <v>1261</v>
      </c>
      <c r="AJ65" s="704">
        <v>5</v>
      </c>
      <c r="AK65" s="633" t="s">
        <v>1261</v>
      </c>
      <c r="AL65" s="633" t="s">
        <v>1261</v>
      </c>
      <c r="AM65" s="704">
        <v>5</v>
      </c>
      <c r="AN65" s="633" t="s">
        <v>1261</v>
      </c>
      <c r="AO65" s="633"/>
      <c r="AP65" s="633" t="s">
        <v>1261</v>
      </c>
      <c r="AQ65" s="633"/>
      <c r="AR65" s="633"/>
      <c r="AS65" s="633"/>
      <c r="AT65" s="633"/>
      <c r="AU65" s="705"/>
      <c r="AV65" s="625" t="s">
        <v>1261</v>
      </c>
      <c r="AW65" s="633"/>
      <c r="AX65" s="633"/>
      <c r="AY65" s="633"/>
      <c r="AZ65" s="633" t="s">
        <v>1261</v>
      </c>
      <c r="BA65" s="633"/>
      <c r="BB65" s="633" t="s">
        <v>1261</v>
      </c>
      <c r="BC65" s="633"/>
      <c r="BD65" s="625"/>
      <c r="BE65" s="633"/>
      <c r="BF65" s="705"/>
      <c r="BG65" s="625" t="s">
        <v>1261</v>
      </c>
      <c r="BH65" s="704">
        <v>9</v>
      </c>
      <c r="BI65" s="633"/>
      <c r="BJ65" s="633" t="s">
        <v>1261</v>
      </c>
      <c r="BK65" s="625"/>
      <c r="BL65" s="633" t="s">
        <v>1261</v>
      </c>
      <c r="BM65" s="625"/>
      <c r="BN65" s="55">
        <f t="shared" si="0"/>
        <v>0</v>
      </c>
      <c r="BO65" s="55">
        <f t="shared" si="1"/>
        <v>1</v>
      </c>
      <c r="BP65" s="55">
        <f t="shared" si="2"/>
        <v>24</v>
      </c>
      <c r="BQ65" s="55">
        <f t="shared" si="3"/>
        <v>5</v>
      </c>
      <c r="BR65" s="55">
        <f t="shared" si="4"/>
        <v>0</v>
      </c>
      <c r="BS65" s="55">
        <f t="shared" si="5"/>
        <v>30</v>
      </c>
      <c r="BT65" s="80"/>
    </row>
    <row r="66" spans="1:115" s="239" customFormat="1" ht="13.5" customHeight="1" x14ac:dyDescent="0.25">
      <c r="A66" s="321"/>
      <c r="C66" s="405" t="s">
        <v>2035</v>
      </c>
      <c r="D66" s="406" t="s">
        <v>2036</v>
      </c>
      <c r="E66" s="404" t="s">
        <v>591</v>
      </c>
      <c r="F66" s="236">
        <v>3</v>
      </c>
      <c r="G66" s="236"/>
      <c r="H66" s="625"/>
      <c r="I66" s="633"/>
      <c r="J66" s="625"/>
      <c r="K66" s="633">
        <v>10</v>
      </c>
      <c r="L66" s="239">
        <v>9</v>
      </c>
      <c r="M66" s="705"/>
      <c r="N66" s="239">
        <v>9</v>
      </c>
      <c r="O66" s="633"/>
      <c r="P66" s="239">
        <v>9</v>
      </c>
      <c r="Q66" s="239">
        <v>10</v>
      </c>
      <c r="R66" s="239">
        <v>9</v>
      </c>
      <c r="S66" s="633"/>
      <c r="T66" s="633"/>
      <c r="V66" s="633">
        <v>9</v>
      </c>
      <c r="W66" s="625">
        <v>9</v>
      </c>
      <c r="X66" s="633">
        <v>10</v>
      </c>
      <c r="Y66" s="647"/>
      <c r="Z66" s="633">
        <v>10</v>
      </c>
      <c r="AA66" s="633"/>
      <c r="AB66" s="704">
        <v>10</v>
      </c>
      <c r="AC66" s="633"/>
      <c r="AD66" s="704">
        <v>9</v>
      </c>
      <c r="AE66" s="65">
        <v>10</v>
      </c>
      <c r="AF66" s="633"/>
      <c r="AH66" s="704">
        <v>9</v>
      </c>
      <c r="AI66" s="633">
        <v>10</v>
      </c>
      <c r="AJ66" s="704">
        <v>10</v>
      </c>
      <c r="AK66" s="633"/>
      <c r="AL66" s="633"/>
      <c r="AM66" s="704">
        <v>9</v>
      </c>
      <c r="AN66" s="633"/>
      <c r="AO66" s="633"/>
      <c r="AP66" s="633"/>
      <c r="AQ66" s="633"/>
      <c r="AR66" s="633"/>
      <c r="AS66" s="633"/>
      <c r="AT66" s="633"/>
      <c r="AU66" s="705"/>
      <c r="AV66" s="705"/>
      <c r="AW66" s="633"/>
      <c r="AX66" s="633">
        <v>10</v>
      </c>
      <c r="AY66" s="633"/>
      <c r="AZ66" s="633"/>
      <c r="BA66" s="633"/>
      <c r="BB66" s="633"/>
      <c r="BC66" s="633"/>
      <c r="BD66" s="625"/>
      <c r="BE66" s="633"/>
      <c r="BF66" s="705"/>
      <c r="BG66" s="625"/>
      <c r="BH66" s="704">
        <v>10</v>
      </c>
      <c r="BI66" s="633"/>
      <c r="BJ66" s="633"/>
      <c r="BK66" s="625"/>
      <c r="BL66" s="633">
        <v>9</v>
      </c>
      <c r="BM66" s="625"/>
      <c r="BN66" s="55">
        <f t="shared" si="0"/>
        <v>0</v>
      </c>
      <c r="BO66" s="55">
        <f t="shared" si="1"/>
        <v>20</v>
      </c>
      <c r="BP66" s="55">
        <f t="shared" si="2"/>
        <v>0</v>
      </c>
      <c r="BQ66" s="55">
        <f t="shared" si="3"/>
        <v>0</v>
      </c>
      <c r="BR66" s="55">
        <f t="shared" si="4"/>
        <v>0</v>
      </c>
      <c r="BS66" s="55">
        <f t="shared" si="5"/>
        <v>20</v>
      </c>
      <c r="BT66" s="80"/>
    </row>
    <row r="67" spans="1:115" s="55" customFormat="1" ht="15" x14ac:dyDescent="0.25">
      <c r="A67" s="172"/>
      <c r="C67" s="86" t="s">
        <v>1889</v>
      </c>
      <c r="D67" s="85" t="s">
        <v>1890</v>
      </c>
      <c r="E67" s="91" t="s">
        <v>591</v>
      </c>
      <c r="F67" s="57">
        <v>4</v>
      </c>
      <c r="G67" s="57"/>
      <c r="H67" s="625">
        <v>9</v>
      </c>
      <c r="I67" s="633"/>
      <c r="J67" s="625">
        <v>8</v>
      </c>
      <c r="K67" s="633">
        <v>9</v>
      </c>
      <c r="L67" s="239">
        <v>9</v>
      </c>
      <c r="M67" s="705"/>
      <c r="N67" s="625">
        <v>9</v>
      </c>
      <c r="O67" s="625"/>
      <c r="P67" s="239">
        <v>7</v>
      </c>
      <c r="Q67" s="239">
        <v>10</v>
      </c>
      <c r="R67" s="239">
        <v>9</v>
      </c>
      <c r="S67" s="633"/>
      <c r="T67" s="625"/>
      <c r="V67" s="633">
        <v>8</v>
      </c>
      <c r="W67" s="625">
        <v>9</v>
      </c>
      <c r="X67" s="633">
        <v>8</v>
      </c>
      <c r="Y67" s="595"/>
      <c r="Z67" s="633">
        <v>9</v>
      </c>
      <c r="AA67" s="625"/>
      <c r="AB67" s="704">
        <v>9</v>
      </c>
      <c r="AC67" s="625"/>
      <c r="AD67" s="704">
        <v>8</v>
      </c>
      <c r="AE67" s="65">
        <v>9</v>
      </c>
      <c r="AF67" s="625"/>
      <c r="AH67" s="704">
        <v>8</v>
      </c>
      <c r="AI67" s="633">
        <v>9</v>
      </c>
      <c r="AJ67" s="704">
        <v>9</v>
      </c>
      <c r="AK67" s="625"/>
      <c r="AL67" s="625"/>
      <c r="AM67" s="704">
        <v>9</v>
      </c>
      <c r="AN67" s="625"/>
      <c r="AO67" s="625"/>
      <c r="AP67" s="625"/>
      <c r="AQ67" s="625"/>
      <c r="AR67" s="625"/>
      <c r="AS67" s="625"/>
      <c r="AT67" s="625"/>
      <c r="AU67" s="625">
        <v>8</v>
      </c>
      <c r="AV67" s="625">
        <v>9</v>
      </c>
      <c r="AW67" s="625"/>
      <c r="AX67" s="633">
        <v>8</v>
      </c>
      <c r="AY67" s="625"/>
      <c r="AZ67" s="625"/>
      <c r="BA67" s="625"/>
      <c r="BB67" s="625"/>
      <c r="BC67" s="625"/>
      <c r="BD67" s="625"/>
      <c r="BE67" s="625"/>
      <c r="BF67" s="625">
        <v>9</v>
      </c>
      <c r="BG67" s="625"/>
      <c r="BH67" s="704">
        <v>9</v>
      </c>
      <c r="BI67" s="625"/>
      <c r="BJ67" s="625"/>
      <c r="BK67" s="595">
        <v>9</v>
      </c>
      <c r="BL67" s="633">
        <v>7</v>
      </c>
      <c r="BM67" s="595"/>
      <c r="BN67" s="55">
        <f t="shared" si="0"/>
        <v>0</v>
      </c>
      <c r="BO67" s="55">
        <f t="shared" si="1"/>
        <v>26</v>
      </c>
      <c r="BP67" s="55">
        <f t="shared" si="2"/>
        <v>0</v>
      </c>
      <c r="BQ67" s="55">
        <f t="shared" si="3"/>
        <v>0</v>
      </c>
      <c r="BR67" s="55">
        <f t="shared" si="4"/>
        <v>0</v>
      </c>
      <c r="BS67" s="55">
        <f t="shared" si="5"/>
        <v>26</v>
      </c>
      <c r="BT67" s="59"/>
    </row>
    <row r="68" spans="1:115" s="239" customFormat="1" ht="13.5" customHeight="1" x14ac:dyDescent="0.25">
      <c r="A68" s="321"/>
      <c r="C68" s="405" t="s">
        <v>1933</v>
      </c>
      <c r="D68" s="406" t="s">
        <v>1934</v>
      </c>
      <c r="E68" s="404" t="s">
        <v>591</v>
      </c>
      <c r="F68" s="236">
        <v>5</v>
      </c>
      <c r="G68" s="236"/>
      <c r="H68" s="625">
        <v>9</v>
      </c>
      <c r="I68" s="633">
        <v>9</v>
      </c>
      <c r="J68" s="625">
        <v>9</v>
      </c>
      <c r="K68" s="633">
        <v>9</v>
      </c>
      <c r="L68" s="239">
        <v>9</v>
      </c>
      <c r="M68" s="633">
        <v>9</v>
      </c>
      <c r="N68" s="625">
        <v>9</v>
      </c>
      <c r="O68" s="633">
        <v>10</v>
      </c>
      <c r="P68" s="239">
        <v>7</v>
      </c>
      <c r="Q68" s="239">
        <v>9</v>
      </c>
      <c r="R68" s="239">
        <v>9</v>
      </c>
      <c r="S68" s="633"/>
      <c r="T68" s="625"/>
      <c r="V68" s="633">
        <v>8</v>
      </c>
      <c r="W68" s="625">
        <v>9</v>
      </c>
      <c r="X68" s="633">
        <v>9</v>
      </c>
      <c r="Y68" s="647"/>
      <c r="Z68" s="633">
        <v>9</v>
      </c>
      <c r="AA68" s="633"/>
      <c r="AB68" s="704">
        <v>8</v>
      </c>
      <c r="AC68" s="633"/>
      <c r="AD68" s="704">
        <v>8</v>
      </c>
      <c r="AE68" s="65">
        <v>9</v>
      </c>
      <c r="AF68" s="633"/>
      <c r="AH68" s="704">
        <v>8</v>
      </c>
      <c r="AI68" s="633">
        <v>9</v>
      </c>
      <c r="AJ68" s="704">
        <v>9</v>
      </c>
      <c r="AK68" s="633"/>
      <c r="AL68" s="633"/>
      <c r="AM68" s="704">
        <v>9</v>
      </c>
      <c r="AN68" s="633"/>
      <c r="AO68" s="633"/>
      <c r="AP68" s="633"/>
      <c r="AQ68" s="633"/>
      <c r="AR68" s="633"/>
      <c r="AS68" s="633"/>
      <c r="AT68" s="633"/>
      <c r="AU68" s="625">
        <v>7</v>
      </c>
      <c r="AV68" s="625">
        <v>9</v>
      </c>
      <c r="AW68" s="633"/>
      <c r="AX68" s="633">
        <v>9</v>
      </c>
      <c r="AY68" s="633"/>
      <c r="AZ68" s="633"/>
      <c r="BA68" s="633"/>
      <c r="BB68" s="633"/>
      <c r="BC68" s="633"/>
      <c r="BD68" s="625">
        <v>7</v>
      </c>
      <c r="BE68" s="633"/>
      <c r="BF68" s="625">
        <v>9</v>
      </c>
      <c r="BG68" s="625">
        <v>9</v>
      </c>
      <c r="BH68" s="704">
        <v>10</v>
      </c>
      <c r="BI68" s="633">
        <v>8</v>
      </c>
      <c r="BJ68" s="633"/>
      <c r="BK68" s="625">
        <v>9</v>
      </c>
      <c r="BL68" s="705"/>
      <c r="BM68" s="625">
        <v>10</v>
      </c>
      <c r="BN68" s="55">
        <f>COUNTIF(F68:BM68,"2024-1")</f>
        <v>0</v>
      </c>
      <c r="BO68" s="55">
        <f>COUNTIF(H68:BM68,"&gt;5")</f>
        <v>32</v>
      </c>
      <c r="BP68" s="55">
        <f>COUNTIF(H68:BM69,"&gt;5?")</f>
        <v>0</v>
      </c>
      <c r="BQ68" s="55">
        <f>COUNTIF(H68:BM68,"5")</f>
        <v>0</v>
      </c>
      <c r="BR68" s="55">
        <f>COUNTIF(H68:BM68,"5*")</f>
        <v>0</v>
      </c>
      <c r="BS68" s="55">
        <f>SUM(BO68:BR68)</f>
        <v>32</v>
      </c>
      <c r="BT68" s="80"/>
    </row>
    <row r="69" spans="1:115" s="55" customFormat="1" hidden="1" x14ac:dyDescent="0.25">
      <c r="A69" s="172"/>
      <c r="C69" s="86" t="s">
        <v>1815</v>
      </c>
      <c r="D69" s="646" t="s">
        <v>1814</v>
      </c>
      <c r="E69" s="91" t="s">
        <v>1880</v>
      </c>
      <c r="F69" s="57">
        <v>2</v>
      </c>
      <c r="G69" s="57"/>
      <c r="H69" s="168"/>
      <c r="K69" s="55">
        <v>10</v>
      </c>
      <c r="M69" s="55">
        <v>10</v>
      </c>
      <c r="N69" s="55">
        <v>10</v>
      </c>
      <c r="Q69" s="168"/>
      <c r="S69" s="168"/>
      <c r="T69" s="55">
        <v>9</v>
      </c>
      <c r="W69" s="55">
        <v>8</v>
      </c>
      <c r="Y69" s="168"/>
      <c r="BJ69" s="55">
        <v>9</v>
      </c>
      <c r="BK69" s="55">
        <v>10</v>
      </c>
      <c r="BM69" s="168"/>
      <c r="BN69" s="55">
        <f t="shared" ref="BN69" si="12">COUNTIF(F69:BM69,"2023-1")</f>
        <v>0</v>
      </c>
      <c r="BO69" s="55">
        <f t="shared" ref="BO69" si="13">COUNTIF(H69:BM69,"&gt;5")</f>
        <v>7</v>
      </c>
      <c r="BP69" s="55">
        <f t="shared" ref="BP69" si="14">COUNTIF(J69:BM69,"&gt;5?")</f>
        <v>0</v>
      </c>
      <c r="BQ69" s="55">
        <f t="shared" ref="BQ69" si="15">COUNTIF(J69:BM69,"5")</f>
        <v>0</v>
      </c>
      <c r="BR69" s="55">
        <f t="shared" ref="BR69" si="16">COUNTIF(J69:BM69,"5*")</f>
        <v>0</v>
      </c>
      <c r="BS69" s="55">
        <f t="shared" ref="BS69" si="17">SUM(BO69:BR69)</f>
        <v>7</v>
      </c>
      <c r="BT69" s="59"/>
    </row>
    <row r="70" spans="1:115" ht="13.5" customHeight="1" thickBot="1" x14ac:dyDescent="0.3">
      <c r="A70" s="267"/>
      <c r="C70" s="88"/>
      <c r="D70" s="187" t="s">
        <v>41</v>
      </c>
      <c r="E70" s="89"/>
      <c r="F70" s="229">
        <f>COUNT(#REF!)</f>
        <v>0</v>
      </c>
      <c r="G70" s="230">
        <f>COUNT(#REF!)</f>
        <v>0</v>
      </c>
      <c r="H70" s="231">
        <f>COUNTA(#REF!)</f>
        <v>1</v>
      </c>
      <c r="I70" s="231">
        <f>COUNTA(#REF!)</f>
        <v>1</v>
      </c>
      <c r="J70" s="231">
        <f>COUNTA(#REF!)</f>
        <v>1</v>
      </c>
      <c r="K70" s="231">
        <f>COUNTA(#REF!)</f>
        <v>1</v>
      </c>
      <c r="L70" s="231">
        <f>COUNTA(#REF!)</f>
        <v>1</v>
      </c>
      <c r="M70" s="231">
        <f>COUNTA(#REF!)</f>
        <v>1</v>
      </c>
      <c r="N70" s="231">
        <f>COUNTA(#REF!)</f>
        <v>1</v>
      </c>
      <c r="O70" s="231">
        <f>COUNTA(#REF!)</f>
        <v>1</v>
      </c>
      <c r="P70" s="231">
        <f>COUNTA(#REF!)</f>
        <v>1</v>
      </c>
      <c r="Q70" s="231">
        <f>COUNTA(#REF!)</f>
        <v>1</v>
      </c>
      <c r="R70" s="231">
        <f>COUNTA(#REF!)</f>
        <v>1</v>
      </c>
      <c r="S70" s="231">
        <f>COUNTA(#REF!)</f>
        <v>1</v>
      </c>
      <c r="T70" s="231">
        <f>COUNTA(#REF!)</f>
        <v>1</v>
      </c>
      <c r="U70" s="231">
        <f>COUNTA(#REF!)</f>
        <v>1</v>
      </c>
      <c r="V70" s="231">
        <f>COUNTA(#REF!)</f>
        <v>1</v>
      </c>
      <c r="W70" s="231">
        <f>COUNTA(#REF!)</f>
        <v>1</v>
      </c>
      <c r="X70" s="231">
        <f>COUNTA(#REF!)</f>
        <v>1</v>
      </c>
      <c r="Y70" s="231">
        <f>COUNTA(#REF!)</f>
        <v>1</v>
      </c>
      <c r="Z70" s="231">
        <f>COUNTA(#REF!)</f>
        <v>1</v>
      </c>
      <c r="AA70" s="231">
        <f>COUNTA(#REF!)</f>
        <v>1</v>
      </c>
      <c r="AB70" s="231">
        <f>COUNTA(#REF!)</f>
        <v>1</v>
      </c>
      <c r="AC70" s="231">
        <f>COUNTA(#REF!)</f>
        <v>1</v>
      </c>
      <c r="AD70" s="231">
        <f>COUNTA(#REF!)</f>
        <v>1</v>
      </c>
      <c r="AE70" s="231">
        <f>COUNTA(#REF!)</f>
        <v>1</v>
      </c>
      <c r="AF70" s="231">
        <f>COUNTA(#REF!)</f>
        <v>1</v>
      </c>
      <c r="AG70" s="231">
        <f>COUNTA(#REF!)</f>
        <v>1</v>
      </c>
      <c r="AH70" s="231">
        <f>COUNTA(#REF!)</f>
        <v>1</v>
      </c>
      <c r="AI70" s="231">
        <f>COUNTA(#REF!)</f>
        <v>1</v>
      </c>
      <c r="AJ70" s="231">
        <f>COUNTA(#REF!)</f>
        <v>1</v>
      </c>
      <c r="AK70" s="231">
        <f>COUNTA(#REF!)</f>
        <v>1</v>
      </c>
      <c r="AL70" s="231">
        <f>COUNTA(#REF!)</f>
        <v>1</v>
      </c>
      <c r="AM70" s="231">
        <f>COUNTA(#REF!)</f>
        <v>1</v>
      </c>
      <c r="AN70" s="231">
        <f>COUNTA(#REF!)</f>
        <v>1</v>
      </c>
      <c r="AO70" s="231">
        <f>COUNTA(#REF!)</f>
        <v>1</v>
      </c>
      <c r="AP70" s="231">
        <f>COUNTA(#REF!)</f>
        <v>1</v>
      </c>
      <c r="AQ70" s="231">
        <f>COUNTA(#REF!)</f>
        <v>1</v>
      </c>
      <c r="AR70" s="231">
        <f>COUNTA(#REF!)</f>
        <v>1</v>
      </c>
      <c r="AS70" s="231">
        <f>COUNTA(#REF!)</f>
        <v>1</v>
      </c>
      <c r="AT70" s="231">
        <f>COUNTA(#REF!)</f>
        <v>1</v>
      </c>
      <c r="AU70" s="231">
        <f>COUNTA(#REF!)</f>
        <v>1</v>
      </c>
      <c r="AV70" s="231"/>
      <c r="AW70" s="231">
        <f>COUNTA(#REF!)</f>
        <v>1</v>
      </c>
      <c r="AX70" s="231">
        <f>COUNTA(#REF!)</f>
        <v>1</v>
      </c>
      <c r="AY70" s="231">
        <f>COUNTA(#REF!)</f>
        <v>1</v>
      </c>
      <c r="AZ70" s="231">
        <f>COUNTA(#REF!)</f>
        <v>1</v>
      </c>
      <c r="BA70" s="231">
        <f>COUNTA(#REF!)</f>
        <v>1</v>
      </c>
      <c r="BB70" s="231">
        <f>COUNTA(#REF!)</f>
        <v>1</v>
      </c>
      <c r="BC70" s="231">
        <f>COUNTA(#REF!)</f>
        <v>1</v>
      </c>
      <c r="BD70" s="231">
        <f>COUNTA(#REF!)</f>
        <v>1</v>
      </c>
      <c r="BE70" s="231">
        <f>COUNTA(#REF!)</f>
        <v>1</v>
      </c>
      <c r="BF70" s="231">
        <f>COUNTA(#REF!)</f>
        <v>1</v>
      </c>
      <c r="BG70" s="231">
        <f>COUNTA(#REF!)</f>
        <v>1</v>
      </c>
      <c r="BH70" s="231">
        <f>COUNTA(#REF!)</f>
        <v>1</v>
      </c>
      <c r="BI70" s="231">
        <f>COUNTA(#REF!)</f>
        <v>1</v>
      </c>
      <c r="BJ70" s="231">
        <f>COUNTA(#REF!)</f>
        <v>1</v>
      </c>
      <c r="BK70" s="231">
        <f>COUNTA(#REF!)</f>
        <v>1</v>
      </c>
      <c r="BL70" s="231">
        <f>COUNTA(#REF!)</f>
        <v>1</v>
      </c>
      <c r="BM70" s="231">
        <f>COUNTA(#REF!)</f>
        <v>1</v>
      </c>
      <c r="BN70" s="231" t="e">
        <f>SUM(#REF!)</f>
        <v>#REF!</v>
      </c>
      <c r="BO70" s="231">
        <f>COUNTA(#REF!)</f>
        <v>1</v>
      </c>
      <c r="BP70" s="231">
        <f>COUNTA(#REF!)</f>
        <v>1</v>
      </c>
      <c r="BQ70" s="231">
        <f>COUNTA(#REF!)</f>
        <v>1</v>
      </c>
      <c r="BR70" s="231">
        <f>COUNTA(#REF!)</f>
        <v>1</v>
      </c>
      <c r="BS70" s="231">
        <f>COUNTA(#REF!)</f>
        <v>1</v>
      </c>
      <c r="BT70" s="231">
        <f>COUNTA(#REF!)</f>
        <v>1</v>
      </c>
      <c r="BU70" s="229">
        <f>COUNTA(#REF!)</f>
        <v>1</v>
      </c>
      <c r="BV70" s="229">
        <f>COUNTA(#REF!)</f>
        <v>1</v>
      </c>
      <c r="BW70" s="229">
        <f>COUNTA(#REF!)</f>
        <v>1</v>
      </c>
      <c r="BX70" s="229">
        <f>COUNTA(#REF!)</f>
        <v>1</v>
      </c>
      <c r="BY70" s="229">
        <f>COUNTA(#REF!)</f>
        <v>1</v>
      </c>
      <c r="BZ70" s="229">
        <f>COUNTA(#REF!)</f>
        <v>1</v>
      </c>
      <c r="CA70" s="229">
        <f>COUNTA(#REF!)</f>
        <v>1</v>
      </c>
      <c r="CB70" s="271">
        <f>COUNTA(#REF!)</f>
        <v>1</v>
      </c>
      <c r="CC70" s="230">
        <f>COUNTA(#REF!)</f>
        <v>1</v>
      </c>
      <c r="CD70" s="231">
        <f>COUNTA(#REF!)</f>
        <v>1</v>
      </c>
      <c r="CE70" s="229">
        <f>COUNTA(#REF!)</f>
        <v>1</v>
      </c>
      <c r="CF70" s="229">
        <f>COUNTA(#REF!)</f>
        <v>1</v>
      </c>
      <c r="CG70" s="229">
        <f>COUNTA(#REF!)</f>
        <v>1</v>
      </c>
      <c r="CH70" s="398">
        <f>COUNTA(#REF!)</f>
        <v>1</v>
      </c>
      <c r="CI70" s="231">
        <f>COUNTA(#REF!)</f>
        <v>1</v>
      </c>
      <c r="CJ70" s="229">
        <f>COUNTA(#REF!)</f>
        <v>1</v>
      </c>
      <c r="CK70" s="229">
        <f>COUNTA(#REF!)</f>
        <v>1</v>
      </c>
      <c r="CL70" s="229">
        <f>COUNTA(#REF!)</f>
        <v>1</v>
      </c>
      <c r="CM70" s="229">
        <f>COUNTA(#REF!)</f>
        <v>1</v>
      </c>
      <c r="CN70" s="229">
        <f>COUNTA(#REF!)</f>
        <v>1</v>
      </c>
      <c r="CO70" s="229">
        <f>COUNTA(#REF!)</f>
        <v>1</v>
      </c>
      <c r="CP70" s="229">
        <f>COUNTA(#REF!)</f>
        <v>1</v>
      </c>
      <c r="CQ70" s="229">
        <f>COUNTA(#REF!)</f>
        <v>1</v>
      </c>
      <c r="CR70" s="398">
        <f>COUNTA(#REF!)</f>
        <v>1</v>
      </c>
      <c r="CS70" s="231">
        <f>COUNTA(#REF!)</f>
        <v>1</v>
      </c>
      <c r="CT70" s="229">
        <f>COUNTA(#REF!)</f>
        <v>1</v>
      </c>
      <c r="CU70" s="229">
        <f>COUNTA(#REF!)</f>
        <v>1</v>
      </c>
      <c r="CV70" s="229">
        <f>COUNTA(#REF!)</f>
        <v>1</v>
      </c>
      <c r="CW70" s="229">
        <f>COUNTA(#REF!)</f>
        <v>1</v>
      </c>
      <c r="CX70" s="229">
        <f>COUNTA(#REF!)</f>
        <v>1</v>
      </c>
      <c r="CY70" s="229">
        <f>COUNTA(#REF!)</f>
        <v>1</v>
      </c>
      <c r="CZ70" s="229">
        <f>COUNTA(#REF!)</f>
        <v>1</v>
      </c>
      <c r="DA70" s="229">
        <f>COUNTA(#REF!)</f>
        <v>1</v>
      </c>
      <c r="DB70" s="399">
        <f>COUNTA(#REF!)</f>
        <v>1</v>
      </c>
      <c r="DC70" s="231" t="e">
        <f>COUNTIF(#REF!,"A")</f>
        <v>#REF!</v>
      </c>
      <c r="DD70" s="271" t="e">
        <f>COUNTIF(#REF!,"A")</f>
        <v>#REF!</v>
      </c>
      <c r="DE70" s="400" t="e">
        <f>COUNTIF(#REF!,"A")</f>
        <v>#REF!</v>
      </c>
      <c r="DF70" s="401" t="e">
        <f>COUNTIF(#REF!,"A")</f>
        <v>#REF!</v>
      </c>
      <c r="DG70" s="401" t="e">
        <f>COUNTIF(#REF!,"A")</f>
        <v>#REF!</v>
      </c>
      <c r="DH70" s="401" t="e">
        <f>COUNTIF(#REF!,"A")</f>
        <v>#REF!</v>
      </c>
      <c r="DI70" s="401" t="e">
        <f>COUNTIF(#REF!,"A")</f>
        <v>#REF!</v>
      </c>
      <c r="DJ70" s="401" t="e">
        <f>COUNTIF(#REF!,"A")</f>
        <v>#REF!</v>
      </c>
      <c r="DK70" s="402" t="e">
        <f>COUNTIF(#REF!,"A")</f>
        <v>#REF!</v>
      </c>
    </row>
    <row r="71" spans="1:115" ht="13.5" customHeight="1" x14ac:dyDescent="0.25"/>
    <row r="72" spans="1:115" ht="13.5" customHeight="1" thickBot="1" x14ac:dyDescent="0.3"/>
    <row r="73" spans="1:115" ht="13.5" customHeight="1" x14ac:dyDescent="0.25">
      <c r="C73" s="985" t="s">
        <v>43</v>
      </c>
      <c r="D73" s="986"/>
      <c r="E73" s="987"/>
      <c r="F73" s="988"/>
    </row>
    <row r="74" spans="1:115" ht="13.5" customHeight="1" x14ac:dyDescent="0.25">
      <c r="C74" s="59" t="s">
        <v>36</v>
      </c>
      <c r="D74" s="989" t="s">
        <v>17</v>
      </c>
      <c r="E74" s="990"/>
      <c r="F74" s="991"/>
    </row>
    <row r="75" spans="1:115" ht="13.5" customHeight="1" x14ac:dyDescent="0.25">
      <c r="C75" s="59" t="s">
        <v>52</v>
      </c>
      <c r="D75" s="989" t="s">
        <v>53</v>
      </c>
      <c r="E75" s="990"/>
      <c r="F75" s="991"/>
    </row>
    <row r="76" spans="1:115" ht="13.5" customHeight="1" x14ac:dyDescent="0.25">
      <c r="C76" s="59" t="s">
        <v>54</v>
      </c>
      <c r="D76" s="989" t="s">
        <v>55</v>
      </c>
      <c r="E76" s="990"/>
      <c r="F76" s="991"/>
    </row>
    <row r="77" spans="1:115" ht="13.5" customHeight="1" x14ac:dyDescent="0.25">
      <c r="C77" s="59" t="s">
        <v>16</v>
      </c>
      <c r="D77" s="989" t="s">
        <v>18</v>
      </c>
      <c r="E77" s="990"/>
      <c r="F77" s="991"/>
    </row>
    <row r="78" spans="1:115" ht="13.5" customHeight="1" x14ac:dyDescent="0.25">
      <c r="C78" s="80" t="s">
        <v>42</v>
      </c>
      <c r="D78" s="81" t="s">
        <v>75</v>
      </c>
      <c r="E78" s="178"/>
      <c r="F78" s="82"/>
    </row>
    <row r="79" spans="1:115" x14ac:dyDescent="0.25">
      <c r="C79" s="80" t="s">
        <v>50</v>
      </c>
      <c r="D79" s="81" t="s">
        <v>66</v>
      </c>
      <c r="E79" s="178"/>
      <c r="F79" s="82"/>
    </row>
    <row r="80" spans="1:115" ht="14.4" thickBot="1" x14ac:dyDescent="0.3">
      <c r="C80" s="83" t="s">
        <v>44</v>
      </c>
      <c r="D80" s="992" t="s">
        <v>30</v>
      </c>
      <c r="E80" s="993"/>
      <c r="F80" s="994"/>
    </row>
    <row r="82" spans="3:18" ht="15" customHeight="1" x14ac:dyDescent="0.25">
      <c r="C82" s="65" t="s">
        <v>37</v>
      </c>
      <c r="D82" s="984" t="s">
        <v>38</v>
      </c>
      <c r="E82" s="984"/>
      <c r="F82" s="984"/>
      <c r="G82" s="984"/>
      <c r="H82" s="984"/>
      <c r="I82" s="984"/>
      <c r="J82" s="984"/>
      <c r="K82" s="984"/>
      <c r="L82" s="984"/>
      <c r="M82" s="984"/>
      <c r="N82" s="984"/>
      <c r="O82" s="984"/>
      <c r="P82" s="984"/>
      <c r="Q82" s="984"/>
      <c r="R82" s="87"/>
    </row>
    <row r="83" spans="3:18" ht="29.25" customHeight="1" x14ac:dyDescent="0.25">
      <c r="D83" s="984" t="s">
        <v>39</v>
      </c>
      <c r="E83" s="984"/>
      <c r="F83" s="984"/>
      <c r="G83" s="984"/>
      <c r="H83" s="984"/>
      <c r="I83" s="984"/>
      <c r="J83" s="984"/>
      <c r="K83" s="984"/>
      <c r="L83" s="984"/>
      <c r="M83" s="984"/>
      <c r="N83" s="984"/>
      <c r="O83" s="984"/>
      <c r="P83" s="984"/>
      <c r="Q83" s="984"/>
      <c r="R83" s="984"/>
    </row>
    <row r="84" spans="3:18" x14ac:dyDescent="0.25">
      <c r="D84" s="52" t="s">
        <v>40</v>
      </c>
    </row>
  </sheetData>
  <mergeCells count="26">
    <mergeCell ref="D82:Q82"/>
    <mergeCell ref="D83:R83"/>
    <mergeCell ref="C73:F73"/>
    <mergeCell ref="D74:F74"/>
    <mergeCell ref="D75:F75"/>
    <mergeCell ref="D76:F76"/>
    <mergeCell ref="D77:F77"/>
    <mergeCell ref="D80:F80"/>
    <mergeCell ref="CS7:DB7"/>
    <mergeCell ref="DC7:DD7"/>
    <mergeCell ref="DE7:DK7"/>
    <mergeCell ref="E8:E9"/>
    <mergeCell ref="F8:F9"/>
    <mergeCell ref="G8:G9"/>
    <mergeCell ref="AX7:BH7"/>
    <mergeCell ref="BI7:BM7"/>
    <mergeCell ref="BN7:BS7"/>
    <mergeCell ref="BT7:CC7"/>
    <mergeCell ref="CD7:CH7"/>
    <mergeCell ref="CI7:CR7"/>
    <mergeCell ref="H7:AW7"/>
    <mergeCell ref="A7:A9"/>
    <mergeCell ref="B7:B9"/>
    <mergeCell ref="C7:C9"/>
    <mergeCell ref="D7:D9"/>
    <mergeCell ref="E7:G7"/>
  </mergeCells>
  <conditionalFormatting sqref="H12:K25">
    <cfRule type="cellIs" dxfId="869" priority="180" operator="lessThan">
      <formula>6</formula>
    </cfRule>
    <cfRule type="cellIs" dxfId="868" priority="179" operator="equal">
      <formula>"2014-2"</formula>
    </cfRule>
    <cfRule type="cellIs" dxfId="867" priority="178" operator="equal">
      <formula>5</formula>
    </cfRule>
  </conditionalFormatting>
  <conditionalFormatting sqref="H28:R47">
    <cfRule type="cellIs" dxfId="866" priority="158" operator="equal">
      <formula>5</formula>
    </cfRule>
    <cfRule type="cellIs" dxfId="865" priority="159" operator="equal">
      <formula>"2014-2"</formula>
    </cfRule>
    <cfRule type="cellIs" dxfId="864" priority="160" operator="lessThan">
      <formula>6</formula>
    </cfRule>
  </conditionalFormatting>
  <conditionalFormatting sqref="H11:X11 AB11:AM11 Z11:Z40 L12:M17 P12:U17 AF12:AJ17 AL12:AM17 X12:X25 L18:L23 AF18:AG39 L24:N25 H26 J26:N26 R26:R27 S26:S47 H27:N27 V39:X39 AE40:AG44 Z45:AL46 Z47 AB47:AL47 H48:X60 Z54:AM54 AB55:AM63 Z55:Z69 M61:X61 BH61:BL63 H61:K66 S62:X65 M62:M66 O62:O67 S66:T68 V66:X68 H67:N67 BI67:BM67 H68:K68 M68:O68 H69:X69 AB69:AM69 BG69:BM69">
    <cfRule type="cellIs" dxfId="863" priority="537" operator="equal">
      <formula>5</formula>
    </cfRule>
  </conditionalFormatting>
  <conditionalFormatting sqref="H11:X11 AB11:AM11 AO11:AR17 AT11:AT28 AW11:AY28 Z11:Z40 BA11:BE60 L12:M17 P12:U17 AF12:AJ17 AL12:AM17 X12:X25 L18:L23 AO18:AP28 AR18:AR28 AF18:AG39 L24:N25 H26 J26:N26 R26:R27 S26:S47 H27:N27 AX29:AY44 V39:X39 AE40:AG44 AO45:AR46 AW45:AY69 H48:X60 Z54:AM54 AO54:AR69 AB55:AM63 Z55:Z69 M61:X61 BH61:BL63 H61:K66 S62:X65 M62:M66 O62:O67 S66:T68 V66:X68 H67:N67 BI67:BM67 H68:K68 M68:O68 H69:X69 AB69:AM69 BA69:BE69 BG69:BM69">
    <cfRule type="cellIs" dxfId="862" priority="539" operator="lessThan">
      <formula>6</formula>
    </cfRule>
    <cfRule type="cellIs" dxfId="861" priority="538" operator="equal">
      <formula>"2014-2"</formula>
    </cfRule>
  </conditionalFormatting>
  <conditionalFormatting sqref="H47:AL53">
    <cfRule type="cellIs" dxfId="860" priority="41" operator="equal">
      <formula>"2015-1"</formula>
    </cfRule>
  </conditionalFormatting>
  <conditionalFormatting sqref="H11:BM11 L12:M17 P12:U17 AF12:AJ17 X12:Z25 BM12:BM25 H12:H27 L18:L23 AR18:BL25 AF18:AG39 L24:N25 J26:N26 R26:T27 Y26:Z38 I27:N27 H28:T39 V39:Z39 T40:Z40 AE40:AG44 H40:S46 T45:AL46 H54:BM60 M61:AS61 BH61:BL63 H61:K66 S62:AS63 M62:M66 O62:O67 S64:AA65 AN64:AS66 S66:T68 V66:AA68 H67:N67 AN67:AU67 BI67:BM67 H68:K68 M68:O68 AN68:AT68 H69:BM69">
    <cfRule type="cellIs" dxfId="859" priority="536" operator="equal">
      <formula>"2015-1"</formula>
    </cfRule>
  </conditionalFormatting>
  <conditionalFormatting sqref="I12:K25">
    <cfRule type="cellIs" dxfId="858" priority="177" operator="equal">
      <formula>"2015-1"</formula>
    </cfRule>
  </conditionalFormatting>
  <conditionalFormatting sqref="N12:N23">
    <cfRule type="cellIs" dxfId="857" priority="176" operator="lessThan">
      <formula>6</formula>
    </cfRule>
    <cfRule type="cellIs" dxfId="856" priority="175" operator="equal">
      <formula>"2014-2"</formula>
    </cfRule>
    <cfRule type="cellIs" dxfId="855" priority="174" operator="equal">
      <formula>5</formula>
    </cfRule>
    <cfRule type="cellIs" dxfId="854" priority="173" operator="equal">
      <formula>"2015-1"</formula>
    </cfRule>
  </conditionalFormatting>
  <conditionalFormatting sqref="N64">
    <cfRule type="cellIs" dxfId="853" priority="169" operator="equal">
      <formula>"2015-1"</formula>
    </cfRule>
    <cfRule type="cellIs" dxfId="852" priority="172" operator="lessThan">
      <formula>6</formula>
    </cfRule>
    <cfRule type="cellIs" dxfId="851" priority="171" operator="equal">
      <formula>"2014-2"</formula>
    </cfRule>
    <cfRule type="cellIs" dxfId="850" priority="170" operator="equal">
      <formula>5</formula>
    </cfRule>
  </conditionalFormatting>
  <conditionalFormatting sqref="O12:O27">
    <cfRule type="cellIs" dxfId="849" priority="167" operator="equal">
      <formula>"2014-2"</formula>
    </cfRule>
    <cfRule type="cellIs" dxfId="848" priority="166" operator="equal">
      <formula>5</formula>
    </cfRule>
    <cfRule type="cellIs" dxfId="847" priority="168" operator="lessThan">
      <formula>6</formula>
    </cfRule>
    <cfRule type="cellIs" dxfId="846" priority="165" operator="equal">
      <formula>"2015-1"</formula>
    </cfRule>
  </conditionalFormatting>
  <conditionalFormatting sqref="P18:Q27">
    <cfRule type="cellIs" dxfId="845" priority="211" operator="equal">
      <formula>"2015-1"</formula>
    </cfRule>
    <cfRule type="cellIs" dxfId="844" priority="212" operator="equal">
      <formula>5</formula>
    </cfRule>
    <cfRule type="cellIs" dxfId="843" priority="213" operator="equal">
      <formula>"2014-2"</formula>
    </cfRule>
    <cfRule type="cellIs" dxfId="842" priority="214" operator="lessThan">
      <formula>6</formula>
    </cfRule>
  </conditionalFormatting>
  <conditionalFormatting sqref="P67:R67">
    <cfRule type="cellIs" dxfId="841" priority="219" operator="equal">
      <formula>"2014-2"</formula>
    </cfRule>
    <cfRule type="cellIs" dxfId="840" priority="217" operator="equal">
      <formula>"2015-1"</formula>
    </cfRule>
    <cfRule type="cellIs" dxfId="839" priority="218" operator="equal">
      <formula>5</formula>
    </cfRule>
    <cfRule type="cellIs" dxfId="838" priority="220" operator="lessThan">
      <formula>6</formula>
    </cfRule>
  </conditionalFormatting>
  <conditionalFormatting sqref="R18:U25">
    <cfRule type="cellIs" dxfId="837" priority="207" operator="equal">
      <formula>"2015-1"</formula>
    </cfRule>
    <cfRule type="cellIs" dxfId="836" priority="208" operator="equal">
      <formula>5</formula>
    </cfRule>
    <cfRule type="cellIs" dxfId="835" priority="210" operator="lessThan">
      <formula>6</formula>
    </cfRule>
    <cfRule type="cellIs" dxfId="834" priority="209" operator="equal">
      <formula>"2014-2"</formula>
    </cfRule>
  </conditionalFormatting>
  <conditionalFormatting sqref="T26:U39">
    <cfRule type="cellIs" dxfId="833" priority="446" operator="equal">
      <formula>5</formula>
    </cfRule>
    <cfRule type="cellIs" dxfId="832" priority="448" operator="lessThan">
      <formula>6</formula>
    </cfRule>
    <cfRule type="cellIs" dxfId="831" priority="447" operator="equal">
      <formula>"2014-2"</formula>
    </cfRule>
  </conditionalFormatting>
  <conditionalFormatting sqref="T40:X47">
    <cfRule type="cellIs" dxfId="830" priority="42" operator="equal">
      <formula>5</formula>
    </cfRule>
    <cfRule type="cellIs" dxfId="829" priority="43" operator="equal">
      <formula>"2014-2"</formula>
    </cfRule>
    <cfRule type="cellIs" dxfId="828" priority="44" operator="lessThan">
      <formula>6</formula>
    </cfRule>
  </conditionalFormatting>
  <conditionalFormatting sqref="T41:AC44">
    <cfRule type="cellIs" dxfId="827" priority="101" operator="equal">
      <formula>"2015-1"</formula>
    </cfRule>
  </conditionalFormatting>
  <conditionalFormatting sqref="U26:U39">
    <cfRule type="cellIs" dxfId="826" priority="445" operator="equal">
      <formula>"2015-1"</formula>
    </cfRule>
  </conditionalFormatting>
  <conditionalFormatting sqref="V12:V38">
    <cfRule type="cellIs" dxfId="825" priority="59" operator="equal">
      <formula>"2014-2"</formula>
    </cfRule>
    <cfRule type="cellIs" dxfId="824" priority="60" operator="lessThan">
      <formula>6</formula>
    </cfRule>
    <cfRule type="cellIs" dxfId="823" priority="57" operator="equal">
      <formula>"2015-1"</formula>
    </cfRule>
    <cfRule type="cellIs" dxfId="822" priority="58" operator="equal">
      <formula>5</formula>
    </cfRule>
  </conditionalFormatting>
  <conditionalFormatting sqref="W12:W23">
    <cfRule type="cellIs" dxfId="821" priority="164" operator="lessThan">
      <formula>6</formula>
    </cfRule>
    <cfRule type="cellIs" dxfId="820" priority="163" operator="equal">
      <formula>"2014-2"</formula>
    </cfRule>
    <cfRule type="cellIs" dxfId="819" priority="161" operator="equal">
      <formula>"2015-1"</formula>
    </cfRule>
    <cfRule type="cellIs" dxfId="818" priority="162" operator="equal">
      <formula>5</formula>
    </cfRule>
  </conditionalFormatting>
  <conditionalFormatting sqref="W26:W38">
    <cfRule type="cellIs" dxfId="817" priority="284" operator="lessThan">
      <formula>6</formula>
    </cfRule>
    <cfRule type="cellIs" dxfId="816" priority="281" operator="equal">
      <formula>"2015-1"</formula>
    </cfRule>
    <cfRule type="cellIs" dxfId="815" priority="283" operator="equal">
      <formula>"2014-2"</formula>
    </cfRule>
    <cfRule type="cellIs" dxfId="814" priority="282" operator="equal">
      <formula>5</formula>
    </cfRule>
  </conditionalFormatting>
  <conditionalFormatting sqref="Y11:Y69">
    <cfRule type="cellIs" dxfId="813" priority="499" operator="equal">
      <formula>5</formula>
    </cfRule>
  </conditionalFormatting>
  <conditionalFormatting sqref="Y39:Y45">
    <cfRule type="cellIs" dxfId="812" priority="501" operator="lessThan">
      <formula>6</formula>
    </cfRule>
    <cfRule type="cellIs" dxfId="811" priority="500" operator="equal">
      <formula>"2014-2"</formula>
    </cfRule>
  </conditionalFormatting>
  <conditionalFormatting sqref="Y49:Y56">
    <cfRule type="cellIs" dxfId="810" priority="507" operator="lessThan">
      <formula>6</formula>
    </cfRule>
    <cfRule type="cellIs" dxfId="809" priority="506" operator="equal">
      <formula>"2014-2"</formula>
    </cfRule>
  </conditionalFormatting>
  <conditionalFormatting sqref="Z41:AC44">
    <cfRule type="cellIs" dxfId="808" priority="102" operator="equal">
      <formula>5</formula>
    </cfRule>
    <cfRule type="cellIs" dxfId="807" priority="103" operator="equal">
      <formula>"2014-2"</formula>
    </cfRule>
    <cfRule type="cellIs" dxfId="806" priority="104" operator="lessThan">
      <formula>6</formula>
    </cfRule>
  </conditionalFormatting>
  <conditionalFormatting sqref="Z45:AL53">
    <cfRule type="cellIs" dxfId="805" priority="51" operator="equal">
      <formula>"2014-2"</formula>
    </cfRule>
    <cfRule type="cellIs" dxfId="804" priority="52" operator="lessThan">
      <formula>6</formula>
    </cfRule>
  </conditionalFormatting>
  <conditionalFormatting sqref="Z48:AL53">
    <cfRule type="cellIs" dxfId="803" priority="430" operator="equal">
      <formula>5</formula>
    </cfRule>
  </conditionalFormatting>
  <conditionalFormatting sqref="AA11:AA69">
    <cfRule type="cellIs" dxfId="802" priority="50" operator="equal">
      <formula>5</formula>
    </cfRule>
  </conditionalFormatting>
  <conditionalFormatting sqref="AA55:AA56">
    <cfRule type="cellIs" dxfId="801" priority="528" operator="lessThan">
      <formula>6</formula>
    </cfRule>
    <cfRule type="cellIs" dxfId="800" priority="527" operator="equal">
      <formula>"2014-2"</formula>
    </cfRule>
  </conditionalFormatting>
  <conditionalFormatting sqref="AA12:AC40">
    <cfRule type="cellIs" dxfId="799" priority="3" operator="equal">
      <formula>"2014-2"</formula>
    </cfRule>
    <cfRule type="cellIs" dxfId="798" priority="4" operator="lessThan">
      <formula>6</formula>
    </cfRule>
    <cfRule type="cellIs" dxfId="797" priority="1" operator="equal">
      <formula>"2015-1"</formula>
    </cfRule>
  </conditionalFormatting>
  <conditionalFormatting sqref="AB12:AC40">
    <cfRule type="cellIs" dxfId="796" priority="2" operator="equal">
      <formula>5</formula>
    </cfRule>
  </conditionalFormatting>
  <conditionalFormatting sqref="AB64:AF68">
    <cfRule type="cellIs" dxfId="795" priority="27" operator="equal">
      <formula>"2014-2"</formula>
    </cfRule>
    <cfRule type="cellIs" dxfId="794" priority="28" operator="lessThan">
      <formula>6</formula>
    </cfRule>
    <cfRule type="cellIs" dxfId="793" priority="26" operator="equal">
      <formula>5</formula>
    </cfRule>
    <cfRule type="cellIs" dxfId="792" priority="25" operator="equal">
      <formula>"2015-1"</formula>
    </cfRule>
  </conditionalFormatting>
  <conditionalFormatting sqref="AD12:AD44">
    <cfRule type="cellIs" dxfId="791" priority="244" operator="lessThan">
      <formula>6</formula>
    </cfRule>
    <cfRule type="cellIs" dxfId="790" priority="243" operator="equal">
      <formula>"2014-2"</formula>
    </cfRule>
    <cfRule type="cellIs" dxfId="789" priority="241" operator="equal">
      <formula>"2015-1"</formula>
    </cfRule>
    <cfRule type="cellIs" dxfId="788" priority="242" operator="equal">
      <formula>5</formula>
    </cfRule>
  </conditionalFormatting>
  <conditionalFormatting sqref="AE12:AE39">
    <cfRule type="cellIs" dxfId="787" priority="45" operator="equal">
      <formula>"2015-1"</formula>
    </cfRule>
    <cfRule type="cellIs" dxfId="786" priority="47" operator="equal">
      <formula>"2014-2"</formula>
    </cfRule>
    <cfRule type="cellIs" dxfId="785" priority="48" operator="lessThan">
      <formula>6</formula>
    </cfRule>
  </conditionalFormatting>
  <conditionalFormatting sqref="AE12:AE54">
    <cfRule type="cellIs" dxfId="784" priority="46" operator="equal">
      <formula>5</formula>
    </cfRule>
  </conditionalFormatting>
  <conditionalFormatting sqref="AH18:AJ44">
    <cfRule type="cellIs" dxfId="783" priority="196" operator="equal">
      <formula>5</formula>
    </cfRule>
    <cfRule type="cellIs" dxfId="782" priority="195" operator="equal">
      <formula>"2015-1"</formula>
    </cfRule>
    <cfRule type="cellIs" dxfId="781" priority="197" operator="equal">
      <formula>"2014-2"</formula>
    </cfRule>
    <cfRule type="cellIs" dxfId="780" priority="198" operator="lessThan">
      <formula>6</formula>
    </cfRule>
  </conditionalFormatting>
  <conditionalFormatting sqref="AH64:AM68">
    <cfRule type="cellIs" dxfId="779" priority="14" operator="equal">
      <formula>5</formula>
    </cfRule>
    <cfRule type="cellIs" dxfId="778" priority="15" operator="equal">
      <formula>"2014-2"</formula>
    </cfRule>
    <cfRule type="cellIs" dxfId="777" priority="16" operator="lessThan">
      <formula>6</formula>
    </cfRule>
    <cfRule type="cellIs" dxfId="776" priority="13" operator="equal">
      <formula>"2015-1"</formula>
    </cfRule>
  </conditionalFormatting>
  <conditionalFormatting sqref="AK12:AK44">
    <cfRule type="cellIs" dxfId="775" priority="40" operator="lessThan">
      <formula>6</formula>
    </cfRule>
    <cfRule type="cellIs" dxfId="774" priority="39" operator="equal">
      <formula>"2014-2"</formula>
    </cfRule>
    <cfRule type="cellIs" dxfId="773" priority="38" operator="equal">
      <formula>5</formula>
    </cfRule>
    <cfRule type="cellIs" dxfId="772" priority="37" operator="equal">
      <formula>"2015-1"</formula>
    </cfRule>
  </conditionalFormatting>
  <conditionalFormatting sqref="AL18:AL44">
    <cfRule type="cellIs" dxfId="771" priority="442" operator="equal">
      <formula>5</formula>
    </cfRule>
    <cfRule type="cellIs" dxfId="770" priority="443" operator="equal">
      <formula>"2014-2"</formula>
    </cfRule>
    <cfRule type="cellIs" dxfId="769" priority="441" operator="equal">
      <formula>"2015-1"</formula>
    </cfRule>
    <cfRule type="cellIs" dxfId="768" priority="444" operator="lessThan">
      <formula>6</formula>
    </cfRule>
  </conditionalFormatting>
  <conditionalFormatting sqref="AL12:BL17">
    <cfRule type="cellIs" dxfId="767" priority="5" operator="equal">
      <formula>"2015-1"</formula>
    </cfRule>
  </conditionalFormatting>
  <conditionalFormatting sqref="AM18:AM53">
    <cfRule type="cellIs" dxfId="766" priority="69" operator="equal">
      <formula>"2015-1"</formula>
    </cfRule>
    <cfRule type="cellIs" dxfId="765" priority="70" operator="equal">
      <formula>5</formula>
    </cfRule>
    <cfRule type="cellIs" dxfId="764" priority="71" operator="equal">
      <formula>"2014-2"</formula>
    </cfRule>
    <cfRule type="cellIs" dxfId="763" priority="72" operator="lessThan">
      <formula>6</formula>
    </cfRule>
  </conditionalFormatting>
  <conditionalFormatting sqref="AN49:AN53">
    <cfRule type="cellIs" dxfId="762" priority="492" operator="lessThan">
      <formula>6</formula>
    </cfRule>
    <cfRule type="cellIs" dxfId="761" priority="491" operator="equal">
      <formula>"2014-2"</formula>
    </cfRule>
  </conditionalFormatting>
  <conditionalFormatting sqref="AN55:AN56">
    <cfRule type="cellIs" dxfId="760" priority="524" operator="equal">
      <formula>"2014-2"</formula>
    </cfRule>
    <cfRule type="cellIs" dxfId="759" priority="525" operator="lessThan">
      <formula>6</formula>
    </cfRule>
  </conditionalFormatting>
  <conditionalFormatting sqref="AN29:AP44">
    <cfRule type="cellIs" dxfId="758" priority="231" operator="equal">
      <formula>"2014-2"</formula>
    </cfRule>
    <cfRule type="cellIs" dxfId="757" priority="232" operator="lessThan">
      <formula>6</formula>
    </cfRule>
  </conditionalFormatting>
  <conditionalFormatting sqref="AN18:AQ44">
    <cfRule type="cellIs" dxfId="756" priority="65" operator="equal">
      <formula>"2015-1"</formula>
    </cfRule>
  </conditionalFormatting>
  <conditionalFormatting sqref="AN11:BF69">
    <cfRule type="cellIs" dxfId="755" priority="10" operator="equal">
      <formula>5</formula>
    </cfRule>
  </conditionalFormatting>
  <conditionalFormatting sqref="AN45:BM53">
    <cfRule type="cellIs" dxfId="754" priority="113" operator="equal">
      <formula>"2015-1"</formula>
    </cfRule>
  </conditionalFormatting>
  <conditionalFormatting sqref="AO47:AS53">
    <cfRule type="cellIs" dxfId="753" priority="291" operator="lessThan">
      <formula>6</formula>
    </cfRule>
    <cfRule type="cellIs" dxfId="752" priority="290" operator="equal">
      <formula>"2014-2"</formula>
    </cfRule>
  </conditionalFormatting>
  <conditionalFormatting sqref="AP49:AP53">
    <cfRule type="cellIs" dxfId="751" priority="473" operator="equal">
      <formula>"2014-2"</formula>
    </cfRule>
    <cfRule type="cellIs" dxfId="750" priority="474" operator="lessThan">
      <formula>6</formula>
    </cfRule>
    <cfRule type="cellIs" dxfId="749" priority="472" operator="equal">
      <formula>5</formula>
    </cfRule>
  </conditionalFormatting>
  <conditionalFormatting sqref="AQ18:AQ44">
    <cfRule type="cellIs" dxfId="748" priority="68" operator="lessThan">
      <formula>6</formula>
    </cfRule>
    <cfRule type="cellIs" dxfId="747" priority="67" operator="equal">
      <formula>"2014-2"</formula>
    </cfRule>
  </conditionalFormatting>
  <conditionalFormatting sqref="AR26:BM44">
    <cfRule type="cellIs" dxfId="746" priority="77" operator="equal">
      <formula>"2015-1"</formula>
    </cfRule>
  </conditionalFormatting>
  <conditionalFormatting sqref="AS40">
    <cfRule type="cellIs" dxfId="745" priority="339" operator="equal">
      <formula>"2014-2"</formula>
    </cfRule>
    <cfRule type="cellIs" dxfId="744" priority="340" operator="lessThan">
      <formula>6</formula>
    </cfRule>
  </conditionalFormatting>
  <conditionalFormatting sqref="AS42:AS44">
    <cfRule type="cellIs" dxfId="743" priority="344" operator="lessThan">
      <formula>6</formula>
    </cfRule>
    <cfRule type="cellIs" dxfId="742" priority="343" operator="equal">
      <formula>"2014-2"</formula>
    </cfRule>
  </conditionalFormatting>
  <conditionalFormatting sqref="AT45:AT69">
    <cfRule type="cellIs" dxfId="741" priority="280" operator="lessThan">
      <formula>6</formula>
    </cfRule>
    <cfRule type="cellIs" dxfId="740" priority="279" operator="equal">
      <formula>"2014-2"</formula>
    </cfRule>
  </conditionalFormatting>
  <conditionalFormatting sqref="AT61:AT67">
    <cfRule type="cellIs" dxfId="739" priority="277" operator="equal">
      <formula>"2015-1"</formula>
    </cfRule>
  </conditionalFormatting>
  <conditionalFormatting sqref="AU47">
    <cfRule type="cellIs" dxfId="738" priority="155" operator="equal">
      <formula>"2014-2"</formula>
    </cfRule>
    <cfRule type="cellIs" dxfId="737" priority="156" operator="lessThan">
      <formula>6</formula>
    </cfRule>
  </conditionalFormatting>
  <conditionalFormatting sqref="AU55:AU56">
    <cfRule type="cellIs" dxfId="736" priority="521" operator="equal">
      <formula>"2014-2"</formula>
    </cfRule>
    <cfRule type="cellIs" dxfId="735" priority="520" operator="equal">
      <formula>5</formula>
    </cfRule>
    <cfRule type="cellIs" dxfId="734" priority="522" operator="lessThan">
      <formula>6</formula>
    </cfRule>
  </conditionalFormatting>
  <conditionalFormatting sqref="AU61:AU67">
    <cfRule type="cellIs" dxfId="733" priority="152" operator="lessThan">
      <formula>6</formula>
    </cfRule>
    <cfRule type="cellIs" dxfId="732" priority="151" operator="equal">
      <formula>"2014-2"</formula>
    </cfRule>
  </conditionalFormatting>
  <conditionalFormatting sqref="AU61:BG68">
    <cfRule type="cellIs" dxfId="731" priority="9" operator="equal">
      <formula>"2015-1"</formula>
    </cfRule>
  </conditionalFormatting>
  <conditionalFormatting sqref="AV27">
    <cfRule type="cellIs" dxfId="730" priority="471" operator="lessThan">
      <formula>6</formula>
    </cfRule>
    <cfRule type="cellIs" dxfId="729" priority="470" operator="equal">
      <formula>"2014-2"</formula>
    </cfRule>
  </conditionalFormatting>
  <conditionalFormatting sqref="AV39">
    <cfRule type="cellIs" dxfId="728" priority="147" operator="equal">
      <formula>"2014-2"</formula>
    </cfRule>
    <cfRule type="cellIs" dxfId="727" priority="148" operator="lessThan">
      <formula>6</formula>
    </cfRule>
  </conditionalFormatting>
  <conditionalFormatting sqref="AV45">
    <cfRule type="cellIs" dxfId="726" priority="511" operator="equal">
      <formula>5</formula>
    </cfRule>
    <cfRule type="cellIs" dxfId="725" priority="513" operator="lessThan">
      <formula>6</formula>
    </cfRule>
    <cfRule type="cellIs" dxfId="724" priority="512" operator="equal">
      <formula>"2014-2"</formula>
    </cfRule>
  </conditionalFormatting>
  <conditionalFormatting sqref="AV54:AV56">
    <cfRule type="cellIs" dxfId="723" priority="498" operator="lessThan">
      <formula>6</formula>
    </cfRule>
    <cfRule type="cellIs" dxfId="722" priority="497" operator="equal">
      <formula>"2014-2"</formula>
    </cfRule>
    <cfRule type="cellIs" dxfId="721" priority="496" operator="equal">
      <formula>5</formula>
    </cfRule>
  </conditionalFormatting>
  <conditionalFormatting sqref="AV61:AV68">
    <cfRule type="cellIs" dxfId="720" priority="139" operator="equal">
      <formula>"2014-2"</formula>
    </cfRule>
    <cfRule type="cellIs" dxfId="719" priority="140" operator="lessThan">
      <formula>6</formula>
    </cfRule>
  </conditionalFormatting>
  <conditionalFormatting sqref="AW49:AW53">
    <cfRule type="cellIs" dxfId="718" priority="308" operator="equal">
      <formula>5</formula>
    </cfRule>
  </conditionalFormatting>
  <conditionalFormatting sqref="AZ55:AZ56">
    <cfRule type="cellIs" dxfId="717" priority="515" operator="equal">
      <formula>"2014-2"</formula>
    </cfRule>
    <cfRule type="cellIs" dxfId="716" priority="516" operator="lessThan">
      <formula>6</formula>
    </cfRule>
  </conditionalFormatting>
  <conditionalFormatting sqref="BA61:BG68">
    <cfRule type="cellIs" dxfId="715" priority="11" operator="equal">
      <formula>"2014-2"</formula>
    </cfRule>
    <cfRule type="cellIs" dxfId="714" priority="12" operator="lessThan">
      <formula>6</formula>
    </cfRule>
  </conditionalFormatting>
  <conditionalFormatting sqref="BF26">
    <cfRule type="cellIs" dxfId="713" priority="287" operator="lessThan">
      <formula>6</formula>
    </cfRule>
    <cfRule type="cellIs" dxfId="712" priority="286" operator="equal">
      <formula>"2014-2"</formula>
    </cfRule>
  </conditionalFormatting>
  <conditionalFormatting sqref="BF40">
    <cfRule type="cellIs" dxfId="711" priority="80" operator="lessThan">
      <formula>6</formula>
    </cfRule>
    <cfRule type="cellIs" dxfId="710" priority="79" operator="equal">
      <formula>"2014-2"</formula>
    </cfRule>
  </conditionalFormatting>
  <conditionalFormatting sqref="BF54">
    <cfRule type="cellIs" dxfId="709" priority="494" operator="equal">
      <formula>"2014-2"</formula>
    </cfRule>
    <cfRule type="cellIs" dxfId="708" priority="495" operator="lessThan">
      <formula>6</formula>
    </cfRule>
  </conditionalFormatting>
  <conditionalFormatting sqref="BG40:BG44">
    <cfRule type="cellIs" dxfId="707" priority="485" operator="equal">
      <formula>5</formula>
    </cfRule>
  </conditionalFormatting>
  <conditionalFormatting sqref="BG61:BG68">
    <cfRule type="cellIs" dxfId="706" priority="266" operator="equal">
      <formula>5</formula>
    </cfRule>
  </conditionalFormatting>
  <conditionalFormatting sqref="BG11:BM60">
    <cfRule type="cellIs" dxfId="705" priority="7" operator="equal">
      <formula>"2014-2"</formula>
    </cfRule>
    <cfRule type="cellIs" dxfId="704" priority="8" operator="lessThan">
      <formula>6</formula>
    </cfRule>
    <cfRule type="cellIs" dxfId="703" priority="6" operator="equal">
      <formula>5</formula>
    </cfRule>
  </conditionalFormatting>
  <conditionalFormatting sqref="BH64:BH68">
    <cfRule type="cellIs" dxfId="702" priority="132" operator="lessThan">
      <formula>6</formula>
    </cfRule>
    <cfRule type="cellIs" dxfId="701" priority="131" operator="equal">
      <formula>"2014-2"</formula>
    </cfRule>
    <cfRule type="cellIs" dxfId="700" priority="130" operator="equal">
      <formula>5</formula>
    </cfRule>
    <cfRule type="cellIs" dxfId="699" priority="129" operator="equal">
      <formula>"2015-1"</formula>
    </cfRule>
  </conditionalFormatting>
  <conditionalFormatting sqref="BI64:BL66">
    <cfRule type="cellIs" dxfId="698" priority="109" operator="equal">
      <formula>"2015-1"</formula>
    </cfRule>
    <cfRule type="cellIs" dxfId="697" priority="110" operator="equal">
      <formula>5</formula>
    </cfRule>
    <cfRule type="cellIs" dxfId="696" priority="111" operator="equal">
      <formula>"2014-2"</formula>
    </cfRule>
    <cfRule type="cellIs" dxfId="695" priority="112" operator="lessThan">
      <formula>6</formula>
    </cfRule>
  </conditionalFormatting>
  <conditionalFormatting sqref="BI68:BL68">
    <cfRule type="cellIs" dxfId="694" priority="106" operator="equal">
      <formula>5</formula>
    </cfRule>
    <cfRule type="cellIs" dxfId="693" priority="107" operator="equal">
      <formula>"2014-2"</formula>
    </cfRule>
    <cfRule type="cellIs" dxfId="692" priority="108" operator="lessThan">
      <formula>6</formula>
    </cfRule>
    <cfRule type="cellIs" dxfId="691" priority="105" operator="equal">
      <formula>"2015-1"</formula>
    </cfRule>
  </conditionalFormatting>
  <conditionalFormatting sqref="BM61:BM68">
    <cfRule type="cellIs" dxfId="690" priority="260" operator="lessThan">
      <formula>6</formula>
    </cfRule>
    <cfRule type="cellIs" dxfId="689" priority="259" operator="equal">
      <formula>"2014-2"</formula>
    </cfRule>
    <cfRule type="cellIs" dxfId="688" priority="258" operator="equal">
      <formula>5</formula>
    </cfRule>
    <cfRule type="cellIs" dxfId="687" priority="257"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DO133"/>
  <sheetViews>
    <sheetView showWhiteSpace="0" zoomScaleNormal="100" zoomScalePageLayoutView="90" workbookViewId="0">
      <pane xSplit="6" ySplit="2" topLeftCell="G29" activePane="bottomRight" state="frozen"/>
      <selection pane="topRight" activeCell="G1" sqref="G1"/>
      <selection pane="bottomLeft" activeCell="A3" sqref="A3"/>
      <selection pane="bottomRight" activeCell="C40" sqref="C40"/>
    </sheetView>
  </sheetViews>
  <sheetFormatPr baseColWidth="10" defaultColWidth="11.44140625" defaultRowHeight="13.8" x14ac:dyDescent="0.25"/>
  <cols>
    <col min="1" max="1" width="6.6640625" style="103" customWidth="1"/>
    <col min="2" max="2" width="9" style="103" customWidth="1"/>
    <col min="3" max="3" width="14.88671875" style="103" customWidth="1"/>
    <col min="4" max="4" width="45.109375" style="103" customWidth="1"/>
    <col min="5" max="5" width="11.33203125" style="103" customWidth="1"/>
    <col min="6" max="7" width="7.44140625" style="103" customWidth="1"/>
    <col min="8" max="8" width="11.33203125" style="103" customWidth="1"/>
    <col min="9" max="9" width="9.44140625" style="103" customWidth="1"/>
    <col min="10" max="12" width="9.88671875" style="103" customWidth="1"/>
    <col min="13" max="13" width="12.5546875" style="103" customWidth="1"/>
    <col min="14" max="16" width="9.88671875" style="103" customWidth="1"/>
    <col min="17" max="17" width="12.88671875" style="103" customWidth="1"/>
    <col min="18" max="18" width="11.88671875" style="103" customWidth="1"/>
    <col min="19" max="20" width="9.88671875" style="103" customWidth="1"/>
    <col min="21" max="21" width="10.88671875" style="103" customWidth="1"/>
    <col min="22" max="39" width="9.88671875" style="103" customWidth="1"/>
    <col min="40" max="40" width="11.109375" style="103" customWidth="1"/>
    <col min="41" max="41" width="9.88671875" style="103" customWidth="1"/>
    <col min="42" max="44" width="11" style="103" customWidth="1"/>
    <col min="45" max="47" width="9.88671875" style="103" customWidth="1"/>
    <col min="48" max="48" width="12.5546875" style="103" customWidth="1"/>
    <col min="49" max="64" width="9.88671875" style="103" customWidth="1"/>
    <col min="65" max="65" width="13.44140625" style="103" customWidth="1"/>
    <col min="66" max="69" width="9.88671875" style="103" customWidth="1"/>
    <col min="70" max="70" width="11.5546875" style="103" customWidth="1"/>
    <col min="71" max="71" width="11.44140625" style="103" customWidth="1"/>
    <col min="72" max="73" width="11.109375" style="103" customWidth="1"/>
    <col min="74" max="74" width="13.33203125" style="103" customWidth="1"/>
    <col min="75" max="75" width="11.109375" style="103" customWidth="1"/>
    <col min="76" max="76" width="5.6640625" style="658" customWidth="1"/>
    <col min="77" max="83" width="5.6640625" style="103" customWidth="1"/>
    <col min="84" max="84" width="9.5546875" style="103" customWidth="1"/>
    <col min="85" max="85" width="11.44140625" style="103"/>
    <col min="86" max="88" width="5.6640625" style="103" customWidth="1"/>
    <col min="89" max="89" width="10" style="103" customWidth="1"/>
    <col min="90" max="90" width="11.44140625" style="103"/>
    <col min="91" max="98" width="5.6640625" style="103" customWidth="1"/>
    <col min="99" max="99" width="10.6640625" style="103" customWidth="1"/>
    <col min="100" max="100" width="11.44140625" style="103"/>
    <col min="101" max="108" width="5.6640625" style="103" customWidth="1"/>
    <col min="109" max="109" width="10.5546875" style="103" customWidth="1"/>
    <col min="110" max="110" width="11.44140625" style="103"/>
    <col min="111" max="111" width="16.5546875" style="103" customWidth="1"/>
    <col min="112" max="112" width="15.88671875" style="103" customWidth="1"/>
    <col min="113" max="113" width="10.44140625" style="103" customWidth="1"/>
    <col min="114" max="117" width="11.44140625" style="103"/>
    <col min="118" max="118" width="13.5546875" style="103" customWidth="1"/>
    <col min="119" max="16384" width="11.44140625" style="103"/>
  </cols>
  <sheetData>
    <row r="1" spans="1:119" ht="32.25" customHeight="1" thickBot="1" x14ac:dyDescent="0.3">
      <c r="A1" s="968" t="s">
        <v>2</v>
      </c>
      <c r="B1" s="970" t="s">
        <v>65</v>
      </c>
      <c r="C1" s="970" t="s">
        <v>0</v>
      </c>
      <c r="D1" s="970" t="s">
        <v>1</v>
      </c>
      <c r="E1" s="982" t="s">
        <v>32</v>
      </c>
      <c r="F1" s="952"/>
      <c r="G1" s="956"/>
      <c r="H1" s="964" t="s">
        <v>3</v>
      </c>
      <c r="I1" s="965"/>
      <c r="J1" s="965"/>
      <c r="K1" s="965"/>
      <c r="L1" s="965"/>
      <c r="M1" s="965"/>
      <c r="N1" s="965"/>
      <c r="O1" s="965"/>
      <c r="P1" s="965"/>
      <c r="Q1" s="965"/>
      <c r="R1" s="965"/>
      <c r="S1" s="965"/>
      <c r="T1" s="965"/>
      <c r="U1" s="965"/>
      <c r="V1" s="965"/>
      <c r="W1" s="965"/>
      <c r="X1" s="965"/>
      <c r="Y1" s="965"/>
      <c r="Z1" s="965"/>
      <c r="AA1" s="965"/>
      <c r="AB1" s="965"/>
      <c r="AC1" s="965"/>
      <c r="AD1" s="965"/>
      <c r="AE1" s="965"/>
      <c r="AF1" s="965"/>
      <c r="AG1" s="965"/>
      <c r="AH1" s="965"/>
      <c r="AI1" s="965"/>
      <c r="AJ1" s="965"/>
      <c r="AK1" s="965"/>
      <c r="AL1" s="965"/>
      <c r="AM1" s="965"/>
      <c r="AN1" s="965"/>
      <c r="AO1" s="965"/>
      <c r="AP1" s="965"/>
      <c r="AQ1" s="965"/>
      <c r="AR1" s="965"/>
      <c r="AS1" s="965"/>
      <c r="AT1" s="965"/>
      <c r="AU1" s="965"/>
      <c r="AV1" s="965"/>
      <c r="AW1" s="965"/>
      <c r="AX1" s="957" t="s">
        <v>10</v>
      </c>
      <c r="AY1" s="958"/>
      <c r="AZ1" s="958"/>
      <c r="BA1" s="958"/>
      <c r="BB1" s="958"/>
      <c r="BC1" s="958"/>
      <c r="BD1" s="958"/>
      <c r="BE1" s="958"/>
      <c r="BF1" s="509"/>
      <c r="BG1" s="509"/>
      <c r="BH1" s="509"/>
      <c r="BI1" s="509"/>
      <c r="BJ1" s="509"/>
      <c r="BK1" s="509"/>
      <c r="BL1" s="959" t="s">
        <v>11</v>
      </c>
      <c r="BM1" s="960"/>
      <c r="BN1" s="960"/>
      <c r="BO1" s="960"/>
      <c r="BP1" s="960"/>
      <c r="BQ1" s="510"/>
      <c r="BR1" s="961" t="s">
        <v>58</v>
      </c>
      <c r="BS1" s="962"/>
      <c r="BT1" s="962"/>
      <c r="BU1" s="962"/>
      <c r="BV1" s="962"/>
      <c r="BW1" s="963"/>
      <c r="BX1" s="952" t="s">
        <v>19</v>
      </c>
      <c r="BY1" s="952"/>
      <c r="BZ1" s="952"/>
      <c r="CA1" s="952"/>
      <c r="CB1" s="952"/>
      <c r="CC1" s="952"/>
      <c r="CD1" s="952"/>
      <c r="CE1" s="952"/>
      <c r="CF1" s="952"/>
      <c r="CG1" s="956"/>
      <c r="CH1" s="953" t="s">
        <v>51</v>
      </c>
      <c r="CI1" s="954"/>
      <c r="CJ1" s="954"/>
      <c r="CK1" s="954"/>
      <c r="CL1" s="955"/>
      <c r="CM1" s="951" t="s">
        <v>20</v>
      </c>
      <c r="CN1" s="952"/>
      <c r="CO1" s="952"/>
      <c r="CP1" s="952"/>
      <c r="CQ1" s="952"/>
      <c r="CR1" s="952"/>
      <c r="CS1" s="952"/>
      <c r="CT1" s="952"/>
      <c r="CU1" s="952"/>
      <c r="CV1" s="956"/>
      <c r="CW1" s="951" t="s">
        <v>21</v>
      </c>
      <c r="CX1" s="952"/>
      <c r="CY1" s="952"/>
      <c r="CZ1" s="952"/>
      <c r="DA1" s="952"/>
      <c r="DB1" s="952"/>
      <c r="DC1" s="952"/>
      <c r="DD1" s="952"/>
      <c r="DE1" s="952"/>
      <c r="DF1" s="952"/>
      <c r="DG1" s="953" t="s">
        <v>77</v>
      </c>
      <c r="DH1" s="954"/>
      <c r="DI1" s="953" t="s">
        <v>67</v>
      </c>
      <c r="DJ1" s="954"/>
      <c r="DK1" s="954"/>
      <c r="DL1" s="954"/>
      <c r="DM1" s="954"/>
      <c r="DN1" s="954"/>
      <c r="DO1" s="955"/>
    </row>
    <row r="2" spans="1:119" s="124" customFormat="1" ht="61.2" x14ac:dyDescent="0.2">
      <c r="A2" s="969"/>
      <c r="B2" s="971"/>
      <c r="C2" s="971"/>
      <c r="D2" s="971"/>
      <c r="E2" s="104" t="s">
        <v>402</v>
      </c>
      <c r="F2" s="104" t="s">
        <v>33</v>
      </c>
      <c r="G2" s="105" t="s">
        <v>15</v>
      </c>
      <c r="H2" s="106" t="s">
        <v>124</v>
      </c>
      <c r="I2" s="107" t="s">
        <v>129</v>
      </c>
      <c r="J2" s="107" t="s">
        <v>1205</v>
      </c>
      <c r="K2" s="107" t="s">
        <v>1206</v>
      </c>
      <c r="L2" s="107" t="s">
        <v>7</v>
      </c>
      <c r="M2" s="108" t="s">
        <v>221</v>
      </c>
      <c r="N2" s="106" t="s">
        <v>223</v>
      </c>
      <c r="O2" s="107" t="s">
        <v>130</v>
      </c>
      <c r="P2" s="107" t="s">
        <v>1207</v>
      </c>
      <c r="Q2" s="107" t="s">
        <v>1208</v>
      </c>
      <c r="R2" s="107" t="s">
        <v>131</v>
      </c>
      <c r="S2" s="108" t="s">
        <v>1209</v>
      </c>
      <c r="T2" s="106" t="s">
        <v>135</v>
      </c>
      <c r="U2" s="107" t="s">
        <v>1210</v>
      </c>
      <c r="V2" s="107" t="s">
        <v>222</v>
      </c>
      <c r="W2" s="107" t="s">
        <v>143</v>
      </c>
      <c r="X2" s="107" t="s">
        <v>142</v>
      </c>
      <c r="Y2" s="107" t="s">
        <v>1211</v>
      </c>
      <c r="Z2" s="108" t="s">
        <v>468</v>
      </c>
      <c r="AA2" s="106" t="s">
        <v>225</v>
      </c>
      <c r="AB2" s="107" t="s">
        <v>138</v>
      </c>
      <c r="AC2" s="107" t="s">
        <v>1212</v>
      </c>
      <c r="AD2" s="107" t="s">
        <v>1213</v>
      </c>
      <c r="AE2" s="107" t="s">
        <v>1214</v>
      </c>
      <c r="AF2" s="107" t="s">
        <v>1215</v>
      </c>
      <c r="AG2" s="108" t="s">
        <v>152</v>
      </c>
      <c r="AH2" s="106" t="s">
        <v>149</v>
      </c>
      <c r="AI2" s="107" t="s">
        <v>1216</v>
      </c>
      <c r="AJ2" s="107" t="s">
        <v>136</v>
      </c>
      <c r="AK2" s="107" t="s">
        <v>1217</v>
      </c>
      <c r="AL2" s="107" t="s">
        <v>1218</v>
      </c>
      <c r="AM2" s="107" t="s">
        <v>1219</v>
      </c>
      <c r="AN2" s="108" t="s">
        <v>1220</v>
      </c>
      <c r="AO2" s="106" t="s">
        <v>139</v>
      </c>
      <c r="AP2" s="107" t="s">
        <v>147</v>
      </c>
      <c r="AQ2" s="107" t="s">
        <v>226</v>
      </c>
      <c r="AR2" s="107" t="s">
        <v>151</v>
      </c>
      <c r="AS2" s="107" t="s">
        <v>156</v>
      </c>
      <c r="AT2" s="107" t="s">
        <v>137</v>
      </c>
      <c r="AU2" s="108" t="s">
        <v>46</v>
      </c>
      <c r="AV2" s="106" t="s">
        <v>230</v>
      </c>
      <c r="AW2" s="107" t="s">
        <v>9</v>
      </c>
      <c r="AX2" s="109" t="s">
        <v>1221</v>
      </c>
      <c r="AY2" s="110" t="s">
        <v>227</v>
      </c>
      <c r="AZ2" s="110" t="s">
        <v>229</v>
      </c>
      <c r="BA2" s="110" t="s">
        <v>1222</v>
      </c>
      <c r="BB2" s="110" t="s">
        <v>481</v>
      </c>
      <c r="BC2" s="110" t="s">
        <v>233</v>
      </c>
      <c r="BD2" s="110" t="s">
        <v>1223</v>
      </c>
      <c r="BE2" s="110" t="s">
        <v>235</v>
      </c>
      <c r="BF2" s="110" t="s">
        <v>1224</v>
      </c>
      <c r="BG2" s="110" t="s">
        <v>1225</v>
      </c>
      <c r="BH2" s="110" t="s">
        <v>1226</v>
      </c>
      <c r="BI2" s="110" t="s">
        <v>1227</v>
      </c>
      <c r="BJ2" s="110" t="s">
        <v>8</v>
      </c>
      <c r="BK2" s="110" t="s">
        <v>5</v>
      </c>
      <c r="BL2" s="111" t="s">
        <v>12</v>
      </c>
      <c r="BM2" s="111" t="s">
        <v>13</v>
      </c>
      <c r="BN2" s="111" t="s">
        <v>4</v>
      </c>
      <c r="BO2" s="112" t="s">
        <v>6</v>
      </c>
      <c r="BP2" s="111" t="s">
        <v>14</v>
      </c>
      <c r="BQ2" s="111" t="s">
        <v>218</v>
      </c>
      <c r="BR2" s="512" t="s">
        <v>56</v>
      </c>
      <c r="BS2" s="114" t="s">
        <v>62</v>
      </c>
      <c r="BT2" s="114" t="s">
        <v>63</v>
      </c>
      <c r="BU2" s="115" t="s">
        <v>64</v>
      </c>
      <c r="BV2" s="115" t="s">
        <v>76</v>
      </c>
      <c r="BW2" s="116" t="s">
        <v>57</v>
      </c>
      <c r="BX2" s="121" t="s">
        <v>22</v>
      </c>
      <c r="BY2" s="118" t="s">
        <v>23</v>
      </c>
      <c r="BZ2" s="118" t="s">
        <v>24</v>
      </c>
      <c r="CA2" s="118" t="s">
        <v>25</v>
      </c>
      <c r="CB2" s="118" t="s">
        <v>26</v>
      </c>
      <c r="CC2" s="118" t="s">
        <v>27</v>
      </c>
      <c r="CD2" s="118" t="s">
        <v>28</v>
      </c>
      <c r="CE2" s="118" t="s">
        <v>29</v>
      </c>
      <c r="CF2" s="119" t="s">
        <v>35</v>
      </c>
      <c r="CG2" s="120" t="s">
        <v>59</v>
      </c>
      <c r="CH2" s="121" t="s">
        <v>22</v>
      </c>
      <c r="CI2" s="118" t="s">
        <v>23</v>
      </c>
      <c r="CJ2" s="118" t="s">
        <v>24</v>
      </c>
      <c r="CK2" s="118" t="s">
        <v>34</v>
      </c>
      <c r="CL2" s="122" t="s">
        <v>60</v>
      </c>
      <c r="CM2" s="121" t="s">
        <v>22</v>
      </c>
      <c r="CN2" s="118" t="s">
        <v>23</v>
      </c>
      <c r="CO2" s="118" t="s">
        <v>24</v>
      </c>
      <c r="CP2" s="118" t="s">
        <v>25</v>
      </c>
      <c r="CQ2" s="118" t="s">
        <v>26</v>
      </c>
      <c r="CR2" s="118" t="s">
        <v>27</v>
      </c>
      <c r="CS2" s="118" t="s">
        <v>28</v>
      </c>
      <c r="CT2" s="118" t="s">
        <v>29</v>
      </c>
      <c r="CU2" s="118" t="s">
        <v>34</v>
      </c>
      <c r="CV2" s="122" t="s">
        <v>60</v>
      </c>
      <c r="CW2" s="121" t="s">
        <v>22</v>
      </c>
      <c r="CX2" s="118" t="s">
        <v>23</v>
      </c>
      <c r="CY2" s="118" t="s">
        <v>24</v>
      </c>
      <c r="CZ2" s="118" t="s">
        <v>25</v>
      </c>
      <c r="DA2" s="118" t="s">
        <v>26</v>
      </c>
      <c r="DB2" s="118" t="s">
        <v>27</v>
      </c>
      <c r="DC2" s="118" t="s">
        <v>28</v>
      </c>
      <c r="DD2" s="118" t="s">
        <v>29</v>
      </c>
      <c r="DE2" s="118" t="s">
        <v>34</v>
      </c>
      <c r="DF2" s="123" t="s">
        <v>60</v>
      </c>
      <c r="DG2" s="121" t="s">
        <v>78</v>
      </c>
      <c r="DH2" s="119" t="s">
        <v>61</v>
      </c>
      <c r="DI2" s="121" t="s">
        <v>68</v>
      </c>
      <c r="DJ2" s="118" t="s">
        <v>74</v>
      </c>
      <c r="DK2" s="118" t="s">
        <v>69</v>
      </c>
      <c r="DL2" s="118" t="s">
        <v>70</v>
      </c>
      <c r="DM2" s="118" t="s">
        <v>71</v>
      </c>
      <c r="DN2" s="118" t="s">
        <v>72</v>
      </c>
      <c r="DO2" s="120" t="s">
        <v>73</v>
      </c>
    </row>
    <row r="3" spans="1:119" s="124" customFormat="1" x14ac:dyDescent="0.2">
      <c r="A3" s="125"/>
      <c r="B3" s="126"/>
      <c r="C3" s="126"/>
      <c r="D3" s="126"/>
      <c r="E3" s="126"/>
      <c r="F3" s="104"/>
      <c r="G3" s="105"/>
      <c r="H3" s="127">
        <v>1117</v>
      </c>
      <c r="I3" s="128">
        <v>1116</v>
      </c>
      <c r="J3" s="128">
        <v>1118</v>
      </c>
      <c r="K3" s="128">
        <v>1098</v>
      </c>
      <c r="L3" s="128">
        <v>1055</v>
      </c>
      <c r="M3" s="129">
        <v>1004</v>
      </c>
      <c r="N3" s="127">
        <v>1119</v>
      </c>
      <c r="O3" s="128">
        <v>1120</v>
      </c>
      <c r="P3" s="128">
        <v>1121</v>
      </c>
      <c r="Q3" s="128">
        <v>1099</v>
      </c>
      <c r="R3" s="128">
        <v>1122</v>
      </c>
      <c r="S3" s="129">
        <v>1123</v>
      </c>
      <c r="T3" s="127">
        <v>1124</v>
      </c>
      <c r="U3" s="128">
        <v>1100</v>
      </c>
      <c r="V3" s="128">
        <v>1149</v>
      </c>
      <c r="W3" s="128">
        <v>1125</v>
      </c>
      <c r="X3" s="128">
        <v>1126</v>
      </c>
      <c r="Y3" s="128">
        <v>1102</v>
      </c>
      <c r="Z3" s="128">
        <v>1127</v>
      </c>
      <c r="AA3" s="127">
        <v>1128</v>
      </c>
      <c r="AB3" s="128">
        <v>1129</v>
      </c>
      <c r="AC3" s="128">
        <v>1130</v>
      </c>
      <c r="AD3" s="128">
        <v>1103</v>
      </c>
      <c r="AE3" s="128">
        <v>1105</v>
      </c>
      <c r="AF3" s="128">
        <v>1104</v>
      </c>
      <c r="AG3" s="129">
        <v>1131</v>
      </c>
      <c r="AH3" s="127">
        <v>1132</v>
      </c>
      <c r="AI3" s="128">
        <v>1101</v>
      </c>
      <c r="AJ3" s="128">
        <v>1133</v>
      </c>
      <c r="AK3" s="128">
        <v>1108</v>
      </c>
      <c r="AL3" s="128">
        <v>1107</v>
      </c>
      <c r="AM3" s="128">
        <v>1110</v>
      </c>
      <c r="AN3" s="129">
        <v>1109</v>
      </c>
      <c r="AO3" s="127">
        <v>1135</v>
      </c>
      <c r="AP3" s="128">
        <v>1136</v>
      </c>
      <c r="AQ3" s="128">
        <v>1137</v>
      </c>
      <c r="AR3" s="128">
        <v>1139</v>
      </c>
      <c r="AS3" s="128">
        <v>1140</v>
      </c>
      <c r="AT3" s="128">
        <v>1141</v>
      </c>
      <c r="AU3" s="128">
        <v>1024</v>
      </c>
      <c r="AV3" s="127">
        <v>1142</v>
      </c>
      <c r="AW3" s="128">
        <v>1025</v>
      </c>
      <c r="AX3" s="109">
        <v>1106</v>
      </c>
      <c r="AY3" s="110">
        <v>1143</v>
      </c>
      <c r="AZ3" s="110">
        <v>1144</v>
      </c>
      <c r="BA3" s="110">
        <v>1145</v>
      </c>
      <c r="BB3" s="110">
        <v>1146</v>
      </c>
      <c r="BC3" s="110">
        <v>1147</v>
      </c>
      <c r="BD3" s="110">
        <v>1111</v>
      </c>
      <c r="BE3" s="110">
        <v>1148</v>
      </c>
      <c r="BF3" s="110">
        <v>1112</v>
      </c>
      <c r="BG3" s="110">
        <v>1113</v>
      </c>
      <c r="BH3" s="110">
        <v>1114</v>
      </c>
      <c r="BI3" s="110">
        <v>1115</v>
      </c>
      <c r="BJ3" s="110">
        <v>1030</v>
      </c>
      <c r="BK3" s="110">
        <v>1029</v>
      </c>
      <c r="BL3" s="111">
        <v>1031</v>
      </c>
      <c r="BM3" s="111">
        <v>1032</v>
      </c>
      <c r="BN3" s="111">
        <v>1005</v>
      </c>
      <c r="BO3" s="112">
        <v>1007</v>
      </c>
      <c r="BP3" s="111">
        <v>1033</v>
      </c>
      <c r="BQ3" s="111">
        <v>1193</v>
      </c>
      <c r="BR3" s="512"/>
      <c r="BS3" s="114"/>
      <c r="BT3" s="114"/>
      <c r="BU3" s="115"/>
      <c r="BV3" s="115"/>
      <c r="BW3" s="116"/>
      <c r="BX3" s="121"/>
      <c r="BY3" s="118"/>
      <c r="BZ3" s="118"/>
      <c r="CA3" s="118"/>
      <c r="CB3" s="118"/>
      <c r="CC3" s="118"/>
      <c r="CD3" s="118"/>
      <c r="CE3" s="118"/>
      <c r="CF3" s="119"/>
      <c r="CG3" s="120"/>
      <c r="CH3" s="121"/>
      <c r="CI3" s="118"/>
      <c r="CJ3" s="118"/>
      <c r="CK3" s="118"/>
      <c r="CL3" s="122"/>
      <c r="CM3" s="121"/>
      <c r="CN3" s="118"/>
      <c r="CO3" s="118"/>
      <c r="CP3" s="118"/>
      <c r="CQ3" s="118"/>
      <c r="CR3" s="118"/>
      <c r="CS3" s="118"/>
      <c r="CT3" s="118"/>
      <c r="CU3" s="118"/>
      <c r="CV3" s="122"/>
      <c r="CW3" s="121"/>
      <c r="CX3" s="118"/>
      <c r="CY3" s="118"/>
      <c r="CZ3" s="118"/>
      <c r="DA3" s="118"/>
      <c r="DB3" s="118"/>
      <c r="DC3" s="118"/>
      <c r="DD3" s="118"/>
      <c r="DE3" s="118"/>
      <c r="DF3" s="123"/>
      <c r="DG3" s="121"/>
      <c r="DH3" s="119"/>
      <c r="DI3" s="121"/>
      <c r="DJ3" s="118"/>
      <c r="DK3" s="118"/>
      <c r="DL3" s="118"/>
      <c r="DM3" s="118"/>
      <c r="DN3" s="118"/>
      <c r="DO3" s="120"/>
    </row>
    <row r="4" spans="1:119" s="124" customFormat="1" hidden="1" x14ac:dyDescent="0.25">
      <c r="A4" s="163">
        <v>1</v>
      </c>
      <c r="B4" s="164">
        <v>40491</v>
      </c>
      <c r="C4" s="186" t="s">
        <v>671</v>
      </c>
      <c r="D4" s="187" t="s">
        <v>672</v>
      </c>
      <c r="E4" s="186" t="s">
        <v>592</v>
      </c>
      <c r="F4" s="133">
        <v>1</v>
      </c>
      <c r="G4" s="134"/>
      <c r="H4" s="280"/>
      <c r="I4" s="280"/>
      <c r="J4" s="280"/>
      <c r="K4" s="280">
        <v>9</v>
      </c>
      <c r="L4" s="280"/>
      <c r="M4" s="280"/>
      <c r="N4" s="280"/>
      <c r="O4" s="280"/>
      <c r="P4" s="280">
        <v>9</v>
      </c>
      <c r="Q4" s="280">
        <v>9</v>
      </c>
      <c r="R4" s="280"/>
      <c r="S4" s="280">
        <v>8</v>
      </c>
      <c r="T4" s="280">
        <v>9</v>
      </c>
      <c r="U4" s="137">
        <v>8</v>
      </c>
      <c r="V4" s="280"/>
      <c r="W4" s="280">
        <v>9</v>
      </c>
      <c r="X4" s="137"/>
      <c r="Y4" s="137"/>
      <c r="Z4" s="280"/>
      <c r="AA4" s="280"/>
      <c r="AB4" s="280"/>
      <c r="AC4" s="280"/>
      <c r="AD4" s="137"/>
      <c r="AE4" s="137"/>
      <c r="AF4" s="137"/>
      <c r="AG4" s="280"/>
      <c r="AH4" s="280"/>
      <c r="AI4" s="137"/>
      <c r="AJ4" s="280"/>
      <c r="AK4" s="137"/>
      <c r="AL4" s="280"/>
      <c r="AM4" s="137"/>
      <c r="AN4" s="280"/>
      <c r="AO4" s="280"/>
      <c r="AP4" s="137"/>
      <c r="AQ4" s="280"/>
      <c r="AR4" s="137"/>
      <c r="AS4" s="137"/>
      <c r="AT4" s="137"/>
      <c r="AU4" s="280"/>
      <c r="AV4" s="165"/>
      <c r="AW4" s="137"/>
      <c r="AX4" s="130"/>
      <c r="AY4" s="168"/>
      <c r="AZ4" s="132"/>
      <c r="BA4" s="280"/>
      <c r="BB4" s="132"/>
      <c r="BC4" s="132"/>
      <c r="BD4" s="280"/>
      <c r="BE4" s="280"/>
      <c r="BF4" s="280"/>
      <c r="BG4" s="280"/>
      <c r="BH4" s="280"/>
      <c r="BI4" s="280"/>
      <c r="BJ4" s="280"/>
      <c r="BK4" s="280"/>
      <c r="BL4" s="280"/>
      <c r="BM4" s="172"/>
      <c r="BN4" s="306"/>
      <c r="BO4" s="280"/>
      <c r="BP4" s="132"/>
      <c r="BQ4" s="132"/>
      <c r="BR4" s="130">
        <f>COUNTIF(H4:BP4,"2017-2")</f>
        <v>0</v>
      </c>
      <c r="BS4" s="139"/>
      <c r="BT4" s="139"/>
      <c r="BU4" s="139"/>
      <c r="BV4" s="139"/>
      <c r="BW4" s="139"/>
      <c r="BX4" s="139">
        <v>8</v>
      </c>
      <c r="BY4" s="132"/>
      <c r="BZ4" s="132"/>
      <c r="CA4" s="132"/>
      <c r="CB4" s="132"/>
      <c r="CC4" s="132"/>
      <c r="CD4" s="132"/>
      <c r="CE4" s="132"/>
      <c r="CF4" s="138"/>
      <c r="CG4" s="140"/>
      <c r="CH4" s="139"/>
      <c r="CI4" s="132"/>
      <c r="CJ4" s="132"/>
      <c r="CK4" s="132"/>
      <c r="CL4" s="141"/>
      <c r="CM4" s="139"/>
      <c r="CN4" s="132"/>
      <c r="CO4" s="132"/>
      <c r="CP4" s="132"/>
      <c r="CQ4" s="132"/>
      <c r="CR4" s="132"/>
      <c r="CS4" s="132"/>
      <c r="CT4" s="132"/>
      <c r="CU4" s="132"/>
      <c r="CV4" s="141"/>
      <c r="CW4" s="139"/>
      <c r="CX4" s="132"/>
      <c r="CY4" s="132"/>
      <c r="CZ4" s="132"/>
      <c r="DA4" s="132"/>
      <c r="DB4" s="132"/>
      <c r="DC4" s="132"/>
      <c r="DD4" s="132"/>
      <c r="DE4" s="132"/>
      <c r="DF4" s="143"/>
      <c r="DG4" s="139"/>
      <c r="DH4" s="138"/>
      <c r="DI4" s="139"/>
      <c r="DJ4" s="132"/>
      <c r="DK4" s="132"/>
      <c r="DL4" s="132"/>
      <c r="DM4" s="132"/>
      <c r="DN4" s="132"/>
      <c r="DO4" s="140"/>
    </row>
    <row r="5" spans="1:119" s="124" customFormat="1" hidden="1" x14ac:dyDescent="0.25">
      <c r="A5" s="163">
        <v>2</v>
      </c>
      <c r="B5" s="164">
        <v>40491</v>
      </c>
      <c r="C5" s="186" t="s">
        <v>673</v>
      </c>
      <c r="D5" s="187" t="s">
        <v>674</v>
      </c>
      <c r="E5" s="186" t="s">
        <v>592</v>
      </c>
      <c r="F5" s="133">
        <v>1</v>
      </c>
      <c r="G5" s="134"/>
      <c r="H5" s="280"/>
      <c r="I5" s="280"/>
      <c r="J5" s="280"/>
      <c r="K5" s="281">
        <v>5</v>
      </c>
      <c r="L5" s="280"/>
      <c r="M5" s="280"/>
      <c r="N5" s="280"/>
      <c r="O5" s="280"/>
      <c r="P5" s="281">
        <v>5</v>
      </c>
      <c r="Q5" s="281">
        <v>5</v>
      </c>
      <c r="R5" s="280"/>
      <c r="S5" s="281">
        <v>5</v>
      </c>
      <c r="T5" s="281">
        <v>5</v>
      </c>
      <c r="U5" s="281">
        <v>5</v>
      </c>
      <c r="V5" s="280"/>
      <c r="W5" s="281">
        <v>5</v>
      </c>
      <c r="X5" s="137"/>
      <c r="Y5" s="280"/>
      <c r="Z5" s="280"/>
      <c r="AA5" s="280"/>
      <c r="AB5" s="280"/>
      <c r="AC5" s="280"/>
      <c r="AD5" s="280"/>
      <c r="AE5" s="280"/>
      <c r="AF5" s="280"/>
      <c r="AG5" s="280"/>
      <c r="AH5" s="280"/>
      <c r="AI5" s="280"/>
      <c r="AJ5" s="280"/>
      <c r="AK5" s="280"/>
      <c r="AL5" s="280"/>
      <c r="AM5" s="280"/>
      <c r="AN5" s="280"/>
      <c r="AO5" s="280"/>
      <c r="AP5" s="280"/>
      <c r="AQ5" s="280"/>
      <c r="AR5" s="280"/>
      <c r="AS5" s="137"/>
      <c r="AT5" s="137"/>
      <c r="AU5" s="280"/>
      <c r="AV5" s="165"/>
      <c r="AW5" s="280"/>
      <c r="AX5" s="130"/>
      <c r="AY5" s="165"/>
      <c r="AZ5" s="132"/>
      <c r="BA5" s="280"/>
      <c r="BB5" s="132"/>
      <c r="BC5" s="280"/>
      <c r="BD5" s="280"/>
      <c r="BE5" s="280"/>
      <c r="BF5" s="280"/>
      <c r="BG5" s="280"/>
      <c r="BH5" s="280"/>
      <c r="BI5" s="280"/>
      <c r="BJ5" s="280"/>
      <c r="BK5" s="280"/>
      <c r="BL5" s="280"/>
      <c r="BM5" s="172"/>
      <c r="BN5" s="172"/>
      <c r="BO5" s="280"/>
      <c r="BP5" s="132"/>
      <c r="BQ5" s="132"/>
      <c r="BR5" s="130">
        <f>COUNTIF(H5:BP5,"2017-2")</f>
        <v>0</v>
      </c>
      <c r="BS5" s="139"/>
      <c r="BT5" s="139"/>
      <c r="BU5" s="139"/>
      <c r="BV5" s="139"/>
      <c r="BW5" s="139"/>
      <c r="BX5" s="139">
        <v>5</v>
      </c>
      <c r="BY5" s="132"/>
      <c r="BZ5" s="132"/>
      <c r="CA5" s="132"/>
      <c r="CB5" s="132"/>
      <c r="CC5" s="132"/>
      <c r="CD5" s="132"/>
      <c r="CE5" s="132"/>
      <c r="CF5" s="138"/>
      <c r="CG5" s="140"/>
      <c r="CH5" s="139"/>
      <c r="CI5" s="132"/>
      <c r="CJ5" s="132"/>
      <c r="CK5" s="132"/>
      <c r="CL5" s="141"/>
      <c r="CM5" s="139"/>
      <c r="CN5" s="132"/>
      <c r="CO5" s="132"/>
      <c r="CP5" s="132"/>
      <c r="CQ5" s="132"/>
      <c r="CR5" s="132"/>
      <c r="CS5" s="132"/>
      <c r="CT5" s="132"/>
      <c r="CU5" s="132"/>
      <c r="CV5" s="141"/>
      <c r="CW5" s="139"/>
      <c r="CX5" s="132"/>
      <c r="CY5" s="132"/>
      <c r="CZ5" s="132"/>
      <c r="DA5" s="132"/>
      <c r="DB5" s="132"/>
      <c r="DC5" s="132"/>
      <c r="DD5" s="132"/>
      <c r="DE5" s="132"/>
      <c r="DF5" s="143"/>
      <c r="DG5" s="139"/>
      <c r="DH5" s="138"/>
      <c r="DI5" s="139"/>
      <c r="DJ5" s="132"/>
      <c r="DK5" s="132"/>
      <c r="DL5" s="132"/>
      <c r="DM5" s="132"/>
      <c r="DN5" s="132"/>
      <c r="DO5" s="140"/>
    </row>
    <row r="6" spans="1:119" s="124" customFormat="1" hidden="1" x14ac:dyDescent="0.25">
      <c r="A6" s="163">
        <v>1</v>
      </c>
      <c r="B6" s="164">
        <v>40491</v>
      </c>
      <c r="C6" s="186" t="s">
        <v>788</v>
      </c>
      <c r="D6" s="187" t="s">
        <v>789</v>
      </c>
      <c r="E6" s="186" t="s">
        <v>592</v>
      </c>
      <c r="F6" s="133">
        <v>1</v>
      </c>
      <c r="G6" s="134"/>
      <c r="H6" s="280"/>
      <c r="I6" s="280"/>
      <c r="J6" s="280"/>
      <c r="K6" s="280"/>
      <c r="L6" s="280"/>
      <c r="M6" s="280">
        <v>5</v>
      </c>
      <c r="N6" s="280"/>
      <c r="O6" s="280">
        <v>5</v>
      </c>
      <c r="P6" s="280">
        <v>5</v>
      </c>
      <c r="Q6" s="280"/>
      <c r="R6" s="280">
        <v>5</v>
      </c>
      <c r="S6" s="280">
        <v>5</v>
      </c>
      <c r="T6" s="280"/>
      <c r="U6" s="233"/>
      <c r="V6" s="280"/>
      <c r="W6" s="280"/>
      <c r="X6" s="137"/>
      <c r="Y6" s="233"/>
      <c r="Z6" s="280"/>
      <c r="AA6" s="280"/>
      <c r="AB6" s="280"/>
      <c r="AC6" s="280"/>
      <c r="AD6" s="233"/>
      <c r="AE6" s="280"/>
      <c r="AF6" s="233"/>
      <c r="AG6" s="280"/>
      <c r="AH6" s="280"/>
      <c r="AI6" s="233"/>
      <c r="AJ6" s="280"/>
      <c r="AK6" s="233"/>
      <c r="AL6" s="280"/>
      <c r="AM6" s="233"/>
      <c r="AN6" s="280"/>
      <c r="AO6" s="280"/>
      <c r="AP6" s="233"/>
      <c r="AQ6" s="280"/>
      <c r="AR6" s="233"/>
      <c r="AS6" s="137"/>
      <c r="AT6" s="137"/>
      <c r="AU6" s="280"/>
      <c r="AV6" s="165"/>
      <c r="AW6" s="280"/>
      <c r="AX6" s="130"/>
      <c r="AY6" s="165"/>
      <c r="AZ6" s="132"/>
      <c r="BA6" s="280"/>
      <c r="BB6" s="132"/>
      <c r="BC6" s="233"/>
      <c r="BD6" s="280"/>
      <c r="BE6" s="280"/>
      <c r="BF6" s="280"/>
      <c r="BG6" s="280"/>
      <c r="BH6" s="280"/>
      <c r="BI6" s="280"/>
      <c r="BJ6" s="280"/>
      <c r="BK6" s="280"/>
      <c r="BL6" s="280">
        <v>5</v>
      </c>
      <c r="BM6" s="172"/>
      <c r="BN6" s="172"/>
      <c r="BO6" s="280"/>
      <c r="BP6" s="132"/>
      <c r="BQ6" s="132"/>
      <c r="BR6" s="130">
        <f>COUNTIF(H6:BP6,"2018-1")</f>
        <v>0</v>
      </c>
      <c r="BS6" s="139"/>
      <c r="BT6" s="139"/>
      <c r="BU6" s="139"/>
      <c r="BV6" s="139"/>
      <c r="BW6" s="139"/>
      <c r="BX6" s="139"/>
      <c r="BY6" s="132"/>
      <c r="BZ6" s="132"/>
      <c r="CA6" s="132"/>
      <c r="CB6" s="132"/>
      <c r="CC6" s="132"/>
      <c r="CD6" s="132"/>
      <c r="CE6" s="132"/>
      <c r="CF6" s="138"/>
      <c r="CG6" s="140"/>
      <c r="CH6" s="139"/>
      <c r="CI6" s="132"/>
      <c r="CJ6" s="132"/>
      <c r="CK6" s="132"/>
      <c r="CL6" s="141"/>
      <c r="CM6" s="139"/>
      <c r="CN6" s="132"/>
      <c r="CO6" s="132"/>
      <c r="CP6" s="132"/>
      <c r="CQ6" s="132"/>
      <c r="CR6" s="132"/>
      <c r="CS6" s="132"/>
      <c r="CT6" s="132"/>
      <c r="CU6" s="132"/>
      <c r="CV6" s="141"/>
      <c r="CW6" s="139"/>
      <c r="CX6" s="132"/>
      <c r="CY6" s="132"/>
      <c r="CZ6" s="132"/>
      <c r="DA6" s="132"/>
      <c r="DB6" s="132"/>
      <c r="DC6" s="132"/>
      <c r="DD6" s="132"/>
      <c r="DE6" s="132"/>
      <c r="DF6" s="143"/>
      <c r="DG6" s="139"/>
      <c r="DH6" s="138"/>
      <c r="DI6" s="139"/>
      <c r="DJ6" s="132"/>
      <c r="DK6" s="132"/>
      <c r="DL6" s="132"/>
      <c r="DM6" s="132"/>
      <c r="DN6" s="132"/>
      <c r="DO6" s="140"/>
    </row>
    <row r="7" spans="1:119" s="124" customFormat="1" hidden="1" x14ac:dyDescent="0.25">
      <c r="A7" s="163">
        <v>2</v>
      </c>
      <c r="B7" s="164">
        <v>40491</v>
      </c>
      <c r="C7" s="186" t="s">
        <v>790</v>
      </c>
      <c r="D7" s="187" t="s">
        <v>791</v>
      </c>
      <c r="E7" s="186" t="s">
        <v>592</v>
      </c>
      <c r="F7" s="133">
        <v>1</v>
      </c>
      <c r="G7" s="134"/>
      <c r="H7" s="280"/>
      <c r="I7" s="280"/>
      <c r="J7" s="280"/>
      <c r="K7" s="280"/>
      <c r="L7" s="280"/>
      <c r="M7" s="280">
        <v>5</v>
      </c>
      <c r="N7" s="280"/>
      <c r="O7" s="280">
        <v>5</v>
      </c>
      <c r="P7" s="280">
        <v>5</v>
      </c>
      <c r="Q7" s="280"/>
      <c r="R7" s="280">
        <v>5</v>
      </c>
      <c r="S7" s="280">
        <v>5</v>
      </c>
      <c r="T7" s="280"/>
      <c r="U7" s="233"/>
      <c r="V7" s="280"/>
      <c r="W7" s="280"/>
      <c r="X7" s="137"/>
      <c r="Y7" s="233"/>
      <c r="Z7" s="280"/>
      <c r="AA7" s="280"/>
      <c r="AB7" s="280"/>
      <c r="AC7" s="280"/>
      <c r="AD7" s="233"/>
      <c r="AE7" s="280"/>
      <c r="AF7" s="233"/>
      <c r="AG7" s="280"/>
      <c r="AH7" s="280"/>
      <c r="AI7" s="233"/>
      <c r="AJ7" s="280"/>
      <c r="AK7" s="233"/>
      <c r="AL7" s="280"/>
      <c r="AM7" s="233"/>
      <c r="AN7" s="280"/>
      <c r="AO7" s="280"/>
      <c r="AP7" s="233"/>
      <c r="AQ7" s="280"/>
      <c r="AR7" s="233"/>
      <c r="AS7" s="137"/>
      <c r="AT7" s="137"/>
      <c r="AU7" s="280"/>
      <c r="AV7" s="165"/>
      <c r="AW7" s="280"/>
      <c r="AX7" s="130"/>
      <c r="AY7" s="165"/>
      <c r="AZ7" s="132"/>
      <c r="BA7" s="280"/>
      <c r="BB7" s="132"/>
      <c r="BC7" s="233"/>
      <c r="BD7" s="280"/>
      <c r="BE7" s="280"/>
      <c r="BF7" s="280"/>
      <c r="BG7" s="280"/>
      <c r="BH7" s="280"/>
      <c r="BI7" s="280"/>
      <c r="BJ7" s="280"/>
      <c r="BK7" s="280"/>
      <c r="BL7" s="280">
        <v>5</v>
      </c>
      <c r="BM7" s="172"/>
      <c r="BN7" s="172"/>
      <c r="BO7" s="280"/>
      <c r="BP7" s="132"/>
      <c r="BQ7" s="132"/>
      <c r="BR7" s="130">
        <f>COUNTIF(H7:BP7,"2018-1")</f>
        <v>0</v>
      </c>
      <c r="BS7" s="139"/>
      <c r="BT7" s="139"/>
      <c r="BU7" s="139"/>
      <c r="BV7" s="139"/>
      <c r="BW7" s="139"/>
      <c r="BX7" s="139"/>
      <c r="BY7" s="132"/>
      <c r="BZ7" s="132"/>
      <c r="CA7" s="132"/>
      <c r="CB7" s="132"/>
      <c r="CC7" s="132"/>
      <c r="CD7" s="132"/>
      <c r="CE7" s="132"/>
      <c r="CF7" s="138"/>
      <c r="CG7" s="140"/>
      <c r="CH7" s="139"/>
      <c r="CI7" s="132"/>
      <c r="CJ7" s="132"/>
      <c r="CK7" s="132"/>
      <c r="CL7" s="141"/>
      <c r="CM7" s="139"/>
      <c r="CN7" s="132"/>
      <c r="CO7" s="132"/>
      <c r="CP7" s="132"/>
      <c r="CQ7" s="132"/>
      <c r="CR7" s="132"/>
      <c r="CS7" s="132"/>
      <c r="CT7" s="132"/>
      <c r="CU7" s="132"/>
      <c r="CV7" s="141"/>
      <c r="CW7" s="139"/>
      <c r="CX7" s="132"/>
      <c r="CY7" s="132"/>
      <c r="CZ7" s="132"/>
      <c r="DA7" s="132"/>
      <c r="DB7" s="132"/>
      <c r="DC7" s="132"/>
      <c r="DD7" s="132"/>
      <c r="DE7" s="132"/>
      <c r="DF7" s="143"/>
      <c r="DG7" s="139"/>
      <c r="DH7" s="138"/>
      <c r="DI7" s="139"/>
      <c r="DJ7" s="132"/>
      <c r="DK7" s="132"/>
      <c r="DL7" s="132"/>
      <c r="DM7" s="132"/>
      <c r="DN7" s="132"/>
      <c r="DO7" s="140"/>
    </row>
    <row r="8" spans="1:119" s="124" customFormat="1" hidden="1" x14ac:dyDescent="0.25">
      <c r="A8" s="163">
        <v>1</v>
      </c>
      <c r="B8" s="164">
        <v>40491</v>
      </c>
      <c r="C8" s="186" t="s">
        <v>1181</v>
      </c>
      <c r="D8" s="187" t="s">
        <v>1182</v>
      </c>
      <c r="E8" s="186" t="s">
        <v>592</v>
      </c>
      <c r="F8" s="133"/>
      <c r="G8" s="514">
        <v>2</v>
      </c>
      <c r="H8" s="132" t="s">
        <v>1261</v>
      </c>
      <c r="I8" s="132" t="s">
        <v>1261</v>
      </c>
      <c r="J8" s="132" t="s">
        <v>1261</v>
      </c>
      <c r="K8" s="132" t="s">
        <v>1261</v>
      </c>
      <c r="L8" s="132" t="s">
        <v>1261</v>
      </c>
      <c r="M8" s="132">
        <v>7</v>
      </c>
      <c r="N8" s="132" t="s">
        <v>1261</v>
      </c>
      <c r="O8" s="132">
        <v>8</v>
      </c>
      <c r="P8" s="132" t="s">
        <v>1261</v>
      </c>
      <c r="Q8" s="132" t="s">
        <v>1261</v>
      </c>
      <c r="R8" s="132" t="s">
        <v>1261</v>
      </c>
      <c r="S8" s="132" t="s">
        <v>1261</v>
      </c>
      <c r="T8" s="132" t="s">
        <v>1261</v>
      </c>
      <c r="U8" s="132" t="s">
        <v>1261</v>
      </c>
      <c r="V8" s="132" t="s">
        <v>1261</v>
      </c>
      <c r="W8" s="132" t="s">
        <v>1261</v>
      </c>
      <c r="X8" s="132" t="s">
        <v>1261</v>
      </c>
      <c r="Y8" s="132" t="s">
        <v>1261</v>
      </c>
      <c r="Z8" s="132">
        <v>9</v>
      </c>
      <c r="AA8" s="132" t="s">
        <v>1261</v>
      </c>
      <c r="AB8" s="132" t="s">
        <v>1261</v>
      </c>
      <c r="AC8" s="132" t="s">
        <v>1261</v>
      </c>
      <c r="AD8" s="132" t="s">
        <v>1261</v>
      </c>
      <c r="AE8" s="132" t="s">
        <v>1261</v>
      </c>
      <c r="AF8" s="132">
        <v>8</v>
      </c>
      <c r="AG8" s="132">
        <v>10</v>
      </c>
      <c r="AH8" s="132" t="s">
        <v>1261</v>
      </c>
      <c r="AI8" s="132">
        <v>9</v>
      </c>
      <c r="AJ8" s="132" t="s">
        <v>1261</v>
      </c>
      <c r="AK8" s="132" t="s">
        <v>1261</v>
      </c>
      <c r="AL8" s="132" t="s">
        <v>1261</v>
      </c>
      <c r="AM8" s="132" t="s">
        <v>1261</v>
      </c>
      <c r="AN8" s="132">
        <v>9</v>
      </c>
      <c r="AO8" s="132" t="s">
        <v>1261</v>
      </c>
      <c r="AP8" s="132" t="s">
        <v>1261</v>
      </c>
      <c r="AQ8" s="132" t="s">
        <v>1261</v>
      </c>
      <c r="AR8" s="132" t="s">
        <v>1261</v>
      </c>
      <c r="AS8" s="132" t="s">
        <v>1261</v>
      </c>
      <c r="AT8" s="132">
        <v>9</v>
      </c>
      <c r="AU8" s="132">
        <v>9</v>
      </c>
      <c r="AV8" s="132" t="s">
        <v>1261</v>
      </c>
      <c r="AW8" s="132" t="s">
        <v>1261</v>
      </c>
      <c r="AX8" s="132"/>
      <c r="AY8" s="168"/>
      <c r="AZ8" s="132"/>
      <c r="BA8" s="132">
        <v>8</v>
      </c>
      <c r="BB8" s="132"/>
      <c r="BC8" s="132"/>
      <c r="BD8" s="132"/>
      <c r="BE8" s="132" t="s">
        <v>1261</v>
      </c>
      <c r="BF8" s="132" t="s">
        <v>1261</v>
      </c>
      <c r="BG8" s="132" t="s">
        <v>1261</v>
      </c>
      <c r="BH8" s="132"/>
      <c r="BI8" s="132"/>
      <c r="BJ8" s="132"/>
      <c r="BK8" s="132">
        <v>9</v>
      </c>
      <c r="BL8" s="132"/>
      <c r="BM8" s="132" t="s">
        <v>1261</v>
      </c>
      <c r="BN8" s="172"/>
      <c r="BO8" s="132" t="s">
        <v>1261</v>
      </c>
      <c r="BP8" s="132">
        <v>7</v>
      </c>
      <c r="BQ8" s="132"/>
      <c r="BR8" s="130">
        <f>COUNTIF(H8:BQ8,"2020-1")</f>
        <v>0</v>
      </c>
      <c r="BS8" s="139">
        <f t="shared" ref="BS8:BS12" si="0">COUNTIF(H8:BQ8,"&gt;5")</f>
        <v>12</v>
      </c>
      <c r="BT8" s="139">
        <f t="shared" ref="BT8:BT12" si="1">COUNTIF(H8:BQ8,"&gt;5?")</f>
        <v>38</v>
      </c>
      <c r="BU8" s="139">
        <f t="shared" ref="BU8:BU12" si="2">COUNTIF(H8:BQ8,"5")</f>
        <v>0</v>
      </c>
      <c r="BV8" s="139">
        <f t="shared" ref="BV8:BV12" si="3">COUNTIF(H8:BQ8,"5*")</f>
        <v>0</v>
      </c>
      <c r="BW8" s="156">
        <f t="shared" ref="BW8" si="4">SUM(BS8:BV8)</f>
        <v>50</v>
      </c>
      <c r="BX8" s="139"/>
      <c r="BY8" s="132"/>
      <c r="BZ8" s="132"/>
      <c r="CA8" s="132"/>
      <c r="CB8" s="132"/>
      <c r="CC8" s="132"/>
      <c r="CD8" s="132"/>
      <c r="CE8" s="132"/>
      <c r="CF8" s="138"/>
      <c r="CG8" s="140"/>
      <c r="CH8" s="139"/>
      <c r="CI8" s="132"/>
      <c r="CJ8" s="132"/>
      <c r="CK8" s="132"/>
      <c r="CL8" s="141"/>
      <c r="CM8" s="139"/>
      <c r="CN8" s="132"/>
      <c r="CO8" s="132"/>
      <c r="CP8" s="132"/>
      <c r="CQ8" s="132"/>
      <c r="CR8" s="132"/>
      <c r="CS8" s="132"/>
      <c r="CT8" s="132"/>
      <c r="CU8" s="132"/>
      <c r="CV8" s="141"/>
      <c r="CW8" s="139"/>
      <c r="CX8" s="132"/>
      <c r="CY8" s="132"/>
      <c r="CZ8" s="132"/>
      <c r="DA8" s="132"/>
      <c r="DB8" s="132"/>
      <c r="DC8" s="132"/>
      <c r="DD8" s="132"/>
      <c r="DE8" s="132"/>
      <c r="DF8" s="143"/>
      <c r="DG8" s="139"/>
      <c r="DH8" s="138"/>
      <c r="DI8" s="139"/>
      <c r="DJ8" s="132"/>
      <c r="DK8" s="132"/>
      <c r="DL8" s="132"/>
      <c r="DM8" s="132"/>
      <c r="DN8" s="132"/>
      <c r="DO8" s="140"/>
    </row>
    <row r="9" spans="1:119" s="124" customFormat="1" hidden="1" x14ac:dyDescent="0.25">
      <c r="A9" s="163">
        <v>2</v>
      </c>
      <c r="B9" s="164">
        <v>40491</v>
      </c>
      <c r="C9" s="186" t="s">
        <v>1184</v>
      </c>
      <c r="D9" s="187" t="s">
        <v>1183</v>
      </c>
      <c r="E9" s="186" t="s">
        <v>592</v>
      </c>
      <c r="F9" s="133">
        <v>1</v>
      </c>
      <c r="G9" s="514"/>
      <c r="H9" s="132"/>
      <c r="I9" s="132"/>
      <c r="J9" s="132"/>
      <c r="K9" s="132"/>
      <c r="L9" s="132" t="s">
        <v>1202</v>
      </c>
      <c r="M9" s="132"/>
      <c r="N9" s="132" t="s">
        <v>1202</v>
      </c>
      <c r="O9" s="132" t="s">
        <v>1202</v>
      </c>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68"/>
      <c r="AW9" s="132" t="s">
        <v>1202</v>
      </c>
      <c r="AX9" s="132"/>
      <c r="AY9" s="168"/>
      <c r="AZ9" s="132"/>
      <c r="BA9" s="132"/>
      <c r="BB9" s="132"/>
      <c r="BC9" s="132"/>
      <c r="BD9" s="132"/>
      <c r="BE9" s="132"/>
      <c r="BF9" s="132"/>
      <c r="BG9" s="132"/>
      <c r="BH9" s="132"/>
      <c r="BI9" s="132"/>
      <c r="BJ9" s="132"/>
      <c r="BK9" s="132"/>
      <c r="BL9" s="132"/>
      <c r="BM9" s="172" t="s">
        <v>1202</v>
      </c>
      <c r="BN9" s="172"/>
      <c r="BO9" s="132" t="s">
        <v>1202</v>
      </c>
      <c r="BP9" s="132"/>
      <c r="BQ9" s="132" t="s">
        <v>1202</v>
      </c>
      <c r="BR9" s="130">
        <f>COUNTIF(H9:BQ9,"2020-1")</f>
        <v>0</v>
      </c>
      <c r="BS9" s="139">
        <f t="shared" si="0"/>
        <v>0</v>
      </c>
      <c r="BT9" s="139">
        <f t="shared" si="1"/>
        <v>0</v>
      </c>
      <c r="BU9" s="139">
        <f t="shared" si="2"/>
        <v>0</v>
      </c>
      <c r="BV9" s="139">
        <f t="shared" si="3"/>
        <v>0</v>
      </c>
      <c r="BW9" s="156">
        <f t="shared" ref="BW9:BW11" si="5">SUM(BS9:BV9)</f>
        <v>0</v>
      </c>
      <c r="BX9" s="139"/>
      <c r="BY9" s="132"/>
      <c r="BZ9" s="132"/>
      <c r="CA9" s="132"/>
      <c r="CB9" s="132"/>
      <c r="CC9" s="132"/>
      <c r="CD9" s="132"/>
      <c r="CE9" s="132"/>
      <c r="CF9" s="138"/>
      <c r="CG9" s="140"/>
      <c r="CH9" s="139"/>
      <c r="CI9" s="132"/>
      <c r="CJ9" s="132"/>
      <c r="CK9" s="132"/>
      <c r="CL9" s="141"/>
      <c r="CM9" s="139"/>
      <c r="CN9" s="132"/>
      <c r="CO9" s="132"/>
      <c r="CP9" s="132"/>
      <c r="CQ9" s="132"/>
      <c r="CR9" s="132"/>
      <c r="CS9" s="132"/>
      <c r="CT9" s="132"/>
      <c r="CU9" s="132"/>
      <c r="CV9" s="141"/>
      <c r="CW9" s="139"/>
      <c r="CX9" s="132"/>
      <c r="CY9" s="132"/>
      <c r="CZ9" s="132"/>
      <c r="DA9" s="132"/>
      <c r="DB9" s="132"/>
      <c r="DC9" s="132"/>
      <c r="DD9" s="132"/>
      <c r="DE9" s="132"/>
      <c r="DF9" s="143"/>
      <c r="DG9" s="139"/>
      <c r="DH9" s="138"/>
      <c r="DI9" s="139"/>
      <c r="DJ9" s="132"/>
      <c r="DK9" s="132"/>
      <c r="DL9" s="132"/>
      <c r="DM9" s="132"/>
      <c r="DN9" s="132"/>
      <c r="DO9" s="140"/>
    </row>
    <row r="10" spans="1:119" s="124" customFormat="1" hidden="1" x14ac:dyDescent="0.25">
      <c r="A10" s="163">
        <v>3</v>
      </c>
      <c r="B10" s="164">
        <v>40491</v>
      </c>
      <c r="C10" s="186" t="s">
        <v>1012</v>
      </c>
      <c r="D10" s="187" t="s">
        <v>1013</v>
      </c>
      <c r="E10" s="186" t="s">
        <v>592</v>
      </c>
      <c r="F10" s="133">
        <v>1</v>
      </c>
      <c r="G10" s="514"/>
      <c r="H10" s="132">
        <v>5</v>
      </c>
      <c r="I10" s="132">
        <v>5</v>
      </c>
      <c r="J10" s="132"/>
      <c r="K10" s="132">
        <v>5</v>
      </c>
      <c r="L10" s="132"/>
      <c r="M10" s="132"/>
      <c r="N10" s="132">
        <v>5</v>
      </c>
      <c r="O10" s="132">
        <v>5</v>
      </c>
      <c r="P10" s="132"/>
      <c r="Q10" s="132"/>
      <c r="R10" s="132"/>
      <c r="S10" s="132"/>
      <c r="T10" s="132">
        <v>5</v>
      </c>
      <c r="U10" s="132"/>
      <c r="V10" s="132">
        <v>5</v>
      </c>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68"/>
      <c r="AW10" s="132"/>
      <c r="AX10" s="132"/>
      <c r="AY10" s="168">
        <v>5</v>
      </c>
      <c r="AZ10" s="132"/>
      <c r="BA10" s="132"/>
      <c r="BB10" s="132"/>
      <c r="BC10" s="132"/>
      <c r="BD10" s="132"/>
      <c r="BE10" s="132"/>
      <c r="BF10" s="132"/>
      <c r="BG10" s="132"/>
      <c r="BH10" s="132"/>
      <c r="BI10" s="132"/>
      <c r="BJ10" s="132"/>
      <c r="BK10" s="132"/>
      <c r="BL10" s="132"/>
      <c r="BM10" s="172"/>
      <c r="BN10" s="172"/>
      <c r="BO10" s="132"/>
      <c r="BP10" s="132"/>
      <c r="BQ10" s="132"/>
      <c r="BR10" s="130">
        <f>COUNTIF(H10:BQ10,"2020-1")</f>
        <v>0</v>
      </c>
      <c r="BS10" s="139">
        <f t="shared" si="0"/>
        <v>0</v>
      </c>
      <c r="BT10" s="139">
        <f t="shared" si="1"/>
        <v>0</v>
      </c>
      <c r="BU10" s="139">
        <f t="shared" si="2"/>
        <v>8</v>
      </c>
      <c r="BV10" s="139">
        <f t="shared" si="3"/>
        <v>0</v>
      </c>
      <c r="BW10" s="156">
        <f t="shared" si="5"/>
        <v>8</v>
      </c>
      <c r="BX10" s="139"/>
      <c r="BY10" s="132"/>
      <c r="BZ10" s="132"/>
      <c r="CA10" s="132"/>
      <c r="CB10" s="132"/>
      <c r="CC10" s="132"/>
      <c r="CD10" s="132"/>
      <c r="CE10" s="132"/>
      <c r="CF10" s="138"/>
      <c r="CG10" s="140"/>
      <c r="CH10" s="139"/>
      <c r="CI10" s="132"/>
      <c r="CJ10" s="132"/>
      <c r="CK10" s="132"/>
      <c r="CL10" s="141"/>
      <c r="CM10" s="139"/>
      <c r="CN10" s="132"/>
      <c r="CO10" s="132"/>
      <c r="CP10" s="132"/>
      <c r="CQ10" s="132"/>
      <c r="CR10" s="132"/>
      <c r="CS10" s="132"/>
      <c r="CT10" s="132"/>
      <c r="CU10" s="132"/>
      <c r="CV10" s="141"/>
      <c r="CW10" s="139"/>
      <c r="CX10" s="132"/>
      <c r="CY10" s="132"/>
      <c r="CZ10" s="132"/>
      <c r="DA10" s="132"/>
      <c r="DB10" s="132"/>
      <c r="DC10" s="132"/>
      <c r="DD10" s="132"/>
      <c r="DE10" s="132"/>
      <c r="DF10" s="143"/>
      <c r="DG10" s="139"/>
      <c r="DH10" s="138"/>
      <c r="DI10" s="139"/>
      <c r="DJ10" s="132"/>
      <c r="DK10" s="132"/>
      <c r="DL10" s="132"/>
      <c r="DM10" s="132"/>
      <c r="DN10" s="132"/>
      <c r="DO10" s="140"/>
    </row>
    <row r="11" spans="1:119" s="124" customFormat="1" hidden="1" x14ac:dyDescent="0.25">
      <c r="A11" s="163">
        <v>4</v>
      </c>
      <c r="B11" s="164">
        <v>40491</v>
      </c>
      <c r="C11" s="186" t="s">
        <v>1014</v>
      </c>
      <c r="D11" s="187" t="s">
        <v>1015</v>
      </c>
      <c r="E11" s="186" t="s">
        <v>592</v>
      </c>
      <c r="F11" s="133">
        <v>1</v>
      </c>
      <c r="G11" s="514"/>
      <c r="H11" s="132">
        <v>5</v>
      </c>
      <c r="I11" s="132">
        <v>5</v>
      </c>
      <c r="J11" s="132"/>
      <c r="K11" s="132">
        <v>5</v>
      </c>
      <c r="L11" s="132"/>
      <c r="M11" s="132"/>
      <c r="N11" s="132">
        <v>5</v>
      </c>
      <c r="O11" s="132">
        <v>5</v>
      </c>
      <c r="P11" s="132"/>
      <c r="Q11" s="132"/>
      <c r="R11" s="132"/>
      <c r="S11" s="132"/>
      <c r="T11" s="132">
        <v>5</v>
      </c>
      <c r="U11" s="132"/>
      <c r="V11" s="132">
        <v>5</v>
      </c>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68"/>
      <c r="AW11" s="132"/>
      <c r="AX11" s="132"/>
      <c r="AY11" s="168">
        <v>5</v>
      </c>
      <c r="AZ11" s="132"/>
      <c r="BA11" s="132"/>
      <c r="BB11" s="132"/>
      <c r="BC11" s="132"/>
      <c r="BD11" s="132"/>
      <c r="BE11" s="132"/>
      <c r="BF11" s="132"/>
      <c r="BG11" s="132"/>
      <c r="BH11" s="132"/>
      <c r="BI11" s="132"/>
      <c r="BJ11" s="132"/>
      <c r="BK11" s="132"/>
      <c r="BL11" s="132"/>
      <c r="BM11" s="172"/>
      <c r="BN11" s="172"/>
      <c r="BO11" s="132"/>
      <c r="BP11" s="132"/>
      <c r="BQ11" s="132"/>
      <c r="BR11" s="130">
        <f>COUNTIF(H11:BQ11,"2020-1")</f>
        <v>0</v>
      </c>
      <c r="BS11" s="139">
        <f t="shared" si="0"/>
        <v>0</v>
      </c>
      <c r="BT11" s="139">
        <f t="shared" si="1"/>
        <v>0</v>
      </c>
      <c r="BU11" s="139">
        <f t="shared" si="2"/>
        <v>8</v>
      </c>
      <c r="BV11" s="139">
        <f t="shared" si="3"/>
        <v>0</v>
      </c>
      <c r="BW11" s="156">
        <f t="shared" si="5"/>
        <v>8</v>
      </c>
      <c r="BX11" s="139"/>
      <c r="BY11" s="132"/>
      <c r="BZ11" s="132"/>
      <c r="CA11" s="132"/>
      <c r="CB11" s="132"/>
      <c r="CC11" s="132"/>
      <c r="CD11" s="132"/>
      <c r="CE11" s="132"/>
      <c r="CF11" s="138"/>
      <c r="CG11" s="140"/>
      <c r="CH11" s="139"/>
      <c r="CI11" s="132"/>
      <c r="CJ11" s="132"/>
      <c r="CK11" s="132"/>
      <c r="CL11" s="141"/>
      <c r="CM11" s="139"/>
      <c r="CN11" s="132"/>
      <c r="CO11" s="132"/>
      <c r="CP11" s="132"/>
      <c r="CQ11" s="132"/>
      <c r="CR11" s="132"/>
      <c r="CS11" s="132"/>
      <c r="CT11" s="132"/>
      <c r="CU11" s="132"/>
      <c r="CV11" s="141"/>
      <c r="CW11" s="139"/>
      <c r="CX11" s="132"/>
      <c r="CY11" s="132"/>
      <c r="CZ11" s="132"/>
      <c r="DA11" s="132"/>
      <c r="DB11" s="132"/>
      <c r="DC11" s="132"/>
      <c r="DD11" s="132"/>
      <c r="DE11" s="132"/>
      <c r="DF11" s="143"/>
      <c r="DG11" s="139"/>
      <c r="DH11" s="138"/>
      <c r="DI11" s="139"/>
      <c r="DJ11" s="132"/>
      <c r="DK11" s="132"/>
      <c r="DL11" s="132"/>
      <c r="DM11" s="132"/>
      <c r="DN11" s="132"/>
      <c r="DO11" s="140"/>
    </row>
    <row r="12" spans="1:119" s="143" customFormat="1" hidden="1" x14ac:dyDescent="0.25">
      <c r="A12" s="163"/>
      <c r="B12" s="164">
        <v>40491</v>
      </c>
      <c r="C12" s="186" t="s">
        <v>1481</v>
      </c>
      <c r="D12" s="85" t="s">
        <v>1486</v>
      </c>
      <c r="E12" s="434" t="s">
        <v>592</v>
      </c>
      <c r="F12" s="254">
        <v>1</v>
      </c>
      <c r="G12" s="279"/>
      <c r="H12" s="168"/>
      <c r="I12" s="168"/>
      <c r="J12" s="168" t="s">
        <v>1391</v>
      </c>
      <c r="K12" s="168"/>
      <c r="L12" s="168" t="s">
        <v>1391</v>
      </c>
      <c r="M12" s="168"/>
      <c r="N12" s="168"/>
      <c r="O12" s="168" t="s">
        <v>1391</v>
      </c>
      <c r="P12" s="168"/>
      <c r="Q12" s="168"/>
      <c r="R12" s="168"/>
      <c r="S12" s="168"/>
      <c r="T12" s="168"/>
      <c r="U12" s="287"/>
      <c r="V12" s="168"/>
      <c r="W12" s="168"/>
      <c r="X12" s="287"/>
      <c r="Y12" s="287"/>
      <c r="Z12" s="168"/>
      <c r="AA12" s="132" t="s">
        <v>1391</v>
      </c>
      <c r="AB12" s="168"/>
      <c r="AC12" s="168"/>
      <c r="AD12" s="287"/>
      <c r="AE12" s="287"/>
      <c r="AF12" s="287"/>
      <c r="AG12" s="168"/>
      <c r="AH12" s="287"/>
      <c r="AI12" s="287"/>
      <c r="AJ12" s="168"/>
      <c r="AK12" s="287"/>
      <c r="AL12" s="168"/>
      <c r="AM12" s="287"/>
      <c r="AN12" s="168"/>
      <c r="AO12" s="287"/>
      <c r="AP12" s="287"/>
      <c r="AQ12" s="168"/>
      <c r="AR12" s="132"/>
      <c r="AS12" s="287"/>
      <c r="AT12" s="287"/>
      <c r="AU12" s="168"/>
      <c r="AV12" s="287"/>
      <c r="AW12" s="287"/>
      <c r="AY12" s="167"/>
      <c r="AZ12" s="167"/>
      <c r="BA12" s="168"/>
      <c r="BB12" s="167"/>
      <c r="BC12" s="167" t="s">
        <v>1391</v>
      </c>
      <c r="BD12" s="168"/>
      <c r="BE12" s="168"/>
      <c r="BF12" s="168" t="s">
        <v>1391</v>
      </c>
      <c r="BG12" s="168"/>
      <c r="BH12" s="168"/>
      <c r="BI12" s="168"/>
      <c r="BJ12" s="168"/>
      <c r="BK12" s="168"/>
      <c r="BL12" s="168"/>
      <c r="BM12" s="396"/>
      <c r="BN12" s="168" t="s">
        <v>1391</v>
      </c>
      <c r="BO12" s="168"/>
      <c r="BP12" s="132"/>
      <c r="BQ12" s="132"/>
      <c r="BR12" s="130">
        <f>COUNTIF(H12:BQ12,"2020-2")</f>
        <v>7</v>
      </c>
      <c r="BS12" s="139">
        <f t="shared" si="0"/>
        <v>0</v>
      </c>
      <c r="BT12" s="139">
        <f t="shared" si="1"/>
        <v>0</v>
      </c>
      <c r="BU12" s="139">
        <f t="shared" si="2"/>
        <v>0</v>
      </c>
      <c r="BV12" s="139">
        <f t="shared" si="3"/>
        <v>0</v>
      </c>
      <c r="BW12" s="156">
        <f>SUM(BS12:BV12)</f>
        <v>0</v>
      </c>
      <c r="BX12" s="303"/>
      <c r="BY12" s="300"/>
      <c r="BZ12" s="300"/>
      <c r="CA12" s="300"/>
      <c r="CB12" s="300"/>
      <c r="CC12" s="300"/>
      <c r="CD12" s="300"/>
      <c r="CE12" s="300"/>
      <c r="CF12" s="301"/>
      <c r="CG12" s="302"/>
      <c r="CH12" s="303"/>
      <c r="CI12" s="300"/>
      <c r="CJ12" s="300"/>
      <c r="CK12" s="300"/>
      <c r="CL12" s="304"/>
      <c r="CM12" s="303"/>
      <c r="CN12" s="300"/>
      <c r="CO12" s="300"/>
      <c r="CP12" s="300"/>
      <c r="CQ12" s="300"/>
      <c r="CR12" s="300"/>
      <c r="CS12" s="300"/>
      <c r="CT12" s="300"/>
      <c r="CU12" s="300"/>
      <c r="CV12" s="304"/>
      <c r="CW12" s="303"/>
      <c r="CX12" s="300"/>
      <c r="CY12" s="300"/>
      <c r="CZ12" s="300"/>
      <c r="DA12" s="300"/>
      <c r="DB12" s="300"/>
      <c r="DC12" s="300"/>
      <c r="DD12" s="300"/>
      <c r="DE12" s="300"/>
      <c r="DF12" s="123"/>
      <c r="DG12" s="303"/>
      <c r="DH12" s="301"/>
      <c r="DI12" s="303"/>
      <c r="DJ12" s="300"/>
      <c r="DK12" s="300"/>
      <c r="DL12" s="300"/>
      <c r="DM12" s="300"/>
      <c r="DN12" s="300"/>
      <c r="DO12" s="302"/>
    </row>
    <row r="13" spans="1:119" s="143" customFormat="1" x14ac:dyDescent="0.25">
      <c r="A13" s="163"/>
      <c r="B13" s="164"/>
      <c r="C13" s="186" t="s">
        <v>2397</v>
      </c>
      <c r="D13" s="187" t="s">
        <v>2398</v>
      </c>
      <c r="E13" s="542" t="s">
        <v>592</v>
      </c>
      <c r="F13" s="254">
        <v>1</v>
      </c>
      <c r="G13" s="279"/>
      <c r="H13" s="168">
        <v>9</v>
      </c>
      <c r="I13" s="168">
        <v>8</v>
      </c>
      <c r="K13" s="168"/>
      <c r="L13" s="168"/>
      <c r="M13" s="168">
        <v>9</v>
      </c>
      <c r="N13" s="168"/>
      <c r="O13" s="168">
        <v>8</v>
      </c>
      <c r="P13" s="168"/>
      <c r="Q13" s="168"/>
      <c r="R13" s="168"/>
      <c r="S13" s="168">
        <v>7</v>
      </c>
      <c r="T13" s="168"/>
      <c r="U13" s="287"/>
      <c r="V13" s="168"/>
      <c r="W13" s="168"/>
      <c r="X13" s="287"/>
      <c r="Y13" s="287"/>
      <c r="Z13" s="168"/>
      <c r="AA13" s="132"/>
      <c r="AB13" s="168"/>
      <c r="AC13" s="168"/>
      <c r="AD13" s="287"/>
      <c r="AE13" s="287"/>
      <c r="AF13" s="287"/>
      <c r="AG13" s="168"/>
      <c r="AH13" s="287"/>
      <c r="AI13" s="287"/>
      <c r="AJ13" s="168"/>
      <c r="AK13" s="287"/>
      <c r="AL13" s="168"/>
      <c r="AM13" s="287"/>
      <c r="AN13" s="168"/>
      <c r="AO13" s="168">
        <v>8</v>
      </c>
      <c r="AP13" s="287"/>
      <c r="AQ13" s="168"/>
      <c r="AR13" s="132"/>
      <c r="AS13" s="287"/>
      <c r="AT13" s="287"/>
      <c r="AU13" s="168"/>
      <c r="AV13" s="287"/>
      <c r="AW13" s="287"/>
      <c r="AY13" s="167"/>
      <c r="AZ13" s="167"/>
      <c r="BA13" s="168"/>
      <c r="BB13" s="167"/>
      <c r="BC13" s="167"/>
      <c r="BD13" s="168"/>
      <c r="BE13" s="168"/>
      <c r="BF13" s="168"/>
      <c r="BG13" s="168"/>
      <c r="BH13" s="168"/>
      <c r="BI13" s="168"/>
      <c r="BJ13" s="409"/>
      <c r="BK13" s="168"/>
      <c r="BL13" s="168">
        <v>8</v>
      </c>
      <c r="BM13" s="396"/>
      <c r="BN13" s="168"/>
      <c r="BO13" s="168"/>
      <c r="BQ13" s="132"/>
      <c r="BR13" s="130">
        <f>COUNTIF(H13:BQ13,"2024-1")</f>
        <v>0</v>
      </c>
      <c r="BS13" s="139">
        <f t="shared" ref="BS13" si="6">COUNTIF(H13:BQ13,"&gt;5")</f>
        <v>7</v>
      </c>
      <c r="BT13" s="139">
        <f t="shared" ref="BT13" si="7">COUNTIF(H13:BQ13,"&gt;5?")</f>
        <v>0</v>
      </c>
      <c r="BU13" s="139">
        <f t="shared" ref="BU13" si="8">COUNTIF(H13:BQ13,"5")</f>
        <v>0</v>
      </c>
      <c r="BV13" s="139">
        <f t="shared" ref="BV13" si="9">COUNTIF(H13:BQ13,"5*")</f>
        <v>0</v>
      </c>
      <c r="BW13" s="156">
        <f t="shared" ref="BW13" si="10">SUM(BS13:BV13)</f>
        <v>7</v>
      </c>
      <c r="BX13" s="303"/>
      <c r="BY13" s="300"/>
      <c r="BZ13" s="300"/>
      <c r="CA13" s="300"/>
      <c r="CB13" s="300"/>
      <c r="CC13" s="300"/>
      <c r="CD13" s="300"/>
      <c r="CE13" s="300"/>
      <c r="CF13" s="301"/>
      <c r="CG13" s="302"/>
      <c r="CH13" s="303"/>
      <c r="CI13" s="300"/>
      <c r="CJ13" s="300"/>
      <c r="CK13" s="300"/>
      <c r="CL13" s="304"/>
      <c r="CM13" s="303"/>
      <c r="CN13" s="300"/>
      <c r="CO13" s="300"/>
      <c r="CP13" s="300"/>
      <c r="CQ13" s="300"/>
      <c r="CR13" s="300"/>
      <c r="CS13" s="300"/>
      <c r="CT13" s="300"/>
      <c r="CU13" s="300"/>
      <c r="CV13" s="304"/>
      <c r="CW13" s="303"/>
      <c r="CX13" s="300"/>
      <c r="CY13" s="300"/>
      <c r="CZ13" s="300"/>
      <c r="DA13" s="300"/>
      <c r="DB13" s="300"/>
      <c r="DC13" s="300"/>
      <c r="DD13" s="300"/>
      <c r="DE13" s="300"/>
      <c r="DF13" s="123"/>
      <c r="DG13" s="303"/>
      <c r="DH13" s="301"/>
      <c r="DI13" s="303"/>
      <c r="DJ13" s="300"/>
      <c r="DK13" s="300"/>
      <c r="DL13" s="300"/>
      <c r="DM13" s="300"/>
      <c r="DN13" s="300"/>
      <c r="DO13" s="302"/>
    </row>
    <row r="14" spans="1:119" s="143" customFormat="1" x14ac:dyDescent="0.25">
      <c r="A14" s="163"/>
      <c r="B14" s="164"/>
      <c r="C14" s="186" t="s">
        <v>2401</v>
      </c>
      <c r="D14" s="187" t="s">
        <v>2402</v>
      </c>
      <c r="E14" s="542" t="s">
        <v>592</v>
      </c>
      <c r="F14" s="254">
        <v>1</v>
      </c>
      <c r="G14" s="279"/>
      <c r="H14" s="168">
        <v>5</v>
      </c>
      <c r="I14" s="168">
        <v>8</v>
      </c>
      <c r="K14" s="168"/>
      <c r="L14" s="168"/>
      <c r="M14" s="168">
        <v>8</v>
      </c>
      <c r="N14" s="168"/>
      <c r="O14" s="168">
        <v>7</v>
      </c>
      <c r="P14" s="168"/>
      <c r="Q14" s="168"/>
      <c r="R14" s="168"/>
      <c r="S14" s="168">
        <v>8</v>
      </c>
      <c r="T14" s="168"/>
      <c r="U14" s="287"/>
      <c r="V14" s="168"/>
      <c r="W14" s="168"/>
      <c r="X14" s="287"/>
      <c r="Y14" s="287"/>
      <c r="Z14" s="168"/>
      <c r="AA14" s="132"/>
      <c r="AB14" s="168"/>
      <c r="AC14" s="168"/>
      <c r="AD14" s="287"/>
      <c r="AE14" s="287"/>
      <c r="AF14" s="287"/>
      <c r="AG14" s="168"/>
      <c r="AH14" s="287"/>
      <c r="AI14" s="287"/>
      <c r="AJ14" s="168"/>
      <c r="AK14" s="287"/>
      <c r="AL14" s="168"/>
      <c r="AM14" s="287"/>
      <c r="AN14" s="168"/>
      <c r="AO14" s="168">
        <v>8</v>
      </c>
      <c r="AP14" s="287"/>
      <c r="AQ14" s="168"/>
      <c r="AR14" s="132"/>
      <c r="AS14" s="287"/>
      <c r="AT14" s="287"/>
      <c r="AU14" s="168"/>
      <c r="AV14" s="287"/>
      <c r="AW14" s="287"/>
      <c r="AY14" s="167"/>
      <c r="AZ14" s="167"/>
      <c r="BA14" s="168"/>
      <c r="BB14" s="167"/>
      <c r="BC14" s="167"/>
      <c r="BD14" s="168"/>
      <c r="BE14" s="168"/>
      <c r="BF14" s="168"/>
      <c r="BG14" s="168"/>
      <c r="BH14" s="168"/>
      <c r="BI14" s="168"/>
      <c r="BJ14" s="409"/>
      <c r="BK14" s="168"/>
      <c r="BL14" s="168">
        <v>5</v>
      </c>
      <c r="BM14" s="396"/>
      <c r="BN14" s="168"/>
      <c r="BO14" s="168"/>
      <c r="BQ14" s="132"/>
      <c r="BR14" s="130">
        <f t="shared" ref="BR14:BR77" si="11">COUNTIF(H14:BQ14,"2024-1")</f>
        <v>0</v>
      </c>
      <c r="BS14" s="139">
        <f t="shared" ref="BS14:BS82" si="12">COUNTIF(H14:BQ14,"&gt;5")</f>
        <v>5</v>
      </c>
      <c r="BT14" s="139">
        <f t="shared" ref="BT14:BT82" si="13">COUNTIF(H14:BQ14,"&gt;5?")</f>
        <v>0</v>
      </c>
      <c r="BU14" s="139">
        <f t="shared" ref="BU14:BU82" si="14">COUNTIF(H14:BQ14,"5")</f>
        <v>2</v>
      </c>
      <c r="BV14" s="139">
        <f t="shared" ref="BV14:BV82" si="15">COUNTIF(H14:BQ14,"5*")</f>
        <v>0</v>
      </c>
      <c r="BW14" s="156">
        <f t="shared" ref="BW14:BW82" si="16">SUM(BS14:BV14)</f>
        <v>7</v>
      </c>
      <c r="BX14" s="303"/>
      <c r="BY14" s="300"/>
      <c r="BZ14" s="300"/>
      <c r="CA14" s="300"/>
      <c r="CB14" s="300"/>
      <c r="CC14" s="300"/>
      <c r="CD14" s="300"/>
      <c r="CE14" s="300"/>
      <c r="CF14" s="301"/>
      <c r="CG14" s="302"/>
      <c r="CH14" s="303"/>
      <c r="CI14" s="300"/>
      <c r="CJ14" s="300"/>
      <c r="CK14" s="300"/>
      <c r="CL14" s="304"/>
      <c r="CM14" s="303"/>
      <c r="CN14" s="300"/>
      <c r="CO14" s="300"/>
      <c r="CP14" s="300"/>
      <c r="CQ14" s="300"/>
      <c r="CR14" s="300"/>
      <c r="CS14" s="300"/>
      <c r="CT14" s="300"/>
      <c r="CU14" s="300"/>
      <c r="CV14" s="304"/>
      <c r="CW14" s="303"/>
      <c r="CX14" s="300"/>
      <c r="CY14" s="300"/>
      <c r="CZ14" s="300"/>
      <c r="DA14" s="300"/>
      <c r="DB14" s="300"/>
      <c r="DC14" s="300"/>
      <c r="DD14" s="300"/>
      <c r="DE14" s="300"/>
      <c r="DF14" s="123"/>
      <c r="DG14" s="303"/>
      <c r="DH14" s="301"/>
      <c r="DI14" s="303"/>
      <c r="DJ14" s="300"/>
      <c r="DK14" s="300"/>
      <c r="DL14" s="300"/>
      <c r="DM14" s="300"/>
      <c r="DN14" s="300"/>
      <c r="DO14" s="302"/>
    </row>
    <row r="15" spans="1:119" s="143" customFormat="1" x14ac:dyDescent="0.25">
      <c r="A15" s="163"/>
      <c r="B15" s="164"/>
      <c r="C15" s="186" t="s">
        <v>2403</v>
      </c>
      <c r="D15" s="187" t="s">
        <v>2404</v>
      </c>
      <c r="E15" s="542" t="s">
        <v>592</v>
      </c>
      <c r="F15" s="254">
        <v>1</v>
      </c>
      <c r="G15" s="279"/>
      <c r="H15" s="168">
        <v>8</v>
      </c>
      <c r="I15" s="168"/>
      <c r="K15" s="168"/>
      <c r="L15" s="168"/>
      <c r="M15" s="168">
        <v>7</v>
      </c>
      <c r="N15" s="168"/>
      <c r="O15" s="168">
        <v>6</v>
      </c>
      <c r="P15" s="168"/>
      <c r="Q15" s="168"/>
      <c r="R15" s="168"/>
      <c r="S15" s="168"/>
      <c r="T15" s="168"/>
      <c r="U15" s="287"/>
      <c r="V15" s="168"/>
      <c r="W15" s="168"/>
      <c r="X15" s="287"/>
      <c r="Y15" s="287"/>
      <c r="Z15" s="168"/>
      <c r="AA15" s="132"/>
      <c r="AB15" s="168"/>
      <c r="AC15" s="168"/>
      <c r="AD15" s="287"/>
      <c r="AE15" s="287"/>
      <c r="AF15" s="287"/>
      <c r="AG15" s="168"/>
      <c r="AH15" s="287"/>
      <c r="AI15" s="287"/>
      <c r="AJ15" s="168"/>
      <c r="AK15" s="287"/>
      <c r="AL15" s="168"/>
      <c r="AM15" s="287"/>
      <c r="AN15" s="168"/>
      <c r="AO15" s="168">
        <v>7</v>
      </c>
      <c r="AP15" s="287"/>
      <c r="AQ15" s="168"/>
      <c r="AR15" s="132"/>
      <c r="AS15" s="287"/>
      <c r="AT15" s="287"/>
      <c r="AU15" s="168"/>
      <c r="AV15" s="287"/>
      <c r="AW15" s="168">
        <v>8</v>
      </c>
      <c r="AY15" s="167"/>
      <c r="AZ15" s="167"/>
      <c r="BA15" s="168"/>
      <c r="BB15" s="167"/>
      <c r="BC15" s="167"/>
      <c r="BD15" s="168"/>
      <c r="BE15" s="168"/>
      <c r="BF15" s="168"/>
      <c r="BG15" s="168"/>
      <c r="BH15" s="168"/>
      <c r="BI15" s="168"/>
      <c r="BJ15" s="409"/>
      <c r="BK15" s="168"/>
      <c r="BL15" s="168">
        <v>6</v>
      </c>
      <c r="BM15" s="396"/>
      <c r="BN15" s="168"/>
      <c r="BO15" s="168">
        <v>7</v>
      </c>
      <c r="BQ15" s="132"/>
      <c r="BR15" s="130">
        <f t="shared" si="11"/>
        <v>0</v>
      </c>
      <c r="BS15" s="139">
        <f t="shared" si="12"/>
        <v>7</v>
      </c>
      <c r="BT15" s="139">
        <f t="shared" si="13"/>
        <v>0</v>
      </c>
      <c r="BU15" s="139">
        <f t="shared" si="14"/>
        <v>0</v>
      </c>
      <c r="BV15" s="139">
        <f t="shared" si="15"/>
        <v>0</v>
      </c>
      <c r="BW15" s="156">
        <f t="shared" si="16"/>
        <v>7</v>
      </c>
      <c r="BX15" s="303"/>
      <c r="BY15" s="300"/>
      <c r="BZ15" s="300"/>
      <c r="CA15" s="300"/>
      <c r="CB15" s="300"/>
      <c r="CC15" s="300"/>
      <c r="CD15" s="300"/>
      <c r="CE15" s="300"/>
      <c r="CF15" s="301"/>
      <c r="CG15" s="302"/>
      <c r="CH15" s="303"/>
      <c r="CI15" s="300"/>
      <c r="CJ15" s="300"/>
      <c r="CK15" s="300"/>
      <c r="CL15" s="304"/>
      <c r="CM15" s="303"/>
      <c r="CN15" s="300"/>
      <c r="CO15" s="300"/>
      <c r="CP15" s="300"/>
      <c r="CQ15" s="300"/>
      <c r="CR15" s="300"/>
      <c r="CS15" s="300"/>
      <c r="CT15" s="300"/>
      <c r="CU15" s="300"/>
      <c r="CV15" s="304"/>
      <c r="CW15" s="303"/>
      <c r="CX15" s="300"/>
      <c r="CY15" s="300"/>
      <c r="CZ15" s="300"/>
      <c r="DA15" s="300"/>
      <c r="DB15" s="300"/>
      <c r="DC15" s="300"/>
      <c r="DD15" s="300"/>
      <c r="DE15" s="300"/>
      <c r="DF15" s="123"/>
      <c r="DG15" s="303"/>
      <c r="DH15" s="301"/>
      <c r="DI15" s="303"/>
      <c r="DJ15" s="300"/>
      <c r="DK15" s="300"/>
      <c r="DL15" s="300"/>
      <c r="DM15" s="300"/>
      <c r="DN15" s="300"/>
      <c r="DO15" s="302"/>
    </row>
    <row r="16" spans="1:119" s="143" customFormat="1" x14ac:dyDescent="0.25">
      <c r="A16" s="163"/>
      <c r="B16" s="164"/>
      <c r="C16" s="186" t="s">
        <v>2405</v>
      </c>
      <c r="D16" s="187" t="s">
        <v>2406</v>
      </c>
      <c r="E16" s="542" t="s">
        <v>592</v>
      </c>
      <c r="F16" s="254">
        <v>1</v>
      </c>
      <c r="G16" s="279"/>
      <c r="H16" s="168">
        <v>10</v>
      </c>
      <c r="I16" s="168">
        <v>8</v>
      </c>
      <c r="K16" s="168"/>
      <c r="L16" s="168"/>
      <c r="M16" s="168">
        <v>9</v>
      </c>
      <c r="N16" s="168"/>
      <c r="O16" s="168">
        <v>10</v>
      </c>
      <c r="P16" s="168"/>
      <c r="Q16" s="168"/>
      <c r="R16" s="168"/>
      <c r="S16" s="168">
        <v>9</v>
      </c>
      <c r="T16" s="168"/>
      <c r="U16" s="287"/>
      <c r="V16" s="168"/>
      <c r="W16" s="168"/>
      <c r="X16" s="287"/>
      <c r="Y16" s="287"/>
      <c r="Z16" s="168"/>
      <c r="AA16" s="132"/>
      <c r="AB16" s="168"/>
      <c r="AC16" s="168"/>
      <c r="AD16" s="287"/>
      <c r="AE16" s="287"/>
      <c r="AF16" s="287"/>
      <c r="AG16" s="168"/>
      <c r="AH16" s="287"/>
      <c r="AI16" s="287"/>
      <c r="AJ16" s="168"/>
      <c r="AK16" s="287"/>
      <c r="AL16" s="168"/>
      <c r="AM16" s="287"/>
      <c r="AN16" s="168"/>
      <c r="AO16" s="168">
        <v>7</v>
      </c>
      <c r="AP16" s="287"/>
      <c r="AQ16" s="168"/>
      <c r="AR16" s="132"/>
      <c r="AS16" s="287"/>
      <c r="AT16" s="287"/>
      <c r="AU16" s="168"/>
      <c r="AV16" s="287"/>
      <c r="AW16" s="287"/>
      <c r="AY16" s="167"/>
      <c r="AZ16" s="167"/>
      <c r="BA16" s="168"/>
      <c r="BB16" s="167"/>
      <c r="BC16" s="167"/>
      <c r="BD16" s="168"/>
      <c r="BE16" s="168"/>
      <c r="BF16" s="168"/>
      <c r="BG16" s="168"/>
      <c r="BH16" s="168"/>
      <c r="BI16" s="168"/>
      <c r="BJ16" s="409"/>
      <c r="BK16" s="168"/>
      <c r="BL16" s="168">
        <v>6</v>
      </c>
      <c r="BM16" s="396"/>
      <c r="BN16" s="168"/>
      <c r="BO16" s="168"/>
      <c r="BQ16" s="132"/>
      <c r="BR16" s="130">
        <f t="shared" si="11"/>
        <v>0</v>
      </c>
      <c r="BS16" s="139">
        <f t="shared" si="12"/>
        <v>7</v>
      </c>
      <c r="BT16" s="139">
        <f t="shared" si="13"/>
        <v>0</v>
      </c>
      <c r="BU16" s="139">
        <f t="shared" si="14"/>
        <v>0</v>
      </c>
      <c r="BV16" s="139">
        <f t="shared" si="15"/>
        <v>0</v>
      </c>
      <c r="BW16" s="156">
        <f t="shared" si="16"/>
        <v>7</v>
      </c>
      <c r="BX16" s="303"/>
      <c r="BY16" s="300"/>
      <c r="BZ16" s="300"/>
      <c r="CA16" s="300"/>
      <c r="CB16" s="300"/>
      <c r="CC16" s="300"/>
      <c r="CD16" s="300"/>
      <c r="CE16" s="300"/>
      <c r="CF16" s="301"/>
      <c r="CG16" s="302"/>
      <c r="CH16" s="303"/>
      <c r="CI16" s="300"/>
      <c r="CJ16" s="300"/>
      <c r="CK16" s="300"/>
      <c r="CL16" s="304"/>
      <c r="CM16" s="303"/>
      <c r="CN16" s="300"/>
      <c r="CO16" s="300"/>
      <c r="CP16" s="300"/>
      <c r="CQ16" s="300"/>
      <c r="CR16" s="300"/>
      <c r="CS16" s="300"/>
      <c r="CT16" s="300"/>
      <c r="CU16" s="300"/>
      <c r="CV16" s="304"/>
      <c r="CW16" s="303"/>
      <c r="CX16" s="300"/>
      <c r="CY16" s="300"/>
      <c r="CZ16" s="300"/>
      <c r="DA16" s="300"/>
      <c r="DB16" s="300"/>
      <c r="DC16" s="300"/>
      <c r="DD16" s="300"/>
      <c r="DE16" s="300"/>
      <c r="DF16" s="123"/>
      <c r="DG16" s="303"/>
      <c r="DH16" s="301"/>
      <c r="DI16" s="303"/>
      <c r="DJ16" s="300"/>
      <c r="DK16" s="300"/>
      <c r="DL16" s="300"/>
      <c r="DM16" s="300"/>
      <c r="DN16" s="300"/>
      <c r="DO16" s="302"/>
    </row>
    <row r="17" spans="1:119" s="143" customFormat="1" x14ac:dyDescent="0.25">
      <c r="A17" s="163"/>
      <c r="B17" s="164"/>
      <c r="C17" s="186" t="s">
        <v>2407</v>
      </c>
      <c r="D17" s="187" t="s">
        <v>2408</v>
      </c>
      <c r="E17" s="542" t="s">
        <v>592</v>
      </c>
      <c r="F17" s="254">
        <v>1</v>
      </c>
      <c r="G17" s="279"/>
      <c r="H17" s="168">
        <v>10</v>
      </c>
      <c r="I17" s="168">
        <v>9</v>
      </c>
      <c r="K17" s="168"/>
      <c r="L17" s="168"/>
      <c r="M17" s="168">
        <v>9</v>
      </c>
      <c r="N17" s="168"/>
      <c r="O17" s="168">
        <v>10</v>
      </c>
      <c r="P17" s="168"/>
      <c r="Q17" s="168"/>
      <c r="R17" s="168"/>
      <c r="S17" s="168">
        <v>8</v>
      </c>
      <c r="T17" s="168"/>
      <c r="U17" s="287"/>
      <c r="V17" s="168"/>
      <c r="W17" s="168"/>
      <c r="X17" s="287"/>
      <c r="Y17" s="287"/>
      <c r="Z17" s="168"/>
      <c r="AA17" s="132"/>
      <c r="AB17" s="168"/>
      <c r="AC17" s="168"/>
      <c r="AD17" s="287"/>
      <c r="AE17" s="287"/>
      <c r="AF17" s="287"/>
      <c r="AG17" s="168"/>
      <c r="AH17" s="287"/>
      <c r="AI17" s="287"/>
      <c r="AJ17" s="168"/>
      <c r="AK17" s="287"/>
      <c r="AL17" s="168"/>
      <c r="AM17" s="287"/>
      <c r="AN17" s="168"/>
      <c r="AO17" s="168">
        <v>9</v>
      </c>
      <c r="AP17" s="287"/>
      <c r="AQ17" s="168"/>
      <c r="AR17" s="132"/>
      <c r="AS17" s="287"/>
      <c r="AT17" s="287"/>
      <c r="AU17" s="168"/>
      <c r="AV17" s="287"/>
      <c r="AW17" s="287"/>
      <c r="AY17" s="167"/>
      <c r="AZ17" s="167"/>
      <c r="BA17" s="168"/>
      <c r="BB17" s="167"/>
      <c r="BC17" s="167"/>
      <c r="BD17" s="168"/>
      <c r="BE17" s="168"/>
      <c r="BF17" s="168"/>
      <c r="BG17" s="168"/>
      <c r="BH17" s="168"/>
      <c r="BI17" s="168"/>
      <c r="BJ17" s="409"/>
      <c r="BK17" s="168"/>
      <c r="BL17" s="168">
        <v>8</v>
      </c>
      <c r="BM17" s="396"/>
      <c r="BN17" s="168"/>
      <c r="BO17" s="168"/>
      <c r="BQ17" s="132"/>
      <c r="BR17" s="130">
        <f t="shared" si="11"/>
        <v>0</v>
      </c>
      <c r="BS17" s="139">
        <f t="shared" si="12"/>
        <v>7</v>
      </c>
      <c r="BT17" s="139">
        <f t="shared" si="13"/>
        <v>0</v>
      </c>
      <c r="BU17" s="139">
        <f t="shared" si="14"/>
        <v>0</v>
      </c>
      <c r="BV17" s="139">
        <f t="shared" si="15"/>
        <v>0</v>
      </c>
      <c r="BW17" s="156">
        <f t="shared" si="16"/>
        <v>7</v>
      </c>
      <c r="BX17" s="303"/>
      <c r="BY17" s="300"/>
      <c r="BZ17" s="300"/>
      <c r="CA17" s="300"/>
      <c r="CB17" s="300"/>
      <c r="CC17" s="300"/>
      <c r="CD17" s="300"/>
      <c r="CE17" s="300"/>
      <c r="CF17" s="301"/>
      <c r="CG17" s="302"/>
      <c r="CH17" s="303"/>
      <c r="CI17" s="300"/>
      <c r="CJ17" s="300"/>
      <c r="CK17" s="300"/>
      <c r="CL17" s="304"/>
      <c r="CM17" s="303"/>
      <c r="CN17" s="300"/>
      <c r="CO17" s="300"/>
      <c r="CP17" s="300"/>
      <c r="CQ17" s="300"/>
      <c r="CR17" s="300"/>
      <c r="CS17" s="300"/>
      <c r="CT17" s="300"/>
      <c r="CU17" s="300"/>
      <c r="CV17" s="304"/>
      <c r="CW17" s="303"/>
      <c r="CX17" s="300"/>
      <c r="CY17" s="300"/>
      <c r="CZ17" s="300"/>
      <c r="DA17" s="300"/>
      <c r="DB17" s="300"/>
      <c r="DC17" s="300"/>
      <c r="DD17" s="300"/>
      <c r="DE17" s="300"/>
      <c r="DF17" s="123"/>
      <c r="DG17" s="303"/>
      <c r="DH17" s="301"/>
      <c r="DI17" s="303"/>
      <c r="DJ17" s="300"/>
      <c r="DK17" s="300"/>
      <c r="DL17" s="300"/>
      <c r="DM17" s="300"/>
      <c r="DN17" s="300"/>
      <c r="DO17" s="302"/>
    </row>
    <row r="18" spans="1:119" s="143" customFormat="1" x14ac:dyDescent="0.25">
      <c r="A18" s="163"/>
      <c r="B18" s="164"/>
      <c r="C18" s="186" t="s">
        <v>2409</v>
      </c>
      <c r="D18" s="187" t="s">
        <v>2410</v>
      </c>
      <c r="E18" s="542" t="s">
        <v>592</v>
      </c>
      <c r="F18" s="254">
        <v>1</v>
      </c>
      <c r="G18" s="279"/>
      <c r="H18" s="168">
        <v>9</v>
      </c>
      <c r="I18" s="168">
        <v>5</v>
      </c>
      <c r="K18" s="168"/>
      <c r="L18" s="168"/>
      <c r="M18" s="168">
        <v>5</v>
      </c>
      <c r="N18" s="168"/>
      <c r="O18" s="168">
        <v>5</v>
      </c>
      <c r="P18" s="168"/>
      <c r="Q18" s="168"/>
      <c r="R18" s="168"/>
      <c r="S18" s="168">
        <v>5</v>
      </c>
      <c r="T18" s="168"/>
      <c r="U18" s="287"/>
      <c r="V18" s="168"/>
      <c r="W18" s="168"/>
      <c r="X18" s="287"/>
      <c r="Y18" s="287"/>
      <c r="Z18" s="168"/>
      <c r="AA18" s="132"/>
      <c r="AB18" s="168"/>
      <c r="AC18" s="168"/>
      <c r="AD18" s="287"/>
      <c r="AE18" s="287"/>
      <c r="AF18" s="287"/>
      <c r="AG18" s="168"/>
      <c r="AH18" s="287"/>
      <c r="AI18" s="287"/>
      <c r="AJ18" s="168"/>
      <c r="AK18" s="287"/>
      <c r="AL18" s="168"/>
      <c r="AM18" s="287"/>
      <c r="AN18" s="168"/>
      <c r="AO18" s="168">
        <v>7</v>
      </c>
      <c r="AP18" s="287"/>
      <c r="AQ18" s="168"/>
      <c r="AR18" s="132"/>
      <c r="AS18" s="287"/>
      <c r="AT18" s="287"/>
      <c r="AU18" s="168"/>
      <c r="AV18" s="287"/>
      <c r="AW18" s="287"/>
      <c r="AY18" s="167"/>
      <c r="AZ18" s="167"/>
      <c r="BA18" s="168"/>
      <c r="BB18" s="167"/>
      <c r="BC18" s="167"/>
      <c r="BD18" s="168"/>
      <c r="BE18" s="168"/>
      <c r="BF18" s="168"/>
      <c r="BG18" s="168"/>
      <c r="BH18" s="168"/>
      <c r="BI18" s="168"/>
      <c r="BJ18" s="409"/>
      <c r="BK18" s="168"/>
      <c r="BL18" s="168">
        <v>5</v>
      </c>
      <c r="BM18" s="396"/>
      <c r="BN18" s="168"/>
      <c r="BO18" s="168"/>
      <c r="BQ18" s="132"/>
      <c r="BR18" s="130">
        <f t="shared" si="11"/>
        <v>0</v>
      </c>
      <c r="BS18" s="139">
        <f t="shared" si="12"/>
        <v>2</v>
      </c>
      <c r="BT18" s="139">
        <f t="shared" si="13"/>
        <v>0</v>
      </c>
      <c r="BU18" s="139">
        <f t="shared" si="14"/>
        <v>5</v>
      </c>
      <c r="BV18" s="139">
        <f t="shared" si="15"/>
        <v>0</v>
      </c>
      <c r="BW18" s="156">
        <f t="shared" si="16"/>
        <v>7</v>
      </c>
      <c r="BX18" s="303"/>
      <c r="BY18" s="300"/>
      <c r="BZ18" s="300"/>
      <c r="CA18" s="300"/>
      <c r="CB18" s="300"/>
      <c r="CC18" s="300"/>
      <c r="CD18" s="300"/>
      <c r="CE18" s="300"/>
      <c r="CF18" s="301"/>
      <c r="CG18" s="302"/>
      <c r="CH18" s="303"/>
      <c r="CI18" s="300"/>
      <c r="CJ18" s="300"/>
      <c r="CK18" s="300"/>
      <c r="CL18" s="304"/>
      <c r="CM18" s="303"/>
      <c r="CN18" s="300"/>
      <c r="CO18" s="300"/>
      <c r="CP18" s="300"/>
      <c r="CQ18" s="300"/>
      <c r="CR18" s="300"/>
      <c r="CS18" s="300"/>
      <c r="CT18" s="300"/>
      <c r="CU18" s="300"/>
      <c r="CV18" s="304"/>
      <c r="CW18" s="303"/>
      <c r="CX18" s="300"/>
      <c r="CY18" s="300"/>
      <c r="CZ18" s="300"/>
      <c r="DA18" s="300"/>
      <c r="DB18" s="300"/>
      <c r="DC18" s="300"/>
      <c r="DD18" s="300"/>
      <c r="DE18" s="300"/>
      <c r="DF18" s="123"/>
      <c r="DG18" s="303"/>
      <c r="DH18" s="301"/>
      <c r="DI18" s="303"/>
      <c r="DJ18" s="300"/>
      <c r="DK18" s="300"/>
      <c r="DL18" s="300"/>
      <c r="DM18" s="300"/>
      <c r="DN18" s="300"/>
      <c r="DO18" s="302"/>
    </row>
    <row r="19" spans="1:119" s="143" customFormat="1" x14ac:dyDescent="0.25">
      <c r="A19" s="163"/>
      <c r="B19" s="164"/>
      <c r="C19" s="186" t="s">
        <v>2411</v>
      </c>
      <c r="D19" s="187" t="s">
        <v>2412</v>
      </c>
      <c r="E19" s="542" t="s">
        <v>592</v>
      </c>
      <c r="F19" s="254">
        <v>1</v>
      </c>
      <c r="G19" s="279"/>
      <c r="H19" s="168">
        <v>9</v>
      </c>
      <c r="I19" s="168">
        <v>6</v>
      </c>
      <c r="K19" s="168"/>
      <c r="L19" s="168"/>
      <c r="M19" s="168">
        <v>6</v>
      </c>
      <c r="N19" s="168"/>
      <c r="O19" s="168">
        <v>6</v>
      </c>
      <c r="P19" s="168"/>
      <c r="Q19" s="168"/>
      <c r="R19" s="168"/>
      <c r="S19" s="168">
        <v>5</v>
      </c>
      <c r="T19" s="168"/>
      <c r="U19" s="287"/>
      <c r="V19" s="168"/>
      <c r="W19" s="168"/>
      <c r="X19" s="287"/>
      <c r="Y19" s="287"/>
      <c r="Z19" s="168"/>
      <c r="AA19" s="132"/>
      <c r="AB19" s="168"/>
      <c r="AC19" s="168"/>
      <c r="AD19" s="287"/>
      <c r="AE19" s="287"/>
      <c r="AF19" s="287"/>
      <c r="AG19" s="168"/>
      <c r="AH19" s="287"/>
      <c r="AI19" s="287"/>
      <c r="AJ19" s="168"/>
      <c r="AK19" s="287"/>
      <c r="AL19" s="168"/>
      <c r="AM19" s="287"/>
      <c r="AN19" s="168"/>
      <c r="AO19" s="168">
        <v>7</v>
      </c>
      <c r="AP19" s="287"/>
      <c r="AQ19" s="168"/>
      <c r="AR19" s="132"/>
      <c r="AS19" s="287"/>
      <c r="AT19" s="287"/>
      <c r="AU19" s="168"/>
      <c r="AV19" s="287"/>
      <c r="AW19" s="287"/>
      <c r="AY19" s="167"/>
      <c r="AZ19" s="167"/>
      <c r="BA19" s="168"/>
      <c r="BB19" s="167"/>
      <c r="BC19" s="167"/>
      <c r="BD19" s="168"/>
      <c r="BE19" s="168"/>
      <c r="BF19" s="168"/>
      <c r="BG19" s="168"/>
      <c r="BH19" s="168"/>
      <c r="BI19" s="168"/>
      <c r="BJ19" s="409"/>
      <c r="BK19" s="168"/>
      <c r="BL19" s="168">
        <v>5</v>
      </c>
      <c r="BM19" s="396"/>
      <c r="BN19" s="168"/>
      <c r="BO19" s="168"/>
      <c r="BQ19" s="132"/>
      <c r="BR19" s="130">
        <f t="shared" si="11"/>
        <v>0</v>
      </c>
      <c r="BS19" s="139">
        <f t="shared" si="12"/>
        <v>5</v>
      </c>
      <c r="BT19" s="139">
        <f t="shared" si="13"/>
        <v>0</v>
      </c>
      <c r="BU19" s="139">
        <f t="shared" si="14"/>
        <v>2</v>
      </c>
      <c r="BV19" s="139">
        <f t="shared" si="15"/>
        <v>0</v>
      </c>
      <c r="BW19" s="156">
        <f t="shared" si="16"/>
        <v>7</v>
      </c>
      <c r="BX19" s="303"/>
      <c r="BY19" s="300"/>
      <c r="BZ19" s="300"/>
      <c r="CA19" s="300"/>
      <c r="CB19" s="300"/>
      <c r="CC19" s="300"/>
      <c r="CD19" s="300"/>
      <c r="CE19" s="300"/>
      <c r="CF19" s="301"/>
      <c r="CG19" s="302"/>
      <c r="CH19" s="303"/>
      <c r="CI19" s="300"/>
      <c r="CJ19" s="300"/>
      <c r="CK19" s="300"/>
      <c r="CL19" s="304"/>
      <c r="CM19" s="303"/>
      <c r="CN19" s="300"/>
      <c r="CO19" s="300"/>
      <c r="CP19" s="300"/>
      <c r="CQ19" s="300"/>
      <c r="CR19" s="300"/>
      <c r="CS19" s="300"/>
      <c r="CT19" s="300"/>
      <c r="CU19" s="300"/>
      <c r="CV19" s="304"/>
      <c r="CW19" s="303"/>
      <c r="CX19" s="300"/>
      <c r="CY19" s="300"/>
      <c r="CZ19" s="300"/>
      <c r="DA19" s="300"/>
      <c r="DB19" s="300"/>
      <c r="DC19" s="300"/>
      <c r="DD19" s="300"/>
      <c r="DE19" s="300"/>
      <c r="DF19" s="123"/>
      <c r="DG19" s="303"/>
      <c r="DH19" s="301"/>
      <c r="DI19" s="303"/>
      <c r="DJ19" s="300"/>
      <c r="DK19" s="300"/>
      <c r="DL19" s="300"/>
      <c r="DM19" s="300"/>
      <c r="DN19" s="300"/>
      <c r="DO19" s="302"/>
    </row>
    <row r="20" spans="1:119" s="143" customFormat="1" hidden="1" x14ac:dyDescent="0.25">
      <c r="A20" s="163"/>
      <c r="B20" s="164"/>
      <c r="C20" s="186" t="s">
        <v>2444</v>
      </c>
      <c r="D20" s="187" t="s">
        <v>2443</v>
      </c>
      <c r="E20" s="542" t="s">
        <v>592</v>
      </c>
      <c r="F20" s="254">
        <v>1</v>
      </c>
      <c r="G20" s="279"/>
      <c r="H20" s="168" t="s">
        <v>2547</v>
      </c>
      <c r="I20" s="168" t="s">
        <v>2547</v>
      </c>
      <c r="K20" s="168"/>
      <c r="L20" s="168"/>
      <c r="M20" s="168" t="s">
        <v>2547</v>
      </c>
      <c r="N20" s="168"/>
      <c r="O20" s="168" t="s">
        <v>2547</v>
      </c>
      <c r="P20" s="168"/>
      <c r="Q20" s="168"/>
      <c r="R20" s="168"/>
      <c r="S20" s="168" t="s">
        <v>2547</v>
      </c>
      <c r="T20" s="168"/>
      <c r="U20" s="287"/>
      <c r="V20" s="168"/>
      <c r="W20" s="168"/>
      <c r="X20" s="287"/>
      <c r="Y20" s="287"/>
      <c r="Z20" s="168"/>
      <c r="AA20" s="132"/>
      <c r="AB20" s="168"/>
      <c r="AC20" s="168"/>
      <c r="AD20" s="287"/>
      <c r="AE20" s="287"/>
      <c r="AF20" s="287"/>
      <c r="AG20" s="168"/>
      <c r="AH20" s="287"/>
      <c r="AI20" s="287"/>
      <c r="AJ20" s="168"/>
      <c r="AK20" s="287"/>
      <c r="AL20" s="168"/>
      <c r="AM20" s="287"/>
      <c r="AN20" s="168"/>
      <c r="AO20" s="168" t="s">
        <v>2547</v>
      </c>
      <c r="AP20" s="287"/>
      <c r="AQ20" s="168"/>
      <c r="AR20" s="132"/>
      <c r="AS20" s="287"/>
      <c r="AT20" s="287"/>
      <c r="AU20" s="168"/>
      <c r="AV20" s="287"/>
      <c r="AW20" s="287"/>
      <c r="AY20" s="167"/>
      <c r="AZ20" s="167"/>
      <c r="BA20" s="168"/>
      <c r="BB20" s="167"/>
      <c r="BC20" s="167"/>
      <c r="BD20" s="168"/>
      <c r="BE20" s="168"/>
      <c r="BF20" s="168"/>
      <c r="BG20" s="168"/>
      <c r="BH20" s="168"/>
      <c r="BI20" s="168"/>
      <c r="BJ20" s="409"/>
      <c r="BK20" s="168"/>
      <c r="BL20" s="168" t="s">
        <v>2547</v>
      </c>
      <c r="BM20" s="396"/>
      <c r="BN20" s="168"/>
      <c r="BO20" s="168"/>
      <c r="BQ20" s="132"/>
      <c r="BR20" s="130">
        <f t="shared" si="11"/>
        <v>7</v>
      </c>
      <c r="BS20" s="139">
        <f t="shared" si="12"/>
        <v>0</v>
      </c>
      <c r="BT20" s="139">
        <f t="shared" si="13"/>
        <v>0</v>
      </c>
      <c r="BU20" s="139">
        <f t="shared" si="14"/>
        <v>0</v>
      </c>
      <c r="BV20" s="139">
        <f t="shared" si="15"/>
        <v>0</v>
      </c>
      <c r="BW20" s="156">
        <f t="shared" si="16"/>
        <v>0</v>
      </c>
      <c r="BX20" s="303"/>
      <c r="BY20" s="300"/>
      <c r="BZ20" s="300"/>
      <c r="CA20" s="300"/>
      <c r="CB20" s="300"/>
      <c r="CC20" s="300"/>
      <c r="CD20" s="300"/>
      <c r="CE20" s="300"/>
      <c r="CF20" s="301"/>
      <c r="CG20" s="302"/>
      <c r="CH20" s="303"/>
      <c r="CI20" s="300"/>
      <c r="CJ20" s="300"/>
      <c r="CK20" s="300"/>
      <c r="CL20" s="304"/>
      <c r="CM20" s="303"/>
      <c r="CN20" s="300"/>
      <c r="CO20" s="300"/>
      <c r="CP20" s="300"/>
      <c r="CQ20" s="300"/>
      <c r="CR20" s="300"/>
      <c r="CS20" s="300"/>
      <c r="CT20" s="300"/>
      <c r="CU20" s="300"/>
      <c r="CV20" s="304"/>
      <c r="CW20" s="303"/>
      <c r="CX20" s="300"/>
      <c r="CY20" s="300"/>
      <c r="CZ20" s="300"/>
      <c r="DA20" s="300"/>
      <c r="DB20" s="300"/>
      <c r="DC20" s="300"/>
      <c r="DD20" s="300"/>
      <c r="DE20" s="300"/>
      <c r="DF20" s="123"/>
      <c r="DG20" s="303"/>
      <c r="DH20" s="301"/>
      <c r="DI20" s="303"/>
      <c r="DJ20" s="300"/>
      <c r="DK20" s="300"/>
      <c r="DL20" s="300"/>
      <c r="DM20" s="300"/>
      <c r="DN20" s="300"/>
      <c r="DO20" s="302"/>
    </row>
    <row r="21" spans="1:119" s="143" customFormat="1" x14ac:dyDescent="0.25">
      <c r="A21" s="163"/>
      <c r="B21" s="164"/>
      <c r="C21" s="186" t="s">
        <v>2415</v>
      </c>
      <c r="D21" s="187" t="s">
        <v>2416</v>
      </c>
      <c r="E21" s="542" t="s">
        <v>592</v>
      </c>
      <c r="F21" s="254">
        <v>1</v>
      </c>
      <c r="G21" s="279"/>
      <c r="H21" s="168">
        <v>8</v>
      </c>
      <c r="I21" s="168">
        <v>5</v>
      </c>
      <c r="K21" s="168"/>
      <c r="L21" s="168"/>
      <c r="M21" s="168">
        <v>5</v>
      </c>
      <c r="N21" s="168"/>
      <c r="O21" s="168">
        <v>5</v>
      </c>
      <c r="P21" s="168"/>
      <c r="Q21" s="168"/>
      <c r="R21" s="168"/>
      <c r="S21" s="168">
        <v>5</v>
      </c>
      <c r="T21" s="168"/>
      <c r="U21" s="287"/>
      <c r="V21" s="168"/>
      <c r="W21" s="168"/>
      <c r="X21" s="287"/>
      <c r="Y21" s="287"/>
      <c r="Z21" s="168"/>
      <c r="AA21" s="132"/>
      <c r="AB21" s="168"/>
      <c r="AC21" s="168"/>
      <c r="AD21" s="287"/>
      <c r="AE21" s="287"/>
      <c r="AF21" s="287"/>
      <c r="AG21" s="168"/>
      <c r="AH21" s="287"/>
      <c r="AI21" s="287"/>
      <c r="AJ21" s="168"/>
      <c r="AK21" s="287"/>
      <c r="AL21" s="168"/>
      <c r="AM21" s="287"/>
      <c r="AN21" s="168"/>
      <c r="AO21" s="168">
        <v>7</v>
      </c>
      <c r="AP21" s="287"/>
      <c r="AQ21" s="168"/>
      <c r="AR21" s="132"/>
      <c r="AS21" s="287"/>
      <c r="AT21" s="287"/>
      <c r="AU21" s="168"/>
      <c r="AV21" s="287"/>
      <c r="AW21" s="287"/>
      <c r="AY21" s="167"/>
      <c r="AZ21" s="167"/>
      <c r="BA21" s="168"/>
      <c r="BB21" s="167"/>
      <c r="BC21" s="167"/>
      <c r="BD21" s="168"/>
      <c r="BE21" s="168"/>
      <c r="BF21" s="168"/>
      <c r="BG21" s="168"/>
      <c r="BH21" s="168"/>
      <c r="BI21" s="168"/>
      <c r="BJ21" s="409"/>
      <c r="BK21" s="168"/>
      <c r="BL21" s="168">
        <v>5</v>
      </c>
      <c r="BM21" s="396"/>
      <c r="BN21" s="168"/>
      <c r="BO21" s="168"/>
      <c r="BQ21" s="132"/>
      <c r="BR21" s="130">
        <f t="shared" si="11"/>
        <v>0</v>
      </c>
      <c r="BS21" s="139">
        <f t="shared" si="12"/>
        <v>2</v>
      </c>
      <c r="BT21" s="139">
        <f t="shared" si="13"/>
        <v>0</v>
      </c>
      <c r="BU21" s="139">
        <f t="shared" si="14"/>
        <v>5</v>
      </c>
      <c r="BV21" s="139">
        <f t="shared" si="15"/>
        <v>0</v>
      </c>
      <c r="BW21" s="156">
        <f t="shared" si="16"/>
        <v>7</v>
      </c>
      <c r="BX21" s="303"/>
      <c r="BY21" s="300"/>
      <c r="BZ21" s="300"/>
      <c r="CA21" s="300"/>
      <c r="CB21" s="300"/>
      <c r="CC21" s="300"/>
      <c r="CD21" s="300"/>
      <c r="CE21" s="300"/>
      <c r="CF21" s="301"/>
      <c r="CG21" s="302"/>
      <c r="CH21" s="303"/>
      <c r="CI21" s="300"/>
      <c r="CJ21" s="300"/>
      <c r="CK21" s="300"/>
      <c r="CL21" s="304"/>
      <c r="CM21" s="303"/>
      <c r="CN21" s="300"/>
      <c r="CO21" s="300"/>
      <c r="CP21" s="300"/>
      <c r="CQ21" s="300"/>
      <c r="CR21" s="300"/>
      <c r="CS21" s="300"/>
      <c r="CT21" s="300"/>
      <c r="CU21" s="300"/>
      <c r="CV21" s="304"/>
      <c r="CW21" s="303"/>
      <c r="CX21" s="300"/>
      <c r="CY21" s="300"/>
      <c r="CZ21" s="300"/>
      <c r="DA21" s="300"/>
      <c r="DB21" s="300"/>
      <c r="DC21" s="300"/>
      <c r="DD21" s="300"/>
      <c r="DE21" s="300"/>
      <c r="DF21" s="123"/>
      <c r="DG21" s="303"/>
      <c r="DH21" s="301"/>
      <c r="DI21" s="303"/>
      <c r="DJ21" s="300"/>
      <c r="DK21" s="300"/>
      <c r="DL21" s="300"/>
      <c r="DM21" s="300"/>
      <c r="DN21" s="300"/>
      <c r="DO21" s="302"/>
    </row>
    <row r="22" spans="1:119" s="143" customFormat="1" x14ac:dyDescent="0.25">
      <c r="A22" s="163"/>
      <c r="B22" s="164"/>
      <c r="C22" s="186" t="s">
        <v>2655</v>
      </c>
      <c r="D22" s="187" t="s">
        <v>2656</v>
      </c>
      <c r="E22" s="542" t="s">
        <v>592</v>
      </c>
      <c r="F22" s="254">
        <v>1</v>
      </c>
      <c r="G22" s="279"/>
      <c r="H22" s="168">
        <v>9</v>
      </c>
      <c r="I22" s="168">
        <v>8</v>
      </c>
      <c r="K22" s="168"/>
      <c r="L22" s="168"/>
      <c r="M22" s="409">
        <v>8</v>
      </c>
      <c r="N22" s="168"/>
      <c r="O22" s="168">
        <v>8</v>
      </c>
      <c r="P22" s="168"/>
      <c r="Q22" s="168"/>
      <c r="R22" s="168"/>
      <c r="S22" s="168">
        <v>7</v>
      </c>
      <c r="T22" s="168"/>
      <c r="U22" s="287"/>
      <c r="V22" s="168"/>
      <c r="W22" s="168"/>
      <c r="X22" s="287"/>
      <c r="Y22" s="287"/>
      <c r="Z22" s="168"/>
      <c r="AA22" s="132"/>
      <c r="AB22" s="168"/>
      <c r="AC22" s="168"/>
      <c r="AD22" s="287"/>
      <c r="AE22" s="287"/>
      <c r="AF22" s="287"/>
      <c r="AG22" s="168"/>
      <c r="AH22" s="287"/>
      <c r="AI22" s="287"/>
      <c r="AJ22" s="168"/>
      <c r="AK22" s="287"/>
      <c r="AL22" s="168"/>
      <c r="AM22" s="287"/>
      <c r="AN22" s="168"/>
      <c r="AO22" s="168">
        <v>8</v>
      </c>
      <c r="AP22" s="287"/>
      <c r="AQ22" s="168"/>
      <c r="AR22" s="132"/>
      <c r="AS22" s="287"/>
      <c r="AT22" s="287"/>
      <c r="AU22" s="168"/>
      <c r="AV22" s="287"/>
      <c r="AW22" s="287"/>
      <c r="AY22" s="167"/>
      <c r="AZ22" s="167"/>
      <c r="BA22" s="168"/>
      <c r="BB22" s="167"/>
      <c r="BC22" s="167"/>
      <c r="BD22" s="168"/>
      <c r="BE22" s="168"/>
      <c r="BF22" s="168"/>
      <c r="BG22" s="168"/>
      <c r="BH22" s="168"/>
      <c r="BI22" s="168"/>
      <c r="BJ22" s="409"/>
      <c r="BK22" s="168"/>
      <c r="BL22" s="168">
        <v>6</v>
      </c>
      <c r="BM22" s="396"/>
      <c r="BN22" s="168"/>
      <c r="BO22" s="168"/>
      <c r="BQ22" s="132"/>
      <c r="BR22" s="130">
        <f t="shared" si="11"/>
        <v>0</v>
      </c>
      <c r="BS22" s="139">
        <f t="shared" si="12"/>
        <v>7</v>
      </c>
      <c r="BT22" s="139">
        <f t="shared" si="13"/>
        <v>0</v>
      </c>
      <c r="BU22" s="139">
        <f t="shared" si="14"/>
        <v>0</v>
      </c>
      <c r="BV22" s="139">
        <f t="shared" si="15"/>
        <v>0</v>
      </c>
      <c r="BW22" s="156">
        <f t="shared" si="16"/>
        <v>7</v>
      </c>
      <c r="BX22" s="303"/>
      <c r="BY22" s="300"/>
      <c r="BZ22" s="300"/>
      <c r="CA22" s="300"/>
      <c r="CB22" s="300"/>
      <c r="CC22" s="300"/>
      <c r="CD22" s="300"/>
      <c r="CE22" s="300"/>
      <c r="CF22" s="301"/>
      <c r="CG22" s="302"/>
      <c r="CH22" s="303"/>
      <c r="CI22" s="300"/>
      <c r="CJ22" s="300"/>
      <c r="CK22" s="300"/>
      <c r="CL22" s="304"/>
      <c r="CM22" s="303"/>
      <c r="CN22" s="300"/>
      <c r="CO22" s="300"/>
      <c r="CP22" s="300"/>
      <c r="CQ22" s="300"/>
      <c r="CR22" s="300"/>
      <c r="CS22" s="300"/>
      <c r="CT22" s="300"/>
      <c r="CU22" s="300"/>
      <c r="CV22" s="304"/>
      <c r="CW22" s="303"/>
      <c r="CX22" s="300"/>
      <c r="CY22" s="300"/>
      <c r="CZ22" s="300"/>
      <c r="DA22" s="300"/>
      <c r="DB22" s="300"/>
      <c r="DC22" s="300"/>
      <c r="DD22" s="300"/>
      <c r="DE22" s="300"/>
      <c r="DF22" s="123"/>
      <c r="DG22" s="303"/>
      <c r="DH22" s="301"/>
      <c r="DI22" s="303"/>
      <c r="DJ22" s="300"/>
      <c r="DK22" s="300"/>
      <c r="DL22" s="300"/>
      <c r="DM22" s="300"/>
      <c r="DN22" s="300"/>
      <c r="DO22" s="302"/>
    </row>
    <row r="23" spans="1:119" s="143" customFormat="1" hidden="1" x14ac:dyDescent="0.25">
      <c r="A23" s="163"/>
      <c r="B23" s="164"/>
      <c r="C23" s="186" t="s">
        <v>2657</v>
      </c>
      <c r="D23" s="187" t="s">
        <v>2658</v>
      </c>
      <c r="E23" s="542" t="s">
        <v>592</v>
      </c>
      <c r="F23" s="254">
        <v>1</v>
      </c>
      <c r="G23" s="279"/>
      <c r="H23" s="168" t="s">
        <v>2547</v>
      </c>
      <c r="I23" s="168" t="s">
        <v>2547</v>
      </c>
      <c r="K23" s="168"/>
      <c r="L23" s="168"/>
      <c r="M23" s="409" t="s">
        <v>2547</v>
      </c>
      <c r="N23" s="168"/>
      <c r="O23" s="168" t="s">
        <v>2547</v>
      </c>
      <c r="P23" s="168"/>
      <c r="Q23" s="168"/>
      <c r="R23" s="168"/>
      <c r="S23" s="168" t="s">
        <v>2547</v>
      </c>
      <c r="T23" s="168"/>
      <c r="U23" s="287"/>
      <c r="V23" s="168"/>
      <c r="W23" s="168"/>
      <c r="X23" s="287"/>
      <c r="Y23" s="287"/>
      <c r="Z23" s="168"/>
      <c r="AA23" s="132"/>
      <c r="AB23" s="168"/>
      <c r="AC23" s="168"/>
      <c r="AD23" s="287"/>
      <c r="AE23" s="287"/>
      <c r="AF23" s="287"/>
      <c r="AG23" s="168"/>
      <c r="AH23" s="287"/>
      <c r="AI23" s="287"/>
      <c r="AJ23" s="168"/>
      <c r="AK23" s="287"/>
      <c r="AL23" s="168"/>
      <c r="AM23" s="287"/>
      <c r="AN23" s="168"/>
      <c r="AO23" s="168" t="s">
        <v>2547</v>
      </c>
      <c r="AP23" s="287"/>
      <c r="AQ23" s="168"/>
      <c r="AR23" s="132"/>
      <c r="AS23" s="287"/>
      <c r="AT23" s="287"/>
      <c r="AU23" s="168"/>
      <c r="AV23" s="287"/>
      <c r="AW23" s="287"/>
      <c r="AY23" s="167"/>
      <c r="AZ23" s="167"/>
      <c r="BA23" s="168"/>
      <c r="BB23" s="167"/>
      <c r="BC23" s="167"/>
      <c r="BD23" s="168"/>
      <c r="BE23" s="168"/>
      <c r="BF23" s="168"/>
      <c r="BG23" s="168"/>
      <c r="BH23" s="168"/>
      <c r="BI23" s="168"/>
      <c r="BJ23" s="409"/>
      <c r="BK23" s="168"/>
      <c r="BL23" s="168" t="s">
        <v>2547</v>
      </c>
      <c r="BM23" s="396"/>
      <c r="BN23" s="168"/>
      <c r="BO23" s="168"/>
      <c r="BQ23" s="132"/>
      <c r="BR23" s="130">
        <f t="shared" si="11"/>
        <v>7</v>
      </c>
      <c r="BS23" s="139">
        <f t="shared" ref="BS23:BS24" si="17">COUNTIF(H23:BQ23,"&gt;5")</f>
        <v>0</v>
      </c>
      <c r="BT23" s="139">
        <f t="shared" ref="BT23:BT24" si="18">COUNTIF(H23:BQ23,"&gt;5?")</f>
        <v>0</v>
      </c>
      <c r="BU23" s="139">
        <f t="shared" ref="BU23:BU24" si="19">COUNTIF(H23:BQ23,"5")</f>
        <v>0</v>
      </c>
      <c r="BV23" s="139">
        <f t="shared" ref="BV23:BV24" si="20">COUNTIF(H23:BQ23,"5*")</f>
        <v>0</v>
      </c>
      <c r="BW23" s="156">
        <f t="shared" ref="BW23:BW24" si="21">SUM(BS23:BV23)</f>
        <v>0</v>
      </c>
      <c r="BX23" s="303"/>
      <c r="BY23" s="300"/>
      <c r="BZ23" s="300"/>
      <c r="CA23" s="300"/>
      <c r="CB23" s="300"/>
      <c r="CC23" s="300"/>
      <c r="CD23" s="300"/>
      <c r="CE23" s="300"/>
      <c r="CF23" s="301"/>
      <c r="CG23" s="302"/>
      <c r="CH23" s="303"/>
      <c r="CI23" s="300"/>
      <c r="CJ23" s="300"/>
      <c r="CK23" s="300"/>
      <c r="CL23" s="304"/>
      <c r="CM23" s="303"/>
      <c r="CN23" s="300"/>
      <c r="CO23" s="300"/>
      <c r="CP23" s="300"/>
      <c r="CQ23" s="300"/>
      <c r="CR23" s="300"/>
      <c r="CS23" s="300"/>
      <c r="CT23" s="300"/>
      <c r="CU23" s="300"/>
      <c r="CV23" s="304"/>
      <c r="CW23" s="303"/>
      <c r="CX23" s="300"/>
      <c r="CY23" s="300"/>
      <c r="CZ23" s="300"/>
      <c r="DA23" s="300"/>
      <c r="DB23" s="300"/>
      <c r="DC23" s="300"/>
      <c r="DD23" s="300"/>
      <c r="DE23" s="300"/>
      <c r="DF23" s="123"/>
      <c r="DG23" s="303"/>
      <c r="DH23" s="301"/>
      <c r="DI23" s="303"/>
      <c r="DJ23" s="300"/>
      <c r="DK23" s="300"/>
      <c r="DL23" s="300"/>
      <c r="DM23" s="300"/>
      <c r="DN23" s="300"/>
      <c r="DO23" s="302"/>
    </row>
    <row r="24" spans="1:119" s="143" customFormat="1" x14ac:dyDescent="0.25">
      <c r="A24" s="163"/>
      <c r="B24" s="164"/>
      <c r="C24" s="186" t="s">
        <v>2668</v>
      </c>
      <c r="D24" s="187" t="s">
        <v>2669</v>
      </c>
      <c r="E24" s="542" t="s">
        <v>592</v>
      </c>
      <c r="F24" s="254">
        <v>1</v>
      </c>
      <c r="G24" s="279"/>
      <c r="H24" s="168">
        <v>9</v>
      </c>
      <c r="I24" s="168">
        <v>8</v>
      </c>
      <c r="J24" s="143">
        <v>9</v>
      </c>
      <c r="K24" s="168">
        <v>9</v>
      </c>
      <c r="L24" s="168">
        <v>9</v>
      </c>
      <c r="M24" s="409">
        <v>9</v>
      </c>
      <c r="N24" s="168"/>
      <c r="O24" s="168"/>
      <c r="P24" s="168"/>
      <c r="Q24" s="168"/>
      <c r="R24" s="168">
        <v>9</v>
      </c>
      <c r="S24" s="168"/>
      <c r="T24" s="168"/>
      <c r="U24" s="287"/>
      <c r="V24" s="168"/>
      <c r="W24" s="168"/>
      <c r="X24" s="287"/>
      <c r="Y24" s="287"/>
      <c r="Z24" s="168"/>
      <c r="AA24" s="132"/>
      <c r="AB24" s="168"/>
      <c r="AC24" s="168"/>
      <c r="AD24" s="287"/>
      <c r="AE24" s="287"/>
      <c r="AF24" s="287"/>
      <c r="AG24" s="168"/>
      <c r="AH24" s="287"/>
      <c r="AI24" s="287"/>
      <c r="AJ24" s="168"/>
      <c r="AK24" s="287"/>
      <c r="AL24" s="168"/>
      <c r="AM24" s="287"/>
      <c r="AN24" s="168"/>
      <c r="AO24" s="168"/>
      <c r="AP24" s="287"/>
      <c r="AQ24" s="168"/>
      <c r="AR24" s="132"/>
      <c r="AS24" s="287"/>
      <c r="AT24" s="287"/>
      <c r="AU24" s="168"/>
      <c r="AV24" s="287"/>
      <c r="AW24" s="287"/>
      <c r="AY24" s="167"/>
      <c r="AZ24" s="167"/>
      <c r="BA24" s="168"/>
      <c r="BB24" s="167"/>
      <c r="BC24" s="167"/>
      <c r="BD24" s="168"/>
      <c r="BE24" s="168"/>
      <c r="BF24" s="168"/>
      <c r="BG24" s="168"/>
      <c r="BH24" s="168"/>
      <c r="BI24" s="168"/>
      <c r="BJ24" s="409"/>
      <c r="BK24" s="168"/>
      <c r="BL24" s="168"/>
      <c r="BM24" s="396"/>
      <c r="BN24" s="168"/>
      <c r="BO24" s="168"/>
      <c r="BQ24" s="132"/>
      <c r="BR24" s="130">
        <f t="shared" si="11"/>
        <v>0</v>
      </c>
      <c r="BS24" s="139">
        <f t="shared" si="17"/>
        <v>7</v>
      </c>
      <c r="BT24" s="139">
        <f t="shared" si="18"/>
        <v>0</v>
      </c>
      <c r="BU24" s="139">
        <f t="shared" si="19"/>
        <v>0</v>
      </c>
      <c r="BV24" s="139">
        <f t="shared" si="20"/>
        <v>0</v>
      </c>
      <c r="BW24" s="156">
        <f t="shared" si="21"/>
        <v>7</v>
      </c>
      <c r="BX24" s="303"/>
      <c r="BY24" s="300"/>
      <c r="BZ24" s="300"/>
      <c r="CA24" s="300"/>
      <c r="CB24" s="300"/>
      <c r="CC24" s="300"/>
      <c r="CD24" s="300"/>
      <c r="CE24" s="300"/>
      <c r="CF24" s="301"/>
      <c r="CG24" s="302"/>
      <c r="CH24" s="303"/>
      <c r="CI24" s="300"/>
      <c r="CJ24" s="300"/>
      <c r="CK24" s="300"/>
      <c r="CL24" s="304"/>
      <c r="CM24" s="303"/>
      <c r="CN24" s="300"/>
      <c r="CO24" s="300"/>
      <c r="CP24" s="300"/>
      <c r="CQ24" s="300"/>
      <c r="CR24" s="300"/>
      <c r="CS24" s="300"/>
      <c r="CT24" s="300"/>
      <c r="CU24" s="300"/>
      <c r="CV24" s="304"/>
      <c r="CW24" s="303"/>
      <c r="CX24" s="300"/>
      <c r="CY24" s="300"/>
      <c r="CZ24" s="300"/>
      <c r="DA24" s="300"/>
      <c r="DB24" s="300"/>
      <c r="DC24" s="300"/>
      <c r="DD24" s="300"/>
      <c r="DE24" s="300"/>
      <c r="DF24" s="123"/>
      <c r="DG24" s="303"/>
      <c r="DH24" s="301"/>
      <c r="DI24" s="303"/>
      <c r="DJ24" s="300"/>
      <c r="DK24" s="300"/>
      <c r="DL24" s="300"/>
      <c r="DM24" s="300"/>
      <c r="DN24" s="300"/>
      <c r="DO24" s="302"/>
    </row>
    <row r="25" spans="1:119" s="143" customFormat="1" x14ac:dyDescent="0.25">
      <c r="A25" s="163"/>
      <c r="B25" s="164"/>
      <c r="C25" s="186" t="s">
        <v>2413</v>
      </c>
      <c r="D25" s="187" t="s">
        <v>2414</v>
      </c>
      <c r="E25" s="542" t="s">
        <v>592</v>
      </c>
      <c r="F25" s="254"/>
      <c r="G25" s="279">
        <v>1</v>
      </c>
      <c r="H25" s="168" t="s">
        <v>1261</v>
      </c>
      <c r="I25" s="168" t="s">
        <v>1261</v>
      </c>
      <c r="J25" s="143" t="s">
        <v>1261</v>
      </c>
      <c r="K25" s="168" t="s">
        <v>1261</v>
      </c>
      <c r="L25" s="168" t="s">
        <v>1261</v>
      </c>
      <c r="M25" s="168">
        <v>9</v>
      </c>
      <c r="N25" s="168" t="s">
        <v>1261</v>
      </c>
      <c r="O25" s="168">
        <v>6</v>
      </c>
      <c r="P25" s="168" t="s">
        <v>1261</v>
      </c>
      <c r="Q25" s="168" t="s">
        <v>1261</v>
      </c>
      <c r="R25" s="168" t="s">
        <v>1261</v>
      </c>
      <c r="S25" s="168" t="s">
        <v>1261</v>
      </c>
      <c r="T25" s="168" t="s">
        <v>1261</v>
      </c>
      <c r="U25" s="287" t="s">
        <v>1261</v>
      </c>
      <c r="V25" s="168" t="s">
        <v>1261</v>
      </c>
      <c r="W25" s="168" t="s">
        <v>1261</v>
      </c>
      <c r="X25" s="287" t="s">
        <v>1261</v>
      </c>
      <c r="Y25" s="287" t="s">
        <v>1261</v>
      </c>
      <c r="Z25" s="168" t="s">
        <v>1261</v>
      </c>
      <c r="AA25" s="132" t="s">
        <v>1261</v>
      </c>
      <c r="AB25" s="168" t="s">
        <v>1261</v>
      </c>
      <c r="AC25" s="168" t="s">
        <v>1261</v>
      </c>
      <c r="AD25" s="287" t="s">
        <v>1261</v>
      </c>
      <c r="AE25" s="287" t="s">
        <v>1261</v>
      </c>
      <c r="AF25" s="57">
        <v>7</v>
      </c>
      <c r="AG25" s="168">
        <v>8</v>
      </c>
      <c r="AH25" s="287" t="s">
        <v>1261</v>
      </c>
      <c r="AI25" s="287"/>
      <c r="AJ25" s="168" t="s">
        <v>1261</v>
      </c>
      <c r="AK25" s="287" t="s">
        <v>1261</v>
      </c>
      <c r="AL25" s="168" t="s">
        <v>1261</v>
      </c>
      <c r="AM25" s="287"/>
      <c r="AN25" s="168" t="s">
        <v>1261</v>
      </c>
      <c r="AO25" s="168" t="s">
        <v>1261</v>
      </c>
      <c r="AP25" s="287" t="s">
        <v>1261</v>
      </c>
      <c r="AQ25" s="168" t="s">
        <v>1261</v>
      </c>
      <c r="AR25" s="132" t="s">
        <v>1261</v>
      </c>
      <c r="AS25" s="287"/>
      <c r="AT25" s="287"/>
      <c r="AU25" s="168"/>
      <c r="AV25" s="287"/>
      <c r="AW25" s="287" t="s">
        <v>1261</v>
      </c>
      <c r="AY25" s="167" t="s">
        <v>1261</v>
      </c>
      <c r="AZ25" s="167"/>
      <c r="BA25" s="168"/>
      <c r="BB25" s="167"/>
      <c r="BC25" s="167"/>
      <c r="BD25" s="168" t="s">
        <v>1261</v>
      </c>
      <c r="BE25" s="168" t="s">
        <v>1261</v>
      </c>
      <c r="BF25" s="168" t="s">
        <v>1261</v>
      </c>
      <c r="BG25" s="168" t="s">
        <v>1261</v>
      </c>
      <c r="BH25" s="168"/>
      <c r="BI25" s="168" t="s">
        <v>1261</v>
      </c>
      <c r="BJ25" s="409" t="s">
        <v>1261</v>
      </c>
      <c r="BK25" s="168"/>
      <c r="BL25" s="168">
        <v>5</v>
      </c>
      <c r="BM25" s="396" t="s">
        <v>1261</v>
      </c>
      <c r="BN25" s="168"/>
      <c r="BO25" s="168" t="s">
        <v>1261</v>
      </c>
      <c r="BQ25" s="132"/>
      <c r="BR25" s="130">
        <f t="shared" si="11"/>
        <v>0</v>
      </c>
      <c r="BS25" s="139">
        <f>COUNTIF(H25:BQ25,"&gt;5")</f>
        <v>4</v>
      </c>
      <c r="BT25" s="139">
        <f>COUNTIF(H25:BQ25,"&gt;5?")</f>
        <v>41</v>
      </c>
      <c r="BU25" s="139">
        <f>COUNTIF(H25:BQ25,"5")</f>
        <v>1</v>
      </c>
      <c r="BV25" s="139">
        <f>COUNTIF(H25:BQ25,"5*")</f>
        <v>0</v>
      </c>
      <c r="BW25" s="156">
        <f>SUM(BS25:BV25)</f>
        <v>46</v>
      </c>
      <c r="BX25" s="303"/>
      <c r="BY25" s="300"/>
      <c r="BZ25" s="300"/>
      <c r="CA25" s="300"/>
      <c r="CB25" s="300"/>
      <c r="CC25" s="300"/>
      <c r="CD25" s="300"/>
      <c r="CE25" s="300"/>
      <c r="CF25" s="301"/>
      <c r="CG25" s="302"/>
      <c r="CH25" s="303"/>
      <c r="CI25" s="300"/>
      <c r="CJ25" s="300"/>
      <c r="CK25" s="300"/>
      <c r="CL25" s="304"/>
      <c r="CM25" s="303"/>
      <c r="CN25" s="300"/>
      <c r="CO25" s="300"/>
      <c r="CP25" s="300"/>
      <c r="CQ25" s="300"/>
      <c r="CR25" s="300"/>
      <c r="CS25" s="300"/>
      <c r="CT25" s="300"/>
      <c r="CU25" s="300"/>
      <c r="CV25" s="304"/>
      <c r="CW25" s="303"/>
      <c r="CX25" s="300"/>
      <c r="CY25" s="300"/>
      <c r="CZ25" s="300"/>
      <c r="DA25" s="300"/>
      <c r="DB25" s="300"/>
      <c r="DC25" s="300"/>
      <c r="DD25" s="300"/>
      <c r="DE25" s="300"/>
      <c r="DF25" s="123"/>
      <c r="DG25" s="303"/>
      <c r="DH25" s="301"/>
      <c r="DI25" s="303"/>
      <c r="DJ25" s="300"/>
      <c r="DK25" s="300"/>
      <c r="DL25" s="300"/>
      <c r="DM25" s="300"/>
      <c r="DN25" s="300"/>
      <c r="DO25" s="302"/>
    </row>
    <row r="26" spans="1:119" s="143" customFormat="1" x14ac:dyDescent="0.25">
      <c r="A26" s="163"/>
      <c r="B26" s="164"/>
      <c r="C26" s="186" t="s">
        <v>2026</v>
      </c>
      <c r="D26" s="187" t="s">
        <v>2024</v>
      </c>
      <c r="E26" s="542" t="s">
        <v>592</v>
      </c>
      <c r="F26" s="254">
        <v>3</v>
      </c>
      <c r="G26" s="279"/>
      <c r="H26" s="168">
        <v>8</v>
      </c>
      <c r="I26" s="168">
        <v>10</v>
      </c>
      <c r="J26" s="168">
        <v>8</v>
      </c>
      <c r="K26" s="168">
        <v>7</v>
      </c>
      <c r="L26" s="168"/>
      <c r="N26" s="168"/>
      <c r="O26" s="168">
        <v>9</v>
      </c>
      <c r="P26" s="168"/>
      <c r="Q26" s="168">
        <v>8</v>
      </c>
      <c r="R26" s="168">
        <v>9</v>
      </c>
      <c r="S26" s="168">
        <v>10</v>
      </c>
      <c r="T26" s="168"/>
      <c r="U26" s="287"/>
      <c r="V26" s="168"/>
      <c r="W26" s="168">
        <v>9</v>
      </c>
      <c r="X26" s="287"/>
      <c r="Y26" s="287"/>
      <c r="Z26" s="168"/>
      <c r="AA26" s="168">
        <v>8</v>
      </c>
      <c r="AB26" s="168"/>
      <c r="AC26" s="168">
        <v>9</v>
      </c>
      <c r="AD26" s="287">
        <v>9</v>
      </c>
      <c r="AE26" s="287"/>
      <c r="AF26" s="287"/>
      <c r="AG26" s="168">
        <v>7</v>
      </c>
      <c r="AH26" s="287"/>
      <c r="AI26" s="287"/>
      <c r="AJ26" s="132"/>
      <c r="AK26" s="287"/>
      <c r="AL26" s="287">
        <v>8</v>
      </c>
      <c r="AM26" s="168">
        <v>8</v>
      </c>
      <c r="AN26" s="168"/>
      <c r="AO26" s="287">
        <v>8</v>
      </c>
      <c r="AP26" s="287"/>
      <c r="AQ26" s="168"/>
      <c r="AR26" s="132"/>
      <c r="AS26" s="287"/>
      <c r="AT26" s="287"/>
      <c r="AU26" s="168"/>
      <c r="AV26" s="287"/>
      <c r="AW26" s="132">
        <v>8</v>
      </c>
      <c r="AY26" s="167"/>
      <c r="AZ26" s="167"/>
      <c r="BA26" s="168"/>
      <c r="BB26" s="167"/>
      <c r="BC26" s="167"/>
      <c r="BD26" s="168"/>
      <c r="BE26" s="168"/>
      <c r="BF26" s="168"/>
      <c r="BG26" s="168"/>
      <c r="BH26" s="168"/>
      <c r="BI26" s="168"/>
      <c r="BK26" s="168"/>
      <c r="BL26" s="168">
        <v>9</v>
      </c>
      <c r="BM26" s="132">
        <v>9</v>
      </c>
      <c r="BN26" s="168">
        <v>8</v>
      </c>
      <c r="BO26" s="168"/>
      <c r="BQ26" s="132"/>
      <c r="BR26" s="130">
        <f t="shared" si="11"/>
        <v>0</v>
      </c>
      <c r="BS26" s="139">
        <f t="shared" si="12"/>
        <v>20</v>
      </c>
      <c r="BT26" s="139">
        <f t="shared" si="13"/>
        <v>0</v>
      </c>
      <c r="BU26" s="139">
        <f t="shared" si="14"/>
        <v>0</v>
      </c>
      <c r="BV26" s="139">
        <f t="shared" si="15"/>
        <v>0</v>
      </c>
      <c r="BW26" s="156">
        <f t="shared" si="16"/>
        <v>20</v>
      </c>
      <c r="BX26" s="303"/>
      <c r="BY26" s="300"/>
      <c r="BZ26" s="300"/>
      <c r="CA26" s="300"/>
      <c r="CB26" s="300"/>
      <c r="CC26" s="300"/>
      <c r="CD26" s="300"/>
      <c r="CE26" s="300"/>
      <c r="CF26" s="301"/>
      <c r="CG26" s="302"/>
      <c r="CH26" s="303"/>
      <c r="CI26" s="300"/>
      <c r="CJ26" s="300"/>
      <c r="CK26" s="300"/>
      <c r="CL26" s="304"/>
      <c r="CM26" s="303"/>
      <c r="CN26" s="300"/>
      <c r="CO26" s="300"/>
      <c r="CP26" s="300"/>
      <c r="CQ26" s="300"/>
      <c r="CR26" s="300"/>
      <c r="CS26" s="300"/>
      <c r="CT26" s="300"/>
      <c r="CU26" s="300"/>
      <c r="CV26" s="304"/>
      <c r="CW26" s="303"/>
      <c r="CX26" s="300"/>
      <c r="CY26" s="300"/>
      <c r="CZ26" s="300"/>
      <c r="DA26" s="300"/>
      <c r="DB26" s="300"/>
      <c r="DC26" s="300"/>
      <c r="DD26" s="300"/>
      <c r="DE26" s="300"/>
      <c r="DF26" s="123"/>
      <c r="DG26" s="303"/>
      <c r="DH26" s="301"/>
      <c r="DI26" s="303"/>
      <c r="DJ26" s="300"/>
      <c r="DK26" s="300"/>
      <c r="DL26" s="300"/>
      <c r="DM26" s="300"/>
      <c r="DN26" s="300"/>
      <c r="DO26" s="302"/>
    </row>
    <row r="27" spans="1:119" s="143" customFormat="1" x14ac:dyDescent="0.25">
      <c r="A27" s="163"/>
      <c r="B27" s="164"/>
      <c r="C27" s="186" t="s">
        <v>2027</v>
      </c>
      <c r="D27" s="187" t="s">
        <v>2028</v>
      </c>
      <c r="E27" s="542" t="s">
        <v>592</v>
      </c>
      <c r="F27" s="254">
        <v>3</v>
      </c>
      <c r="G27" s="279"/>
      <c r="H27" s="168">
        <v>8</v>
      </c>
      <c r="I27" s="168">
        <v>9</v>
      </c>
      <c r="J27" s="168">
        <v>10</v>
      </c>
      <c r="K27" s="168">
        <v>9</v>
      </c>
      <c r="L27" s="168"/>
      <c r="N27" s="168"/>
      <c r="O27" s="168">
        <v>9</v>
      </c>
      <c r="P27" s="168"/>
      <c r="Q27" s="168">
        <v>8</v>
      </c>
      <c r="R27" s="168">
        <v>8</v>
      </c>
      <c r="S27" s="168">
        <v>7</v>
      </c>
      <c r="T27" s="168"/>
      <c r="U27" s="287"/>
      <c r="V27" s="168"/>
      <c r="W27" s="168">
        <v>9</v>
      </c>
      <c r="X27" s="287"/>
      <c r="Y27" s="287"/>
      <c r="Z27" s="168"/>
      <c r="AA27" s="168">
        <v>8</v>
      </c>
      <c r="AB27" s="168"/>
      <c r="AC27" s="168">
        <v>9</v>
      </c>
      <c r="AD27" s="287">
        <v>9</v>
      </c>
      <c r="AE27" s="287"/>
      <c r="AF27" s="287"/>
      <c r="AG27" s="168">
        <v>6</v>
      </c>
      <c r="AH27" s="287"/>
      <c r="AI27" s="287"/>
      <c r="AJ27" s="132"/>
      <c r="AK27" s="287"/>
      <c r="AL27" s="287">
        <v>8</v>
      </c>
      <c r="AM27" s="168">
        <v>8</v>
      </c>
      <c r="AN27" s="168"/>
      <c r="AO27" s="287">
        <v>8</v>
      </c>
      <c r="AP27" s="287"/>
      <c r="AQ27" s="168"/>
      <c r="AR27" s="132"/>
      <c r="AS27" s="287"/>
      <c r="AT27" s="287"/>
      <c r="AU27" s="168"/>
      <c r="AV27" s="287"/>
      <c r="AW27" s="132">
        <v>7</v>
      </c>
      <c r="AY27" s="167"/>
      <c r="AZ27" s="167"/>
      <c r="BA27" s="168"/>
      <c r="BB27" s="167"/>
      <c r="BC27" s="167"/>
      <c r="BD27" s="168"/>
      <c r="BE27" s="168"/>
      <c r="BF27" s="168"/>
      <c r="BG27" s="168"/>
      <c r="BH27" s="168"/>
      <c r="BI27" s="168"/>
      <c r="BK27" s="168"/>
      <c r="BL27" s="168">
        <v>8</v>
      </c>
      <c r="BM27" s="132">
        <v>10</v>
      </c>
      <c r="BN27" s="168">
        <v>8</v>
      </c>
      <c r="BO27" s="168"/>
      <c r="BQ27" s="132"/>
      <c r="BR27" s="130">
        <f t="shared" si="11"/>
        <v>0</v>
      </c>
      <c r="BS27" s="139">
        <f t="shared" si="12"/>
        <v>20</v>
      </c>
      <c r="BT27" s="139">
        <f t="shared" si="13"/>
        <v>0</v>
      </c>
      <c r="BU27" s="139">
        <f t="shared" si="14"/>
        <v>0</v>
      </c>
      <c r="BV27" s="139">
        <f t="shared" si="15"/>
        <v>0</v>
      </c>
      <c r="BW27" s="156">
        <f t="shared" si="16"/>
        <v>20</v>
      </c>
      <c r="BX27" s="303"/>
      <c r="BY27" s="300"/>
      <c r="BZ27" s="300"/>
      <c r="CA27" s="300"/>
      <c r="CB27" s="300"/>
      <c r="CC27" s="300"/>
      <c r="CD27" s="300"/>
      <c r="CE27" s="300"/>
      <c r="CF27" s="301"/>
      <c r="CG27" s="302"/>
      <c r="CH27" s="303"/>
      <c r="CI27" s="300"/>
      <c r="CJ27" s="300"/>
      <c r="CK27" s="300"/>
      <c r="CL27" s="304"/>
      <c r="CM27" s="303"/>
      <c r="CN27" s="300"/>
      <c r="CO27" s="300"/>
      <c r="CP27" s="300"/>
      <c r="CQ27" s="300"/>
      <c r="CR27" s="300"/>
      <c r="CS27" s="300"/>
      <c r="CT27" s="300"/>
      <c r="CU27" s="300"/>
      <c r="CV27" s="304"/>
      <c r="CW27" s="303"/>
      <c r="CX27" s="300"/>
      <c r="CY27" s="300"/>
      <c r="CZ27" s="300"/>
      <c r="DA27" s="300"/>
      <c r="DB27" s="300"/>
      <c r="DC27" s="300"/>
      <c r="DD27" s="300"/>
      <c r="DE27" s="300"/>
      <c r="DF27" s="123"/>
      <c r="DG27" s="303"/>
      <c r="DH27" s="301"/>
      <c r="DI27" s="303"/>
      <c r="DJ27" s="300"/>
      <c r="DK27" s="300"/>
      <c r="DL27" s="300"/>
      <c r="DM27" s="300"/>
      <c r="DN27" s="300"/>
      <c r="DO27" s="302"/>
    </row>
    <row r="28" spans="1:119" s="143" customFormat="1" x14ac:dyDescent="0.25">
      <c r="A28" s="163"/>
      <c r="B28" s="164"/>
      <c r="C28" s="186" t="s">
        <v>1829</v>
      </c>
      <c r="D28" s="187" t="s">
        <v>1828</v>
      </c>
      <c r="E28" s="542" t="s">
        <v>592</v>
      </c>
      <c r="F28" s="254">
        <v>3</v>
      </c>
      <c r="G28" s="279"/>
      <c r="H28" s="168">
        <v>7</v>
      </c>
      <c r="I28" s="168">
        <v>6</v>
      </c>
      <c r="J28" s="168">
        <v>9</v>
      </c>
      <c r="K28" s="168">
        <v>8</v>
      </c>
      <c r="L28" s="168"/>
      <c r="N28" s="168"/>
      <c r="O28" s="168">
        <v>6</v>
      </c>
      <c r="P28" s="168"/>
      <c r="Q28" s="168">
        <v>6</v>
      </c>
      <c r="R28" s="168">
        <v>7</v>
      </c>
      <c r="S28" s="168">
        <v>6</v>
      </c>
      <c r="T28" s="168"/>
      <c r="U28" s="287"/>
      <c r="V28" s="168"/>
      <c r="W28" s="168">
        <v>9</v>
      </c>
      <c r="X28" s="287"/>
      <c r="Y28" s="287"/>
      <c r="Z28" s="168"/>
      <c r="AA28" s="168">
        <v>7</v>
      </c>
      <c r="AB28" s="168"/>
      <c r="AC28" s="168">
        <v>8</v>
      </c>
      <c r="AD28" s="287">
        <v>8</v>
      </c>
      <c r="AE28" s="287"/>
      <c r="AF28" s="287"/>
      <c r="AG28" s="168">
        <v>5</v>
      </c>
      <c r="AH28" s="287"/>
      <c r="AI28" s="287"/>
      <c r="AJ28" s="132"/>
      <c r="AK28" s="287"/>
      <c r="AL28" s="287">
        <v>7</v>
      </c>
      <c r="AM28" s="168">
        <v>8</v>
      </c>
      <c r="AN28" s="168"/>
      <c r="AO28" s="287">
        <v>6</v>
      </c>
      <c r="AP28" s="287"/>
      <c r="AQ28" s="168"/>
      <c r="AR28" s="132"/>
      <c r="AS28" s="287"/>
      <c r="AT28" s="287"/>
      <c r="AU28" s="168"/>
      <c r="AV28" s="287"/>
      <c r="AW28" s="132">
        <v>7</v>
      </c>
      <c r="AY28" s="167"/>
      <c r="AZ28" s="167"/>
      <c r="BA28" s="168"/>
      <c r="BB28" s="167"/>
      <c r="BC28" s="167"/>
      <c r="BD28" s="168"/>
      <c r="BE28" s="168"/>
      <c r="BF28" s="168"/>
      <c r="BG28" s="168"/>
      <c r="BH28" s="168"/>
      <c r="BI28" s="168"/>
      <c r="BK28" s="168"/>
      <c r="BL28" s="168">
        <v>5</v>
      </c>
      <c r="BM28" s="132">
        <v>9</v>
      </c>
      <c r="BN28" s="168">
        <v>7</v>
      </c>
      <c r="BO28" s="168"/>
      <c r="BQ28" s="132"/>
      <c r="BR28" s="130">
        <f t="shared" si="11"/>
        <v>0</v>
      </c>
      <c r="BS28" s="139">
        <f t="shared" si="12"/>
        <v>18</v>
      </c>
      <c r="BT28" s="139">
        <f t="shared" si="13"/>
        <v>0</v>
      </c>
      <c r="BU28" s="139">
        <f t="shared" si="14"/>
        <v>2</v>
      </c>
      <c r="BV28" s="139">
        <f t="shared" si="15"/>
        <v>0</v>
      </c>
      <c r="BW28" s="156">
        <f t="shared" si="16"/>
        <v>20</v>
      </c>
      <c r="BX28" s="303"/>
      <c r="BY28" s="300"/>
      <c r="BZ28" s="300"/>
      <c r="CA28" s="300"/>
      <c r="CB28" s="300"/>
      <c r="CC28" s="300"/>
      <c r="CD28" s="300"/>
      <c r="CE28" s="300"/>
      <c r="CF28" s="301"/>
      <c r="CG28" s="302"/>
      <c r="CH28" s="303"/>
      <c r="CI28" s="300"/>
      <c r="CJ28" s="300"/>
      <c r="CK28" s="300"/>
      <c r="CL28" s="304"/>
      <c r="CM28" s="303"/>
      <c r="CN28" s="300"/>
      <c r="CO28" s="300"/>
      <c r="CP28" s="300"/>
      <c r="CQ28" s="300"/>
      <c r="CR28" s="300"/>
      <c r="CS28" s="300"/>
      <c r="CT28" s="300"/>
      <c r="CU28" s="300"/>
      <c r="CV28" s="304"/>
      <c r="CW28" s="303"/>
      <c r="CX28" s="300"/>
      <c r="CY28" s="300"/>
      <c r="CZ28" s="300"/>
      <c r="DA28" s="300"/>
      <c r="DB28" s="300"/>
      <c r="DC28" s="300"/>
      <c r="DD28" s="300"/>
      <c r="DE28" s="300"/>
      <c r="DF28" s="123"/>
      <c r="DG28" s="303"/>
      <c r="DH28" s="301"/>
      <c r="DI28" s="303"/>
      <c r="DJ28" s="300"/>
      <c r="DK28" s="300"/>
      <c r="DL28" s="300"/>
      <c r="DM28" s="300"/>
      <c r="DN28" s="300"/>
      <c r="DO28" s="302"/>
    </row>
    <row r="29" spans="1:119" s="143" customFormat="1" x14ac:dyDescent="0.25">
      <c r="A29" s="163"/>
      <c r="B29" s="164"/>
      <c r="C29" s="186" t="s">
        <v>2153</v>
      </c>
      <c r="D29" s="187" t="s">
        <v>2154</v>
      </c>
      <c r="E29" s="542" t="s">
        <v>592</v>
      </c>
      <c r="F29" s="254">
        <v>3</v>
      </c>
      <c r="G29" s="279"/>
      <c r="H29" s="168">
        <v>6</v>
      </c>
      <c r="I29" s="168">
        <v>6</v>
      </c>
      <c r="J29" s="168">
        <v>7</v>
      </c>
      <c r="K29" s="168">
        <v>7</v>
      </c>
      <c r="L29" s="168"/>
      <c r="N29" s="168"/>
      <c r="O29" s="168">
        <v>6</v>
      </c>
      <c r="P29" s="168"/>
      <c r="Q29" s="168">
        <v>7</v>
      </c>
      <c r="R29" s="168">
        <v>7</v>
      </c>
      <c r="S29" s="168">
        <v>6</v>
      </c>
      <c r="T29" s="168"/>
      <c r="U29" s="287"/>
      <c r="V29" s="168"/>
      <c r="W29" s="168">
        <v>9</v>
      </c>
      <c r="X29" s="287"/>
      <c r="Y29" s="287"/>
      <c r="Z29" s="168"/>
      <c r="AA29" s="168">
        <v>7</v>
      </c>
      <c r="AB29" s="168"/>
      <c r="AC29" s="168">
        <v>7</v>
      </c>
      <c r="AD29" s="287">
        <v>8</v>
      </c>
      <c r="AE29" s="287"/>
      <c r="AF29" s="287"/>
      <c r="AG29" s="168">
        <v>5</v>
      </c>
      <c r="AH29" s="287"/>
      <c r="AI29" s="287"/>
      <c r="AJ29" s="132"/>
      <c r="AK29" s="287"/>
      <c r="AL29" s="287">
        <v>7</v>
      </c>
      <c r="AM29" s="168">
        <v>7</v>
      </c>
      <c r="AN29" s="168"/>
      <c r="AO29" s="287">
        <v>7</v>
      </c>
      <c r="AP29" s="287"/>
      <c r="AQ29" s="168"/>
      <c r="AR29" s="132"/>
      <c r="AS29" s="287"/>
      <c r="AT29" s="287"/>
      <c r="AU29" s="168"/>
      <c r="AV29" s="287"/>
      <c r="AW29" s="132">
        <v>7</v>
      </c>
      <c r="AY29" s="167"/>
      <c r="AZ29" s="167"/>
      <c r="BA29" s="168"/>
      <c r="BB29" s="167"/>
      <c r="BC29" s="167"/>
      <c r="BD29" s="168"/>
      <c r="BE29" s="168"/>
      <c r="BF29" s="168"/>
      <c r="BG29" s="168"/>
      <c r="BH29" s="168"/>
      <c r="BI29" s="168"/>
      <c r="BK29" s="168"/>
      <c r="BL29" s="168">
        <v>6</v>
      </c>
      <c r="BM29" s="132">
        <v>9</v>
      </c>
      <c r="BN29" s="168">
        <v>6</v>
      </c>
      <c r="BO29" s="168"/>
      <c r="BQ29" s="132"/>
      <c r="BR29" s="130">
        <f t="shared" si="11"/>
        <v>0</v>
      </c>
      <c r="BS29" s="139">
        <f t="shared" si="12"/>
        <v>19</v>
      </c>
      <c r="BT29" s="139">
        <f t="shared" si="13"/>
        <v>0</v>
      </c>
      <c r="BU29" s="139">
        <f t="shared" si="14"/>
        <v>1</v>
      </c>
      <c r="BV29" s="139">
        <f t="shared" si="15"/>
        <v>0</v>
      </c>
      <c r="BW29" s="156">
        <f t="shared" si="16"/>
        <v>20</v>
      </c>
      <c r="BX29" s="303"/>
      <c r="BY29" s="300"/>
      <c r="BZ29" s="300"/>
      <c r="CA29" s="300"/>
      <c r="CB29" s="300"/>
      <c r="CC29" s="300"/>
      <c r="CD29" s="300"/>
      <c r="CE29" s="300"/>
      <c r="CF29" s="301"/>
      <c r="CG29" s="302"/>
      <c r="CH29" s="303"/>
      <c r="CI29" s="300"/>
      <c r="CJ29" s="300"/>
      <c r="CK29" s="300"/>
      <c r="CL29" s="304"/>
      <c r="CM29" s="303"/>
      <c r="CN29" s="300"/>
      <c r="CO29" s="300"/>
      <c r="CP29" s="300"/>
      <c r="CQ29" s="300"/>
      <c r="CR29" s="300"/>
      <c r="CS29" s="300"/>
      <c r="CT29" s="300"/>
      <c r="CU29" s="300"/>
      <c r="CV29" s="304"/>
      <c r="CW29" s="303"/>
      <c r="CX29" s="300"/>
      <c r="CY29" s="300"/>
      <c r="CZ29" s="300"/>
      <c r="DA29" s="300"/>
      <c r="DB29" s="300"/>
      <c r="DC29" s="300"/>
      <c r="DD29" s="300"/>
      <c r="DE29" s="300"/>
      <c r="DF29" s="123"/>
      <c r="DG29" s="303"/>
      <c r="DH29" s="301"/>
      <c r="DI29" s="303"/>
      <c r="DJ29" s="300"/>
      <c r="DK29" s="300"/>
      <c r="DL29" s="300"/>
      <c r="DM29" s="300"/>
      <c r="DN29" s="300"/>
      <c r="DO29" s="302"/>
    </row>
    <row r="30" spans="1:119" s="143" customFormat="1" x14ac:dyDescent="0.25">
      <c r="A30" s="163"/>
      <c r="B30" s="164"/>
      <c r="C30" s="186" t="s">
        <v>2184</v>
      </c>
      <c r="D30" s="187" t="s">
        <v>2185</v>
      </c>
      <c r="E30" s="542" t="s">
        <v>592</v>
      </c>
      <c r="F30" s="254">
        <v>3</v>
      </c>
      <c r="G30" s="279"/>
      <c r="H30" s="168">
        <v>7</v>
      </c>
      <c r="I30" s="168">
        <v>7</v>
      </c>
      <c r="J30" s="168">
        <v>9</v>
      </c>
      <c r="K30" s="168">
        <v>7</v>
      </c>
      <c r="L30" s="168"/>
      <c r="N30" s="168"/>
      <c r="O30" s="168">
        <v>7</v>
      </c>
      <c r="P30" s="168"/>
      <c r="Q30" s="168">
        <v>7</v>
      </c>
      <c r="R30" s="168">
        <v>7</v>
      </c>
      <c r="S30" s="168">
        <v>6</v>
      </c>
      <c r="T30" s="168"/>
      <c r="U30" s="287"/>
      <c r="V30" s="168"/>
      <c r="W30" s="168">
        <v>9</v>
      </c>
      <c r="X30" s="287"/>
      <c r="Y30" s="287"/>
      <c r="Z30" s="168"/>
      <c r="AA30" s="168">
        <v>7</v>
      </c>
      <c r="AB30" s="168"/>
      <c r="AC30" s="168">
        <v>7</v>
      </c>
      <c r="AD30" s="287">
        <v>8</v>
      </c>
      <c r="AE30" s="287"/>
      <c r="AF30" s="287"/>
      <c r="AG30" s="168">
        <v>5</v>
      </c>
      <c r="AH30" s="287"/>
      <c r="AI30" s="287"/>
      <c r="AJ30" s="132"/>
      <c r="AK30" s="287"/>
      <c r="AL30" s="287">
        <v>8</v>
      </c>
      <c r="AM30" s="168">
        <v>8</v>
      </c>
      <c r="AN30" s="168"/>
      <c r="AO30" s="287">
        <v>7</v>
      </c>
      <c r="AP30" s="287"/>
      <c r="AQ30" s="168"/>
      <c r="AR30" s="132"/>
      <c r="AS30" s="287"/>
      <c r="AT30" s="287"/>
      <c r="AU30" s="168"/>
      <c r="AV30" s="287"/>
      <c r="AW30" s="132">
        <v>7</v>
      </c>
      <c r="AY30" s="167"/>
      <c r="AZ30" s="167"/>
      <c r="BA30" s="168"/>
      <c r="BB30" s="167"/>
      <c r="BC30" s="167"/>
      <c r="BD30" s="168"/>
      <c r="BE30" s="168"/>
      <c r="BF30" s="168"/>
      <c r="BG30" s="168"/>
      <c r="BH30" s="168"/>
      <c r="BI30" s="168"/>
      <c r="BK30" s="168"/>
      <c r="BL30" s="168">
        <v>5</v>
      </c>
      <c r="BM30" s="132">
        <v>10</v>
      </c>
      <c r="BN30" s="168">
        <v>6</v>
      </c>
      <c r="BO30" s="168"/>
      <c r="BQ30" s="132"/>
      <c r="BR30" s="130">
        <f t="shared" si="11"/>
        <v>0</v>
      </c>
      <c r="BS30" s="139">
        <f t="shared" si="12"/>
        <v>18</v>
      </c>
      <c r="BT30" s="139">
        <f t="shared" si="13"/>
        <v>0</v>
      </c>
      <c r="BU30" s="139">
        <f t="shared" si="14"/>
        <v>2</v>
      </c>
      <c r="BV30" s="139">
        <f t="shared" si="15"/>
        <v>0</v>
      </c>
      <c r="BW30" s="156">
        <f t="shared" si="16"/>
        <v>20</v>
      </c>
      <c r="BX30" s="303"/>
      <c r="BY30" s="300"/>
      <c r="BZ30" s="300"/>
      <c r="CA30" s="300"/>
      <c r="CB30" s="300"/>
      <c r="CC30" s="300"/>
      <c r="CD30" s="300"/>
      <c r="CE30" s="300"/>
      <c r="CF30" s="301"/>
      <c r="CG30" s="302"/>
      <c r="CH30" s="303"/>
      <c r="CI30" s="300"/>
      <c r="CJ30" s="300"/>
      <c r="CK30" s="300"/>
      <c r="CL30" s="304"/>
      <c r="CM30" s="303"/>
      <c r="CN30" s="300"/>
      <c r="CO30" s="300"/>
      <c r="CP30" s="300"/>
      <c r="CQ30" s="300"/>
      <c r="CR30" s="300"/>
      <c r="CS30" s="300"/>
      <c r="CT30" s="300"/>
      <c r="CU30" s="300"/>
      <c r="CV30" s="304"/>
      <c r="CW30" s="303"/>
      <c r="CX30" s="300"/>
      <c r="CY30" s="300"/>
      <c r="CZ30" s="300"/>
      <c r="DA30" s="300"/>
      <c r="DB30" s="300"/>
      <c r="DC30" s="300"/>
      <c r="DD30" s="300"/>
      <c r="DE30" s="300"/>
      <c r="DF30" s="123"/>
      <c r="DG30" s="303"/>
      <c r="DH30" s="301"/>
      <c r="DI30" s="303"/>
      <c r="DJ30" s="300"/>
      <c r="DK30" s="300"/>
      <c r="DL30" s="300"/>
      <c r="DM30" s="300"/>
      <c r="DN30" s="300"/>
      <c r="DO30" s="302"/>
    </row>
    <row r="31" spans="1:119" s="143" customFormat="1" x14ac:dyDescent="0.25">
      <c r="A31" s="163"/>
      <c r="B31" s="164"/>
      <c r="C31" s="186" t="s">
        <v>2207</v>
      </c>
      <c r="D31" s="187" t="s">
        <v>2208</v>
      </c>
      <c r="E31" s="542" t="s">
        <v>592</v>
      </c>
      <c r="F31" s="254">
        <v>3</v>
      </c>
      <c r="G31" s="279"/>
      <c r="H31" s="168">
        <v>10</v>
      </c>
      <c r="I31" s="168">
        <v>10</v>
      </c>
      <c r="J31" s="168">
        <v>10</v>
      </c>
      <c r="K31" s="168">
        <v>9</v>
      </c>
      <c r="L31" s="168"/>
      <c r="N31" s="168"/>
      <c r="O31" s="168">
        <v>10</v>
      </c>
      <c r="P31" s="168"/>
      <c r="Q31" s="168">
        <v>8</v>
      </c>
      <c r="R31" s="168">
        <v>9</v>
      </c>
      <c r="S31" s="168">
        <v>9</v>
      </c>
      <c r="T31" s="168"/>
      <c r="U31" s="287"/>
      <c r="V31" s="168"/>
      <c r="W31" s="168">
        <v>9</v>
      </c>
      <c r="X31" s="287"/>
      <c r="Y31" s="287"/>
      <c r="Z31" s="168"/>
      <c r="AA31" s="168">
        <v>10</v>
      </c>
      <c r="AB31" s="168"/>
      <c r="AC31" s="168">
        <v>9</v>
      </c>
      <c r="AD31" s="287">
        <v>9</v>
      </c>
      <c r="AE31" s="287"/>
      <c r="AF31" s="287"/>
      <c r="AG31" s="168">
        <v>6</v>
      </c>
      <c r="AH31" s="287"/>
      <c r="AI31" s="287"/>
      <c r="AJ31" s="132"/>
      <c r="AK31" s="287"/>
      <c r="AL31" s="287">
        <v>8</v>
      </c>
      <c r="AM31" s="168">
        <v>9</v>
      </c>
      <c r="AN31" s="168"/>
      <c r="AO31" s="287">
        <v>9</v>
      </c>
      <c r="AP31" s="287"/>
      <c r="AQ31" s="168"/>
      <c r="AR31" s="132"/>
      <c r="AS31" s="287"/>
      <c r="AT31" s="287"/>
      <c r="AU31" s="168"/>
      <c r="AV31" s="287"/>
      <c r="AW31" s="132">
        <v>8</v>
      </c>
      <c r="AY31" s="167"/>
      <c r="AZ31" s="167"/>
      <c r="BA31" s="168"/>
      <c r="BB31" s="167"/>
      <c r="BC31" s="167"/>
      <c r="BD31" s="168"/>
      <c r="BE31" s="168"/>
      <c r="BF31" s="168"/>
      <c r="BG31" s="168"/>
      <c r="BH31" s="168"/>
      <c r="BI31" s="168"/>
      <c r="BK31" s="168"/>
      <c r="BL31" s="168">
        <v>7</v>
      </c>
      <c r="BM31" s="132">
        <v>10</v>
      </c>
      <c r="BN31" s="168">
        <v>8</v>
      </c>
      <c r="BO31" s="168"/>
      <c r="BQ31" s="132"/>
      <c r="BR31" s="130">
        <f t="shared" si="11"/>
        <v>0</v>
      </c>
      <c r="BS31" s="139">
        <f t="shared" si="12"/>
        <v>20</v>
      </c>
      <c r="BT31" s="139">
        <f t="shared" si="13"/>
        <v>0</v>
      </c>
      <c r="BU31" s="139">
        <f t="shared" si="14"/>
        <v>0</v>
      </c>
      <c r="BV31" s="139">
        <f t="shared" si="15"/>
        <v>0</v>
      </c>
      <c r="BW31" s="156">
        <f t="shared" si="16"/>
        <v>20</v>
      </c>
      <c r="BX31" s="303"/>
      <c r="BY31" s="300"/>
      <c r="BZ31" s="300"/>
      <c r="CA31" s="300"/>
      <c r="CB31" s="300"/>
      <c r="CC31" s="300"/>
      <c r="CD31" s="300"/>
      <c r="CE31" s="300"/>
      <c r="CF31" s="301"/>
      <c r="CG31" s="302"/>
      <c r="CH31" s="303"/>
      <c r="CI31" s="300"/>
      <c r="CJ31" s="300"/>
      <c r="CK31" s="300"/>
      <c r="CL31" s="304"/>
      <c r="CM31" s="303"/>
      <c r="CN31" s="300"/>
      <c r="CO31" s="300"/>
      <c r="CP31" s="300"/>
      <c r="CQ31" s="300"/>
      <c r="CR31" s="300"/>
      <c r="CS31" s="300"/>
      <c r="CT31" s="300"/>
      <c r="CU31" s="300"/>
      <c r="CV31" s="304"/>
      <c r="CW31" s="303"/>
      <c r="CX31" s="300"/>
      <c r="CY31" s="300"/>
      <c r="CZ31" s="300"/>
      <c r="DA31" s="300"/>
      <c r="DB31" s="300"/>
      <c r="DC31" s="300"/>
      <c r="DD31" s="300"/>
      <c r="DE31" s="300"/>
      <c r="DF31" s="123"/>
      <c r="DG31" s="303"/>
      <c r="DH31" s="301"/>
      <c r="DI31" s="303"/>
      <c r="DJ31" s="300"/>
      <c r="DK31" s="300"/>
      <c r="DL31" s="300"/>
      <c r="DM31" s="300"/>
      <c r="DN31" s="300"/>
      <c r="DO31" s="302"/>
    </row>
    <row r="32" spans="1:119" s="143" customFormat="1" x14ac:dyDescent="0.25">
      <c r="A32" s="163"/>
      <c r="B32" s="164"/>
      <c r="C32" s="186" t="s">
        <v>1998</v>
      </c>
      <c r="D32" s="187" t="s">
        <v>1999</v>
      </c>
      <c r="E32" s="542" t="s">
        <v>592</v>
      </c>
      <c r="F32" s="254">
        <v>4</v>
      </c>
      <c r="G32" s="279"/>
      <c r="H32" s="168">
        <v>6</v>
      </c>
      <c r="I32" s="168">
        <v>5</v>
      </c>
      <c r="J32" s="168">
        <v>9</v>
      </c>
      <c r="K32" s="168">
        <v>7</v>
      </c>
      <c r="L32" s="168"/>
      <c r="N32" s="168"/>
      <c r="O32" s="168">
        <v>6</v>
      </c>
      <c r="P32" s="168"/>
      <c r="Q32" s="168">
        <v>7</v>
      </c>
      <c r="R32" s="168">
        <v>7</v>
      </c>
      <c r="S32" s="168">
        <v>5</v>
      </c>
      <c r="T32" s="168"/>
      <c r="U32" s="287"/>
      <c r="V32" s="168"/>
      <c r="W32" s="168">
        <v>7</v>
      </c>
      <c r="X32" s="287"/>
      <c r="Y32" s="168">
        <v>7</v>
      </c>
      <c r="Z32" s="168">
        <v>9</v>
      </c>
      <c r="AA32" s="168" t="s">
        <v>715</v>
      </c>
      <c r="AB32" s="168"/>
      <c r="AC32" s="168">
        <v>6</v>
      </c>
      <c r="AD32" s="287">
        <v>7</v>
      </c>
      <c r="AE32" s="168">
        <v>8</v>
      </c>
      <c r="AF32" s="168">
        <v>7</v>
      </c>
      <c r="AG32" s="168">
        <v>5</v>
      </c>
      <c r="AH32" s="168">
        <v>9</v>
      </c>
      <c r="AI32" s="287"/>
      <c r="AJ32" s="132">
        <v>5</v>
      </c>
      <c r="AK32" s="287"/>
      <c r="AL32" s="287">
        <v>6</v>
      </c>
      <c r="AM32" s="168">
        <v>6</v>
      </c>
      <c r="AN32" s="168">
        <v>9</v>
      </c>
      <c r="AO32" s="287">
        <v>6</v>
      </c>
      <c r="AP32" s="287"/>
      <c r="AQ32" s="168"/>
      <c r="AR32" s="132"/>
      <c r="AS32" s="287"/>
      <c r="AT32" s="287"/>
      <c r="AU32" s="168"/>
      <c r="AV32" s="287"/>
      <c r="AW32" s="132">
        <v>5</v>
      </c>
      <c r="AX32" s="168">
        <v>9</v>
      </c>
      <c r="AY32" s="167"/>
      <c r="AZ32" s="167"/>
      <c r="BA32" s="168"/>
      <c r="BB32" s="167"/>
      <c r="BC32" s="167"/>
      <c r="BD32" s="168"/>
      <c r="BE32" s="168"/>
      <c r="BF32" s="168"/>
      <c r="BG32" s="168"/>
      <c r="BH32" s="168"/>
      <c r="BI32" s="168"/>
      <c r="BK32" s="168"/>
      <c r="BL32" s="168"/>
      <c r="BM32" s="132"/>
      <c r="BN32" s="168">
        <v>5</v>
      </c>
      <c r="BO32" s="168"/>
      <c r="BQ32" s="132"/>
      <c r="BR32" s="130">
        <f t="shared" si="11"/>
        <v>0</v>
      </c>
      <c r="BS32" s="139">
        <f t="shared" si="12"/>
        <v>19</v>
      </c>
      <c r="BT32" s="139">
        <f t="shared" si="13"/>
        <v>1</v>
      </c>
      <c r="BU32" s="139">
        <f t="shared" si="14"/>
        <v>6</v>
      </c>
      <c r="BV32" s="139">
        <f t="shared" si="15"/>
        <v>0</v>
      </c>
      <c r="BW32" s="156">
        <f t="shared" si="16"/>
        <v>26</v>
      </c>
      <c r="BX32" s="303"/>
      <c r="BY32" s="300"/>
      <c r="BZ32" s="300"/>
      <c r="CA32" s="300"/>
      <c r="CB32" s="300"/>
      <c r="CC32" s="300"/>
      <c r="CD32" s="300"/>
      <c r="CE32" s="300"/>
      <c r="CF32" s="301"/>
      <c r="CG32" s="302"/>
      <c r="CH32" s="303"/>
      <c r="CI32" s="300"/>
      <c r="CJ32" s="300"/>
      <c r="CK32" s="300"/>
      <c r="CL32" s="304"/>
      <c r="CM32" s="303"/>
      <c r="CN32" s="300"/>
      <c r="CO32" s="300"/>
      <c r="CP32" s="300"/>
      <c r="CQ32" s="300"/>
      <c r="CR32" s="300"/>
      <c r="CS32" s="300"/>
      <c r="CT32" s="300"/>
      <c r="CU32" s="300"/>
      <c r="CV32" s="304"/>
      <c r="CW32" s="303"/>
      <c r="CX32" s="300"/>
      <c r="CY32" s="300"/>
      <c r="CZ32" s="300"/>
      <c r="DA32" s="300"/>
      <c r="DB32" s="300"/>
      <c r="DC32" s="300"/>
      <c r="DD32" s="300"/>
      <c r="DE32" s="300"/>
      <c r="DF32" s="123"/>
      <c r="DG32" s="303"/>
      <c r="DH32" s="301"/>
      <c r="DI32" s="303"/>
      <c r="DJ32" s="300"/>
      <c r="DK32" s="300"/>
      <c r="DL32" s="300"/>
      <c r="DM32" s="300"/>
      <c r="DN32" s="300"/>
      <c r="DO32" s="302"/>
    </row>
    <row r="33" spans="1:119" s="143" customFormat="1" hidden="1" x14ac:dyDescent="0.25">
      <c r="A33" s="163"/>
      <c r="B33" s="164">
        <v>40491</v>
      </c>
      <c r="C33" s="186" t="s">
        <v>1823</v>
      </c>
      <c r="D33" s="187" t="s">
        <v>1822</v>
      </c>
      <c r="E33" s="542" t="s">
        <v>592</v>
      </c>
      <c r="F33" s="254">
        <v>3</v>
      </c>
      <c r="G33" s="279"/>
      <c r="H33" s="168" t="s">
        <v>2141</v>
      </c>
      <c r="I33" s="168">
        <v>8</v>
      </c>
      <c r="J33" s="168">
        <v>8</v>
      </c>
      <c r="K33" s="168" t="s">
        <v>2141</v>
      </c>
      <c r="L33" s="168"/>
      <c r="M33" s="168">
        <v>9</v>
      </c>
      <c r="N33" s="168"/>
      <c r="O33" s="168">
        <v>8</v>
      </c>
      <c r="P33" s="168"/>
      <c r="Q33" s="168" t="s">
        <v>2330</v>
      </c>
      <c r="R33" s="168"/>
      <c r="S33" s="168">
        <v>8</v>
      </c>
      <c r="T33" s="168"/>
      <c r="U33" s="168"/>
      <c r="V33" s="168" t="s">
        <v>2547</v>
      </c>
      <c r="W33" s="168" t="s">
        <v>2330</v>
      </c>
      <c r="X33" s="168"/>
      <c r="Y33" s="168">
        <v>5</v>
      </c>
      <c r="Z33" s="168">
        <v>5</v>
      </c>
      <c r="AA33" s="168" t="s">
        <v>2141</v>
      </c>
      <c r="AB33" s="168"/>
      <c r="AC33" s="168"/>
      <c r="AD33" s="287" t="s">
        <v>2330</v>
      </c>
      <c r="AE33" s="168">
        <v>5</v>
      </c>
      <c r="AF33" s="168">
        <v>5</v>
      </c>
      <c r="AG33" s="132"/>
      <c r="AH33" s="168">
        <v>5</v>
      </c>
      <c r="AI33" s="168"/>
      <c r="AJ33" s="132" t="s">
        <v>2141</v>
      </c>
      <c r="AK33" s="132"/>
      <c r="AL33" s="287" t="s">
        <v>2330</v>
      </c>
      <c r="AM33" s="168"/>
      <c r="AN33" s="168" t="s">
        <v>2547</v>
      </c>
      <c r="AO33" s="287" t="s">
        <v>2330</v>
      </c>
      <c r="AP33" s="168"/>
      <c r="AQ33" s="168"/>
      <c r="AR33" s="172"/>
      <c r="AS33" s="168"/>
      <c r="AT33" s="168"/>
      <c r="AU33" s="168"/>
      <c r="AV33" s="168"/>
      <c r="AW33" s="287" t="s">
        <v>2330</v>
      </c>
      <c r="AX33" s="593">
        <v>5</v>
      </c>
      <c r="AY33" s="168"/>
      <c r="AZ33" s="168"/>
      <c r="BA33" s="168"/>
      <c r="BB33" s="168"/>
      <c r="BC33" s="168">
        <v>8</v>
      </c>
      <c r="BD33" s="168"/>
      <c r="BE33" s="168"/>
      <c r="BF33" s="168"/>
      <c r="BG33" s="168"/>
      <c r="BH33" s="168"/>
      <c r="BI33" s="168"/>
      <c r="BJ33" s="168">
        <v>9</v>
      </c>
      <c r="BK33" s="168"/>
      <c r="BL33" s="168"/>
      <c r="BM33" s="168"/>
      <c r="BN33" s="168"/>
      <c r="BO33" s="168"/>
      <c r="BP33" s="132"/>
      <c r="BQ33" s="132">
        <v>8</v>
      </c>
      <c r="BR33" s="130">
        <f t="shared" si="11"/>
        <v>2</v>
      </c>
      <c r="BS33" s="139">
        <f t="shared" si="12"/>
        <v>8</v>
      </c>
      <c r="BT33" s="139">
        <f t="shared" si="13"/>
        <v>0</v>
      </c>
      <c r="BU33" s="139">
        <f t="shared" si="14"/>
        <v>6</v>
      </c>
      <c r="BV33" s="139">
        <f t="shared" si="15"/>
        <v>0</v>
      </c>
      <c r="BW33" s="156">
        <f t="shared" si="16"/>
        <v>14</v>
      </c>
      <c r="BX33" s="303"/>
      <c r="BY33" s="300"/>
      <c r="BZ33" s="300"/>
      <c r="CA33" s="300"/>
      <c r="CB33" s="300"/>
      <c r="CC33" s="300"/>
      <c r="CD33" s="300"/>
      <c r="CE33" s="300"/>
      <c r="CF33" s="301"/>
      <c r="CG33" s="302"/>
      <c r="CH33" s="303"/>
      <c r="CI33" s="300"/>
      <c r="CJ33" s="300"/>
      <c r="CK33" s="300"/>
      <c r="CL33" s="304"/>
      <c r="CM33" s="303"/>
      <c r="CN33" s="300"/>
      <c r="CO33" s="300"/>
      <c r="CP33" s="300"/>
      <c r="CQ33" s="300"/>
      <c r="CR33" s="300"/>
      <c r="CS33" s="300"/>
      <c r="CT33" s="300"/>
      <c r="CU33" s="300"/>
      <c r="CV33" s="304"/>
      <c r="CW33" s="303"/>
      <c r="CX33" s="300"/>
      <c r="CY33" s="300"/>
      <c r="CZ33" s="300"/>
      <c r="DA33" s="300"/>
      <c r="DB33" s="300"/>
      <c r="DC33" s="300"/>
      <c r="DD33" s="300"/>
      <c r="DE33" s="300"/>
      <c r="DF33" s="123"/>
      <c r="DG33" s="303"/>
      <c r="DH33" s="301"/>
      <c r="DI33" s="303"/>
      <c r="DJ33" s="300"/>
      <c r="DK33" s="300"/>
      <c r="DL33" s="300"/>
      <c r="DM33" s="300"/>
      <c r="DN33" s="300"/>
      <c r="DO33" s="302"/>
    </row>
    <row r="34" spans="1:119" s="143" customFormat="1" x14ac:dyDescent="0.25">
      <c r="A34" s="163"/>
      <c r="B34" s="164">
        <v>40491</v>
      </c>
      <c r="C34" s="186" t="s">
        <v>1825</v>
      </c>
      <c r="D34" s="187" t="s">
        <v>1824</v>
      </c>
      <c r="E34" s="542" t="s">
        <v>592</v>
      </c>
      <c r="F34" s="254">
        <v>5</v>
      </c>
      <c r="G34" s="279"/>
      <c r="H34" s="168">
        <v>10</v>
      </c>
      <c r="I34" s="168">
        <v>9</v>
      </c>
      <c r="J34" s="168">
        <v>9</v>
      </c>
      <c r="K34" s="168">
        <v>9</v>
      </c>
      <c r="L34" s="168"/>
      <c r="M34" s="168">
        <v>9</v>
      </c>
      <c r="N34" s="168"/>
      <c r="O34" s="168">
        <v>10</v>
      </c>
      <c r="P34" s="168"/>
      <c r="Q34" s="168">
        <v>9</v>
      </c>
      <c r="R34" s="168"/>
      <c r="S34" s="168">
        <v>8</v>
      </c>
      <c r="T34" s="168"/>
      <c r="U34" s="168"/>
      <c r="V34" s="168">
        <v>9</v>
      </c>
      <c r="W34" s="168">
        <v>9</v>
      </c>
      <c r="X34" s="168"/>
      <c r="Y34" s="168">
        <v>10</v>
      </c>
      <c r="Z34" s="168">
        <v>9</v>
      </c>
      <c r="AA34" s="168">
        <v>9</v>
      </c>
      <c r="AB34" s="168"/>
      <c r="AC34" s="168">
        <v>9</v>
      </c>
      <c r="AD34" s="287">
        <v>9</v>
      </c>
      <c r="AE34" s="168">
        <v>9</v>
      </c>
      <c r="AF34" s="168">
        <v>9</v>
      </c>
      <c r="AG34" s="132">
        <v>6</v>
      </c>
      <c r="AH34" s="168">
        <v>9</v>
      </c>
      <c r="AI34" s="132">
        <v>8</v>
      </c>
      <c r="AJ34" s="132">
        <v>10</v>
      </c>
      <c r="AK34" s="168">
        <v>10</v>
      </c>
      <c r="AL34" s="287">
        <v>9</v>
      </c>
      <c r="AM34" s="168">
        <v>9</v>
      </c>
      <c r="AN34" s="168">
        <v>10</v>
      </c>
      <c r="AO34" s="287">
        <v>8</v>
      </c>
      <c r="AP34" s="168"/>
      <c r="AQ34" s="168"/>
      <c r="AR34" s="168">
        <v>9</v>
      </c>
      <c r="AS34" s="168"/>
      <c r="AT34" s="168"/>
      <c r="AV34" s="168"/>
      <c r="AW34" s="287"/>
      <c r="AX34" s="593">
        <v>10</v>
      </c>
      <c r="AY34" s="168"/>
      <c r="AZ34" s="168"/>
      <c r="BA34" s="168"/>
      <c r="BB34" s="168"/>
      <c r="BC34" s="168">
        <v>9</v>
      </c>
      <c r="BD34" s="168"/>
      <c r="BE34" s="168"/>
      <c r="BF34" s="168"/>
      <c r="BG34" s="168"/>
      <c r="BH34" s="168"/>
      <c r="BI34" s="168"/>
      <c r="BJ34" s="168">
        <v>9</v>
      </c>
      <c r="BK34" s="168"/>
      <c r="BL34" s="168"/>
      <c r="BM34" s="168"/>
      <c r="BN34" s="168"/>
      <c r="BO34" s="168">
        <v>7</v>
      </c>
      <c r="BP34" s="132"/>
      <c r="BQ34" s="132">
        <v>10</v>
      </c>
      <c r="BR34" s="130">
        <f t="shared" si="11"/>
        <v>0</v>
      </c>
      <c r="BS34" s="139">
        <f t="shared" si="12"/>
        <v>32</v>
      </c>
      <c r="BT34" s="139">
        <f t="shared" si="13"/>
        <v>0</v>
      </c>
      <c r="BU34" s="139">
        <f t="shared" si="14"/>
        <v>0</v>
      </c>
      <c r="BV34" s="139">
        <f t="shared" si="15"/>
        <v>0</v>
      </c>
      <c r="BW34" s="156">
        <f t="shared" si="16"/>
        <v>32</v>
      </c>
      <c r="BX34" s="303"/>
      <c r="BY34" s="300"/>
      <c r="BZ34" s="300"/>
      <c r="CA34" s="300"/>
      <c r="CB34" s="300"/>
      <c r="CC34" s="300"/>
      <c r="CD34" s="300"/>
      <c r="CE34" s="300"/>
      <c r="CF34" s="301"/>
      <c r="CG34" s="302"/>
      <c r="CH34" s="303"/>
      <c r="CI34" s="300"/>
      <c r="CJ34" s="300"/>
      <c r="CK34" s="300"/>
      <c r="CL34" s="304"/>
      <c r="CM34" s="303"/>
      <c r="CN34" s="300"/>
      <c r="CO34" s="300"/>
      <c r="CP34" s="300"/>
      <c r="CQ34" s="300"/>
      <c r="CR34" s="300"/>
      <c r="CS34" s="300"/>
      <c r="CT34" s="300"/>
      <c r="CU34" s="300"/>
      <c r="CV34" s="304"/>
      <c r="CW34" s="303"/>
      <c r="CX34" s="300"/>
      <c r="CY34" s="300"/>
      <c r="CZ34" s="300"/>
      <c r="DA34" s="300"/>
      <c r="DB34" s="300"/>
      <c r="DC34" s="300"/>
      <c r="DD34" s="300"/>
      <c r="DE34" s="300"/>
      <c r="DF34" s="123"/>
      <c r="DG34" s="303"/>
      <c r="DH34" s="301"/>
      <c r="DI34" s="303"/>
      <c r="DJ34" s="300"/>
      <c r="DK34" s="300"/>
      <c r="DL34" s="300"/>
      <c r="DM34" s="300"/>
      <c r="DN34" s="300"/>
      <c r="DO34" s="302"/>
    </row>
    <row r="35" spans="1:119" s="143" customFormat="1" x14ac:dyDescent="0.25">
      <c r="A35" s="163"/>
      <c r="B35" s="164">
        <v>40491</v>
      </c>
      <c r="C35" s="186" t="s">
        <v>1827</v>
      </c>
      <c r="D35" s="187" t="s">
        <v>1826</v>
      </c>
      <c r="E35" s="542" t="s">
        <v>592</v>
      </c>
      <c r="F35" s="254">
        <v>5</v>
      </c>
      <c r="G35" s="279"/>
      <c r="H35" s="168">
        <v>8</v>
      </c>
      <c r="I35" s="168">
        <v>9</v>
      </c>
      <c r="J35" s="168">
        <v>10</v>
      </c>
      <c r="K35" s="168">
        <v>9</v>
      </c>
      <c r="L35" s="168"/>
      <c r="M35" s="168">
        <v>9</v>
      </c>
      <c r="N35" s="168"/>
      <c r="O35" s="168">
        <v>10</v>
      </c>
      <c r="P35" s="168"/>
      <c r="Q35" s="168">
        <v>8</v>
      </c>
      <c r="R35" s="168"/>
      <c r="S35" s="168">
        <v>8</v>
      </c>
      <c r="T35" s="168"/>
      <c r="U35" s="168"/>
      <c r="V35" s="168">
        <v>8</v>
      </c>
      <c r="W35" s="168">
        <v>9</v>
      </c>
      <c r="X35" s="168"/>
      <c r="Y35" s="168">
        <v>10</v>
      </c>
      <c r="Z35" s="168">
        <v>9</v>
      </c>
      <c r="AA35" s="168">
        <v>8</v>
      </c>
      <c r="AB35" s="168"/>
      <c r="AC35" s="168">
        <v>9</v>
      </c>
      <c r="AD35" s="287">
        <v>8</v>
      </c>
      <c r="AE35" s="168">
        <v>9</v>
      </c>
      <c r="AF35" s="168">
        <v>9</v>
      </c>
      <c r="AG35" s="132">
        <v>7</v>
      </c>
      <c r="AH35" s="168">
        <v>10</v>
      </c>
      <c r="AI35" s="132">
        <v>8</v>
      </c>
      <c r="AJ35" s="132">
        <v>10</v>
      </c>
      <c r="AK35" s="168">
        <v>10</v>
      </c>
      <c r="AL35" s="287">
        <v>8</v>
      </c>
      <c r="AM35" s="168">
        <v>9</v>
      </c>
      <c r="AN35" s="168">
        <v>9</v>
      </c>
      <c r="AO35" s="287">
        <v>8</v>
      </c>
      <c r="AP35" s="168"/>
      <c r="AQ35" s="168"/>
      <c r="AR35" s="168">
        <v>8</v>
      </c>
      <c r="AS35" s="168"/>
      <c r="AT35" s="168"/>
      <c r="AV35" s="168"/>
      <c r="AW35" s="287"/>
      <c r="AX35" s="593">
        <v>10</v>
      </c>
      <c r="AY35" s="168"/>
      <c r="AZ35" s="168"/>
      <c r="BA35" s="168"/>
      <c r="BB35" s="168"/>
      <c r="BC35" s="168">
        <v>9</v>
      </c>
      <c r="BD35" s="168"/>
      <c r="BE35" s="168"/>
      <c r="BF35" s="168"/>
      <c r="BG35" s="168"/>
      <c r="BH35" s="168"/>
      <c r="BI35" s="168"/>
      <c r="BJ35" s="168">
        <v>9</v>
      </c>
      <c r="BK35" s="168"/>
      <c r="BL35" s="168"/>
      <c r="BM35" s="168"/>
      <c r="BN35" s="168"/>
      <c r="BO35" s="168">
        <v>7</v>
      </c>
      <c r="BP35" s="132"/>
      <c r="BQ35" s="132">
        <v>9</v>
      </c>
      <c r="BR35" s="130">
        <f t="shared" si="11"/>
        <v>0</v>
      </c>
      <c r="BS35" s="139">
        <f t="shared" si="12"/>
        <v>32</v>
      </c>
      <c r="BT35" s="139">
        <f t="shared" si="13"/>
        <v>0</v>
      </c>
      <c r="BU35" s="139">
        <f t="shared" si="14"/>
        <v>0</v>
      </c>
      <c r="BV35" s="139">
        <f t="shared" si="15"/>
        <v>0</v>
      </c>
      <c r="BW35" s="156">
        <f t="shared" si="16"/>
        <v>32</v>
      </c>
      <c r="BX35" s="303"/>
      <c r="BY35" s="300"/>
      <c r="BZ35" s="300"/>
      <c r="CA35" s="300"/>
      <c r="CB35" s="300"/>
      <c r="CC35" s="300"/>
      <c r="CD35" s="300"/>
      <c r="CE35" s="300"/>
      <c r="CF35" s="301"/>
      <c r="CG35" s="302"/>
      <c r="CH35" s="303"/>
      <c r="CI35" s="300"/>
      <c r="CJ35" s="300"/>
      <c r="CK35" s="300"/>
      <c r="CL35" s="304"/>
      <c r="CM35" s="303"/>
      <c r="CN35" s="300"/>
      <c r="CO35" s="300"/>
      <c r="CP35" s="300"/>
      <c r="CQ35" s="300"/>
      <c r="CR35" s="300"/>
      <c r="CS35" s="300"/>
      <c r="CT35" s="300"/>
      <c r="CU35" s="300"/>
      <c r="CV35" s="304"/>
      <c r="CW35" s="303"/>
      <c r="CX35" s="300"/>
      <c r="CY35" s="300"/>
      <c r="CZ35" s="300"/>
      <c r="DA35" s="300"/>
      <c r="DB35" s="300"/>
      <c r="DC35" s="300"/>
      <c r="DD35" s="300"/>
      <c r="DE35" s="300"/>
      <c r="DF35" s="123"/>
      <c r="DG35" s="303"/>
      <c r="DH35" s="301"/>
      <c r="DI35" s="303"/>
      <c r="DJ35" s="300"/>
      <c r="DK35" s="300"/>
      <c r="DL35" s="300"/>
      <c r="DM35" s="300"/>
      <c r="DN35" s="300"/>
      <c r="DO35" s="302"/>
    </row>
    <row r="36" spans="1:119" s="143" customFormat="1" hidden="1" x14ac:dyDescent="0.25">
      <c r="A36" s="163"/>
      <c r="B36" s="164">
        <v>40491</v>
      </c>
      <c r="C36" s="186" t="s">
        <v>1829</v>
      </c>
      <c r="D36" s="187" t="s">
        <v>1828</v>
      </c>
      <c r="E36" s="542" t="s">
        <v>592</v>
      </c>
      <c r="F36" s="254">
        <v>1</v>
      </c>
      <c r="G36" s="279"/>
      <c r="H36" s="168" t="s">
        <v>2141</v>
      </c>
      <c r="I36" s="168" t="s">
        <v>1901</v>
      </c>
      <c r="J36" s="168" t="s">
        <v>1987</v>
      </c>
      <c r="K36" s="168" t="s">
        <v>2141</v>
      </c>
      <c r="L36" s="168"/>
      <c r="M36" s="168" t="s">
        <v>1901</v>
      </c>
      <c r="N36" s="168"/>
      <c r="O36" s="168" t="s">
        <v>1901</v>
      </c>
      <c r="P36" s="168"/>
      <c r="Q36" s="168" t="s">
        <v>2330</v>
      </c>
      <c r="R36" s="168"/>
      <c r="S36" s="168" t="s">
        <v>1901</v>
      </c>
      <c r="T36" s="168"/>
      <c r="U36" s="168"/>
      <c r="V36" s="168" t="s">
        <v>2547</v>
      </c>
      <c r="W36" s="168" t="s">
        <v>2330</v>
      </c>
      <c r="X36" s="168"/>
      <c r="Y36" s="168" t="s">
        <v>1987</v>
      </c>
      <c r="Z36" s="168" t="s">
        <v>1987</v>
      </c>
      <c r="AA36" s="168" t="s">
        <v>2141</v>
      </c>
      <c r="AB36" s="168"/>
      <c r="AC36" s="168" t="s">
        <v>2547</v>
      </c>
      <c r="AD36" s="287" t="s">
        <v>2330</v>
      </c>
      <c r="AE36" s="168" t="s">
        <v>1987</v>
      </c>
      <c r="AF36" s="168" t="s">
        <v>1987</v>
      </c>
      <c r="AG36" s="132" t="s">
        <v>2141</v>
      </c>
      <c r="AH36" s="168" t="s">
        <v>1987</v>
      </c>
      <c r="AI36" s="132" t="s">
        <v>2141</v>
      </c>
      <c r="AJ36" s="132" t="s">
        <v>2141</v>
      </c>
      <c r="AK36" s="168" t="s">
        <v>2547</v>
      </c>
      <c r="AL36" s="287" t="s">
        <v>2330</v>
      </c>
      <c r="AM36" s="168" t="s">
        <v>2547</v>
      </c>
      <c r="AN36" s="168" t="s">
        <v>2547</v>
      </c>
      <c r="AO36" s="287" t="s">
        <v>2330</v>
      </c>
      <c r="AP36" s="168"/>
      <c r="AQ36" s="168"/>
      <c r="AR36" s="168" t="s">
        <v>2547</v>
      </c>
      <c r="AS36" s="168"/>
      <c r="AT36" s="168"/>
      <c r="AV36" s="168"/>
      <c r="AW36" s="287"/>
      <c r="AX36" s="593" t="s">
        <v>1987</v>
      </c>
      <c r="AY36" s="168"/>
      <c r="AZ36" s="168"/>
      <c r="BA36" s="168"/>
      <c r="BB36" s="168"/>
      <c r="BC36" s="168" t="s">
        <v>1901</v>
      </c>
      <c r="BD36" s="168"/>
      <c r="BE36" s="168"/>
      <c r="BF36" s="168"/>
      <c r="BG36" s="168"/>
      <c r="BH36" s="168"/>
      <c r="BI36" s="168"/>
      <c r="BJ36" s="168" t="s">
        <v>1901</v>
      </c>
      <c r="BK36" s="168"/>
      <c r="BL36" s="168"/>
      <c r="BM36" s="168"/>
      <c r="BN36" s="168"/>
      <c r="BO36" s="168" t="s">
        <v>2330</v>
      </c>
      <c r="BP36" s="132"/>
      <c r="BQ36" s="132" t="s">
        <v>1901</v>
      </c>
      <c r="BR36" s="130">
        <f t="shared" si="11"/>
        <v>6</v>
      </c>
      <c r="BS36" s="139">
        <f t="shared" si="12"/>
        <v>0</v>
      </c>
      <c r="BT36" s="139">
        <f t="shared" si="13"/>
        <v>0</v>
      </c>
      <c r="BU36" s="139">
        <f t="shared" si="14"/>
        <v>0</v>
      </c>
      <c r="BV36" s="139">
        <f t="shared" si="15"/>
        <v>0</v>
      </c>
      <c r="BW36" s="156">
        <f t="shared" si="16"/>
        <v>0</v>
      </c>
      <c r="BX36" s="303"/>
      <c r="BY36" s="300"/>
      <c r="BZ36" s="300"/>
      <c r="CA36" s="300"/>
      <c r="CB36" s="300"/>
      <c r="CC36" s="300"/>
      <c r="CD36" s="300"/>
      <c r="CE36" s="300"/>
      <c r="CF36" s="301"/>
      <c r="CG36" s="302"/>
      <c r="CH36" s="303"/>
      <c r="CI36" s="300"/>
      <c r="CJ36" s="300"/>
      <c r="CK36" s="300"/>
      <c r="CL36" s="304"/>
      <c r="CM36" s="303"/>
      <c r="CN36" s="300"/>
      <c r="CO36" s="300"/>
      <c r="CP36" s="300"/>
      <c r="CQ36" s="300"/>
      <c r="CR36" s="300"/>
      <c r="CS36" s="300"/>
      <c r="CT36" s="300"/>
      <c r="CU36" s="300"/>
      <c r="CV36" s="304"/>
      <c r="CW36" s="303"/>
      <c r="CX36" s="300"/>
      <c r="CY36" s="300"/>
      <c r="CZ36" s="300"/>
      <c r="DA36" s="300"/>
      <c r="DB36" s="300"/>
      <c r="DC36" s="300"/>
      <c r="DD36" s="300"/>
      <c r="DE36" s="300"/>
      <c r="DF36" s="123"/>
      <c r="DG36" s="303"/>
      <c r="DH36" s="301"/>
      <c r="DI36" s="303"/>
      <c r="DJ36" s="300"/>
      <c r="DK36" s="300"/>
      <c r="DL36" s="300"/>
      <c r="DM36" s="300"/>
      <c r="DN36" s="300"/>
      <c r="DO36" s="302"/>
    </row>
    <row r="37" spans="1:119" s="143" customFormat="1" x14ac:dyDescent="0.25">
      <c r="A37" s="163"/>
      <c r="B37" s="164">
        <v>40491</v>
      </c>
      <c r="C37" s="186" t="s">
        <v>1831</v>
      </c>
      <c r="D37" s="187" t="s">
        <v>1830</v>
      </c>
      <c r="E37" s="542" t="s">
        <v>592</v>
      </c>
      <c r="F37" s="254">
        <v>5</v>
      </c>
      <c r="G37" s="279"/>
      <c r="H37" s="168">
        <v>10</v>
      </c>
      <c r="I37" s="168">
        <v>10</v>
      </c>
      <c r="J37" s="168">
        <v>10</v>
      </c>
      <c r="K37" s="168">
        <v>9</v>
      </c>
      <c r="L37" s="168"/>
      <c r="M37" s="168">
        <v>10</v>
      </c>
      <c r="N37" s="168"/>
      <c r="O37" s="168">
        <v>10</v>
      </c>
      <c r="P37" s="168"/>
      <c r="Q37" s="168">
        <v>8</v>
      </c>
      <c r="R37" s="168"/>
      <c r="S37" s="168">
        <v>9</v>
      </c>
      <c r="T37" s="168"/>
      <c r="U37" s="168"/>
      <c r="V37" s="168">
        <v>8</v>
      </c>
      <c r="W37" s="168">
        <v>9</v>
      </c>
      <c r="X37" s="168"/>
      <c r="Y37" s="168">
        <v>10</v>
      </c>
      <c r="Z37" s="168">
        <v>9</v>
      </c>
      <c r="AA37" s="168">
        <v>9</v>
      </c>
      <c r="AB37" s="168"/>
      <c r="AC37" s="168">
        <v>9</v>
      </c>
      <c r="AD37" s="287">
        <v>9</v>
      </c>
      <c r="AE37" s="168">
        <v>9</v>
      </c>
      <c r="AF37" s="168">
        <v>9</v>
      </c>
      <c r="AG37" s="132">
        <v>6</v>
      </c>
      <c r="AH37" s="168">
        <v>10</v>
      </c>
      <c r="AI37" s="132">
        <v>9</v>
      </c>
      <c r="AJ37" s="132">
        <v>10</v>
      </c>
      <c r="AK37" s="168">
        <v>10</v>
      </c>
      <c r="AL37" s="287">
        <v>9</v>
      </c>
      <c r="AM37" s="168">
        <v>9</v>
      </c>
      <c r="AN37" s="168">
        <v>9</v>
      </c>
      <c r="AO37" s="287">
        <v>9</v>
      </c>
      <c r="AP37" s="168"/>
      <c r="AQ37" s="168"/>
      <c r="AR37" s="168">
        <v>8</v>
      </c>
      <c r="AS37" s="168"/>
      <c r="AT37" s="168"/>
      <c r="AV37" s="168"/>
      <c r="AW37" s="287"/>
      <c r="AX37" s="593">
        <v>10</v>
      </c>
      <c r="AY37" s="168"/>
      <c r="AZ37" s="168"/>
      <c r="BA37" s="168"/>
      <c r="BB37" s="168"/>
      <c r="BC37" s="168">
        <v>9</v>
      </c>
      <c r="BD37" s="168"/>
      <c r="BE37" s="168"/>
      <c r="BF37" s="168"/>
      <c r="BG37" s="168"/>
      <c r="BH37" s="168"/>
      <c r="BI37" s="168"/>
      <c r="BJ37" s="168">
        <v>9</v>
      </c>
      <c r="BK37" s="168"/>
      <c r="BL37" s="168"/>
      <c r="BM37" s="168"/>
      <c r="BN37" s="168"/>
      <c r="BO37" s="168">
        <v>8</v>
      </c>
      <c r="BP37" s="132"/>
      <c r="BQ37" s="132">
        <v>9</v>
      </c>
      <c r="BR37" s="130">
        <f t="shared" si="11"/>
        <v>0</v>
      </c>
      <c r="BS37" s="139">
        <f t="shared" si="12"/>
        <v>32</v>
      </c>
      <c r="BT37" s="139">
        <f t="shared" si="13"/>
        <v>0</v>
      </c>
      <c r="BU37" s="139">
        <f t="shared" si="14"/>
        <v>0</v>
      </c>
      <c r="BV37" s="139">
        <f t="shared" si="15"/>
        <v>0</v>
      </c>
      <c r="BW37" s="156">
        <f t="shared" si="16"/>
        <v>32</v>
      </c>
      <c r="BX37" s="303"/>
      <c r="BY37" s="300"/>
      <c r="BZ37" s="300"/>
      <c r="CA37" s="300"/>
      <c r="CB37" s="300"/>
      <c r="CC37" s="300"/>
      <c r="CD37" s="300"/>
      <c r="CE37" s="300"/>
      <c r="CF37" s="301"/>
      <c r="CG37" s="302"/>
      <c r="CH37" s="303"/>
      <c r="CI37" s="300"/>
      <c r="CJ37" s="300"/>
      <c r="CK37" s="300"/>
      <c r="CL37" s="304"/>
      <c r="CM37" s="303"/>
      <c r="CN37" s="300"/>
      <c r="CO37" s="300"/>
      <c r="CP37" s="300"/>
      <c r="CQ37" s="300"/>
      <c r="CR37" s="300"/>
      <c r="CS37" s="300"/>
      <c r="CT37" s="300"/>
      <c r="CU37" s="300"/>
      <c r="CV37" s="304"/>
      <c r="CW37" s="303"/>
      <c r="CX37" s="300"/>
      <c r="CY37" s="300"/>
      <c r="CZ37" s="300"/>
      <c r="DA37" s="300"/>
      <c r="DB37" s="300"/>
      <c r="DC37" s="300"/>
      <c r="DD37" s="300"/>
      <c r="DE37" s="300"/>
      <c r="DF37" s="123"/>
      <c r="DG37" s="303"/>
      <c r="DH37" s="301"/>
      <c r="DI37" s="303"/>
      <c r="DJ37" s="300"/>
      <c r="DK37" s="300"/>
      <c r="DL37" s="300"/>
      <c r="DM37" s="300"/>
      <c r="DN37" s="300"/>
      <c r="DO37" s="302"/>
    </row>
    <row r="38" spans="1:119" s="143" customFormat="1" x14ac:dyDescent="0.25">
      <c r="A38" s="163"/>
      <c r="B38" s="164"/>
      <c r="C38" s="186" t="s">
        <v>1894</v>
      </c>
      <c r="D38" s="187" t="s">
        <v>1895</v>
      </c>
      <c r="E38" s="542" t="s">
        <v>592</v>
      </c>
      <c r="F38" s="254">
        <v>5</v>
      </c>
      <c r="G38" s="279"/>
      <c r="H38" s="168">
        <v>8</v>
      </c>
      <c r="I38" s="168">
        <v>10</v>
      </c>
      <c r="J38" s="168">
        <v>9</v>
      </c>
      <c r="K38" s="168">
        <v>9</v>
      </c>
      <c r="L38" s="168"/>
      <c r="M38" s="168">
        <v>9</v>
      </c>
      <c r="N38" s="168"/>
      <c r="O38" s="168">
        <v>10</v>
      </c>
      <c r="P38" s="168"/>
      <c r="Q38" s="168">
        <v>8</v>
      </c>
      <c r="R38" s="168"/>
      <c r="S38" s="168">
        <v>9</v>
      </c>
      <c r="T38" s="168"/>
      <c r="U38" s="168"/>
      <c r="V38" s="168">
        <v>8</v>
      </c>
      <c r="W38" s="168">
        <v>9</v>
      </c>
      <c r="X38" s="168"/>
      <c r="Y38" s="168">
        <v>9</v>
      </c>
      <c r="Z38" s="168">
        <v>7</v>
      </c>
      <c r="AA38" s="168">
        <v>8</v>
      </c>
      <c r="AB38" s="168"/>
      <c r="AC38" s="168">
        <v>9</v>
      </c>
      <c r="AD38" s="287">
        <v>8</v>
      </c>
      <c r="AE38" s="168">
        <v>9</v>
      </c>
      <c r="AF38" s="168">
        <v>9</v>
      </c>
      <c r="AG38" s="132">
        <v>6</v>
      </c>
      <c r="AH38" s="168">
        <v>10</v>
      </c>
      <c r="AI38" s="132">
        <v>8</v>
      </c>
      <c r="AJ38" s="132">
        <v>10</v>
      </c>
      <c r="AK38" s="168">
        <v>10</v>
      </c>
      <c r="AL38" s="287">
        <v>8</v>
      </c>
      <c r="AM38" s="168">
        <v>9</v>
      </c>
      <c r="AN38" s="168">
        <v>9</v>
      </c>
      <c r="AO38" s="287">
        <v>8</v>
      </c>
      <c r="AP38" s="168"/>
      <c r="AQ38" s="168"/>
      <c r="AR38" s="168">
        <v>7</v>
      </c>
      <c r="AS38" s="168"/>
      <c r="AT38" s="168"/>
      <c r="AV38" s="168"/>
      <c r="AW38" s="287"/>
      <c r="AX38" s="593">
        <v>9</v>
      </c>
      <c r="AY38" s="168"/>
      <c r="AZ38" s="168"/>
      <c r="BA38" s="168"/>
      <c r="BB38" s="168"/>
      <c r="BC38" s="168">
        <v>9</v>
      </c>
      <c r="BD38" s="168"/>
      <c r="BE38" s="168"/>
      <c r="BF38" s="168"/>
      <c r="BG38" s="168"/>
      <c r="BH38" s="168"/>
      <c r="BI38" s="168"/>
      <c r="BJ38" s="168">
        <v>10</v>
      </c>
      <c r="BK38" s="168"/>
      <c r="BL38" s="168"/>
      <c r="BM38" s="168"/>
      <c r="BN38" s="168"/>
      <c r="BO38" s="168">
        <v>8</v>
      </c>
      <c r="BP38" s="132"/>
      <c r="BQ38" s="132">
        <v>10</v>
      </c>
      <c r="BR38" s="130">
        <f t="shared" si="11"/>
        <v>0</v>
      </c>
      <c r="BS38" s="139">
        <f t="shared" si="12"/>
        <v>32</v>
      </c>
      <c r="BT38" s="139">
        <f t="shared" si="13"/>
        <v>0</v>
      </c>
      <c r="BU38" s="139">
        <f t="shared" si="14"/>
        <v>0</v>
      </c>
      <c r="BV38" s="139">
        <f t="shared" si="15"/>
        <v>0</v>
      </c>
      <c r="BW38" s="156">
        <f t="shared" si="16"/>
        <v>32</v>
      </c>
      <c r="BX38" s="303"/>
      <c r="BY38" s="300"/>
      <c r="BZ38" s="300"/>
      <c r="CA38" s="300"/>
      <c r="CB38" s="300"/>
      <c r="CC38" s="300"/>
      <c r="CD38" s="300"/>
      <c r="CE38" s="300"/>
      <c r="CF38" s="301"/>
      <c r="CG38" s="302"/>
      <c r="CH38" s="303"/>
      <c r="CI38" s="300"/>
      <c r="CJ38" s="300"/>
      <c r="CK38" s="300"/>
      <c r="CL38" s="304"/>
      <c r="CM38" s="303"/>
      <c r="CN38" s="300"/>
      <c r="CO38" s="300"/>
      <c r="CP38" s="300"/>
      <c r="CQ38" s="300"/>
      <c r="CR38" s="300"/>
      <c r="CS38" s="300"/>
      <c r="CT38" s="300"/>
      <c r="CU38" s="300"/>
      <c r="CV38" s="304"/>
      <c r="CW38" s="303"/>
      <c r="CX38" s="300"/>
      <c r="CY38" s="300"/>
      <c r="CZ38" s="300"/>
      <c r="DA38" s="300"/>
      <c r="DB38" s="300"/>
      <c r="DC38" s="300"/>
      <c r="DD38" s="300"/>
      <c r="DE38" s="300"/>
      <c r="DF38" s="123"/>
      <c r="DG38" s="303"/>
      <c r="DH38" s="301"/>
      <c r="DI38" s="303"/>
      <c r="DJ38" s="300"/>
      <c r="DK38" s="300"/>
      <c r="DL38" s="300"/>
      <c r="DM38" s="300"/>
      <c r="DN38" s="300"/>
      <c r="DO38" s="302"/>
    </row>
    <row r="39" spans="1:119" s="143" customFormat="1" x14ac:dyDescent="0.25">
      <c r="A39" s="163">
        <v>1</v>
      </c>
      <c r="B39" s="164">
        <v>40491</v>
      </c>
      <c r="C39" s="186" t="s">
        <v>1592</v>
      </c>
      <c r="D39" s="187" t="s">
        <v>1593</v>
      </c>
      <c r="E39" s="542" t="s">
        <v>592</v>
      </c>
      <c r="F39" s="254">
        <v>7</v>
      </c>
      <c r="G39" s="279"/>
      <c r="H39" s="168">
        <v>8</v>
      </c>
      <c r="I39" s="168">
        <v>9</v>
      </c>
      <c r="J39" s="168">
        <v>9</v>
      </c>
      <c r="K39" s="168">
        <v>9</v>
      </c>
      <c r="L39" s="168">
        <v>9</v>
      </c>
      <c r="M39" s="168">
        <v>9</v>
      </c>
      <c r="N39" s="168">
        <v>7</v>
      </c>
      <c r="O39" s="168">
        <v>8</v>
      </c>
      <c r="P39" s="168">
        <v>8</v>
      </c>
      <c r="Q39" s="168">
        <v>9</v>
      </c>
      <c r="R39" s="168">
        <v>8</v>
      </c>
      <c r="S39" s="168">
        <v>8</v>
      </c>
      <c r="T39" s="168">
        <v>9</v>
      </c>
      <c r="U39" s="168">
        <v>8</v>
      </c>
      <c r="V39" s="168">
        <v>9</v>
      </c>
      <c r="W39" s="168">
        <v>9</v>
      </c>
      <c r="X39" s="168">
        <v>9</v>
      </c>
      <c r="Y39" s="168">
        <v>10</v>
      </c>
      <c r="Z39" s="168">
        <v>9</v>
      </c>
      <c r="AA39" s="168">
        <v>9</v>
      </c>
      <c r="AB39" s="168"/>
      <c r="AC39" s="168">
        <v>9</v>
      </c>
      <c r="AD39" s="287">
        <v>9</v>
      </c>
      <c r="AE39" s="168">
        <v>9</v>
      </c>
      <c r="AF39" s="168">
        <v>9</v>
      </c>
      <c r="AG39" s="132">
        <v>6</v>
      </c>
      <c r="AH39" s="168">
        <v>9</v>
      </c>
      <c r="AI39" s="132">
        <v>7</v>
      </c>
      <c r="AJ39" s="168">
        <v>9</v>
      </c>
      <c r="AK39" s="168">
        <v>10</v>
      </c>
      <c r="AL39" s="287">
        <v>7</v>
      </c>
      <c r="AM39" s="168">
        <v>9</v>
      </c>
      <c r="AN39" s="168">
        <v>9</v>
      </c>
      <c r="AO39" s="287">
        <v>9</v>
      </c>
      <c r="AP39" s="168">
        <v>10</v>
      </c>
      <c r="AQ39" s="168"/>
      <c r="AR39" s="168">
        <v>9</v>
      </c>
      <c r="AS39" s="168"/>
      <c r="AT39" s="168"/>
      <c r="AU39" s="168">
        <v>9</v>
      </c>
      <c r="AV39" s="168"/>
      <c r="AW39" s="287"/>
      <c r="AX39" s="172"/>
      <c r="AY39" s="168"/>
      <c r="AZ39" s="168"/>
      <c r="BA39" s="168">
        <v>9</v>
      </c>
      <c r="BB39" s="168">
        <v>9</v>
      </c>
      <c r="BC39" s="168">
        <v>10</v>
      </c>
      <c r="BD39" s="168"/>
      <c r="BE39" s="168"/>
      <c r="BF39" s="168"/>
      <c r="BG39" s="168"/>
      <c r="BH39" s="168"/>
      <c r="BI39" s="168"/>
      <c r="BJ39" s="168">
        <v>9</v>
      </c>
      <c r="BK39" s="168">
        <v>10</v>
      </c>
      <c r="BL39" s="168"/>
      <c r="BM39" s="168"/>
      <c r="BN39" s="168"/>
      <c r="BO39" s="172">
        <v>9</v>
      </c>
      <c r="BP39" s="132">
        <v>9</v>
      </c>
      <c r="BQ39" s="132">
        <v>10</v>
      </c>
      <c r="BR39" s="130">
        <f t="shared" si="11"/>
        <v>0</v>
      </c>
      <c r="BS39" s="139">
        <f t="shared" si="12"/>
        <v>44</v>
      </c>
      <c r="BT39" s="139">
        <f t="shared" si="13"/>
        <v>0</v>
      </c>
      <c r="BU39" s="139">
        <f t="shared" si="14"/>
        <v>0</v>
      </c>
      <c r="BV39" s="139">
        <f t="shared" si="15"/>
        <v>0</v>
      </c>
      <c r="BW39" s="156">
        <f t="shared" si="16"/>
        <v>44</v>
      </c>
      <c r="BX39" s="303"/>
      <c r="BY39" s="300"/>
      <c r="BZ39" s="300"/>
      <c r="CA39" s="300"/>
      <c r="CB39" s="300"/>
      <c r="CC39" s="300"/>
      <c r="CD39" s="300"/>
      <c r="CE39" s="300"/>
      <c r="CF39" s="301"/>
      <c r="CG39" s="302"/>
      <c r="CH39" s="303"/>
      <c r="CI39" s="300"/>
      <c r="CJ39" s="300"/>
      <c r="CK39" s="300"/>
      <c r="CL39" s="304"/>
      <c r="CM39" s="303"/>
      <c r="CN39" s="300"/>
      <c r="CO39" s="300"/>
      <c r="CP39" s="300"/>
      <c r="CQ39" s="300"/>
      <c r="CR39" s="300"/>
      <c r="CS39" s="300"/>
      <c r="CT39" s="300"/>
      <c r="CU39" s="300"/>
      <c r="CV39" s="304"/>
      <c r="CW39" s="303"/>
      <c r="CX39" s="300"/>
      <c r="CY39" s="300"/>
      <c r="CZ39" s="300"/>
      <c r="DA39" s="300"/>
      <c r="DB39" s="300"/>
      <c r="DC39" s="300"/>
      <c r="DD39" s="300"/>
      <c r="DE39" s="300"/>
      <c r="DF39" s="123"/>
      <c r="DG39" s="303"/>
      <c r="DH39" s="301"/>
      <c r="DI39" s="303"/>
      <c r="DJ39" s="300"/>
      <c r="DK39" s="300"/>
      <c r="DL39" s="300"/>
      <c r="DM39" s="300"/>
      <c r="DN39" s="300"/>
      <c r="DO39" s="302"/>
    </row>
    <row r="40" spans="1:119" s="143" customFormat="1" x14ac:dyDescent="0.25">
      <c r="A40" s="163">
        <v>3</v>
      </c>
      <c r="B40" s="164">
        <v>40491</v>
      </c>
      <c r="C40" s="186" t="s">
        <v>1596</v>
      </c>
      <c r="D40" s="187" t="s">
        <v>1597</v>
      </c>
      <c r="E40" s="542" t="s">
        <v>592</v>
      </c>
      <c r="F40" s="254">
        <v>7</v>
      </c>
      <c r="G40" s="279"/>
      <c r="H40" s="168">
        <v>9</v>
      </c>
      <c r="I40" s="168">
        <v>9</v>
      </c>
      <c r="J40" s="168">
        <v>9</v>
      </c>
      <c r="K40" s="168">
        <v>9</v>
      </c>
      <c r="L40" s="168">
        <v>9</v>
      </c>
      <c r="M40" s="168">
        <v>9</v>
      </c>
      <c r="N40" s="168">
        <v>8</v>
      </c>
      <c r="O40" s="168">
        <v>8</v>
      </c>
      <c r="P40" s="168">
        <v>8</v>
      </c>
      <c r="Q40" s="168">
        <v>9</v>
      </c>
      <c r="R40" s="168">
        <v>8</v>
      </c>
      <c r="S40" s="168">
        <v>8</v>
      </c>
      <c r="T40" s="168">
        <v>10</v>
      </c>
      <c r="U40" s="168">
        <v>9</v>
      </c>
      <c r="V40" s="168">
        <v>9</v>
      </c>
      <c r="W40" s="168">
        <v>9</v>
      </c>
      <c r="X40" s="168">
        <v>9</v>
      </c>
      <c r="Y40" s="168">
        <v>9</v>
      </c>
      <c r="Z40" s="168">
        <v>9</v>
      </c>
      <c r="AA40" s="168">
        <v>9</v>
      </c>
      <c r="AB40" s="168"/>
      <c r="AC40" s="168">
        <v>9</v>
      </c>
      <c r="AD40" s="287">
        <v>9</v>
      </c>
      <c r="AE40" s="168">
        <v>9</v>
      </c>
      <c r="AF40" s="168">
        <v>9</v>
      </c>
      <c r="AG40" s="132">
        <v>6</v>
      </c>
      <c r="AH40" s="168">
        <v>10</v>
      </c>
      <c r="AI40" s="132">
        <v>8</v>
      </c>
      <c r="AJ40" s="168">
        <v>8</v>
      </c>
      <c r="AK40" s="168">
        <v>10</v>
      </c>
      <c r="AL40" s="287">
        <v>8</v>
      </c>
      <c r="AM40" s="168">
        <v>9</v>
      </c>
      <c r="AN40" s="168">
        <v>10</v>
      </c>
      <c r="AO40" s="287">
        <v>8</v>
      </c>
      <c r="AP40" s="168">
        <v>10</v>
      </c>
      <c r="AQ40" s="168"/>
      <c r="AR40" s="168">
        <v>9</v>
      </c>
      <c r="AS40" s="168"/>
      <c r="AT40" s="168"/>
      <c r="AU40" s="168">
        <v>8</v>
      </c>
      <c r="AV40" s="168"/>
      <c r="AW40" s="287"/>
      <c r="AX40" s="172"/>
      <c r="AY40" s="168"/>
      <c r="AZ40" s="168"/>
      <c r="BA40" s="168">
        <v>8</v>
      </c>
      <c r="BB40" s="168">
        <v>9</v>
      </c>
      <c r="BC40" s="168">
        <v>10</v>
      </c>
      <c r="BD40" s="168"/>
      <c r="BE40" s="168"/>
      <c r="BF40" s="168"/>
      <c r="BG40" s="168"/>
      <c r="BH40" s="168"/>
      <c r="BI40" s="168"/>
      <c r="BJ40" s="168">
        <v>9</v>
      </c>
      <c r="BK40" s="168">
        <v>9</v>
      </c>
      <c r="BL40" s="168"/>
      <c r="BM40" s="168"/>
      <c r="BN40" s="168"/>
      <c r="BO40" s="172">
        <v>9</v>
      </c>
      <c r="BP40" s="132">
        <v>9</v>
      </c>
      <c r="BQ40" s="132">
        <v>9</v>
      </c>
      <c r="BR40" s="130">
        <f t="shared" si="11"/>
        <v>0</v>
      </c>
      <c r="BS40" s="139">
        <f t="shared" si="12"/>
        <v>44</v>
      </c>
      <c r="BT40" s="139">
        <f t="shared" si="13"/>
        <v>0</v>
      </c>
      <c r="BU40" s="139">
        <f t="shared" si="14"/>
        <v>0</v>
      </c>
      <c r="BV40" s="139">
        <f t="shared" si="15"/>
        <v>0</v>
      </c>
      <c r="BW40" s="156">
        <f t="shared" si="16"/>
        <v>44</v>
      </c>
      <c r="BX40" s="303"/>
      <c r="BY40" s="300"/>
      <c r="BZ40" s="300"/>
      <c r="CA40" s="300"/>
      <c r="CB40" s="300"/>
      <c r="CC40" s="300"/>
      <c r="CD40" s="300"/>
      <c r="CE40" s="300"/>
      <c r="CF40" s="301"/>
      <c r="CG40" s="302"/>
      <c r="CH40" s="303"/>
      <c r="CI40" s="300"/>
      <c r="CJ40" s="300"/>
      <c r="CK40" s="300"/>
      <c r="CL40" s="304"/>
      <c r="CM40" s="303"/>
      <c r="CN40" s="300"/>
      <c r="CO40" s="300"/>
      <c r="CP40" s="300"/>
      <c r="CQ40" s="300"/>
      <c r="CR40" s="300"/>
      <c r="CS40" s="300"/>
      <c r="CT40" s="300"/>
      <c r="CU40" s="300"/>
      <c r="CV40" s="304"/>
      <c r="CW40" s="303"/>
      <c r="CX40" s="300"/>
      <c r="CY40" s="300"/>
      <c r="CZ40" s="300"/>
      <c r="DA40" s="300"/>
      <c r="DB40" s="300"/>
      <c r="DC40" s="300"/>
      <c r="DD40" s="300"/>
      <c r="DE40" s="300"/>
      <c r="DF40" s="123"/>
      <c r="DG40" s="303"/>
      <c r="DH40" s="301"/>
      <c r="DI40" s="303"/>
      <c r="DJ40" s="300"/>
      <c r="DK40" s="300"/>
      <c r="DL40" s="300"/>
      <c r="DM40" s="300"/>
      <c r="DN40" s="300"/>
      <c r="DO40" s="302"/>
    </row>
    <row r="41" spans="1:119" s="143" customFormat="1" ht="15" customHeight="1" x14ac:dyDescent="0.25">
      <c r="A41" s="163">
        <v>6</v>
      </c>
      <c r="B41" s="164">
        <v>40491</v>
      </c>
      <c r="C41" s="186" t="s">
        <v>1602</v>
      </c>
      <c r="D41" s="187" t="s">
        <v>1603</v>
      </c>
      <c r="E41" s="542" t="s">
        <v>592</v>
      </c>
      <c r="F41" s="254">
        <v>7</v>
      </c>
      <c r="G41" s="279"/>
      <c r="H41" s="168">
        <v>8</v>
      </c>
      <c r="I41" s="168">
        <v>9</v>
      </c>
      <c r="J41" s="168">
        <v>9</v>
      </c>
      <c r="K41" s="168">
        <v>10</v>
      </c>
      <c r="L41" s="168">
        <v>9</v>
      </c>
      <c r="M41" s="168">
        <v>9</v>
      </c>
      <c r="N41" s="168">
        <v>8</v>
      </c>
      <c r="O41" s="168">
        <v>8</v>
      </c>
      <c r="P41" s="168">
        <v>9</v>
      </c>
      <c r="Q41" s="168">
        <v>9</v>
      </c>
      <c r="R41" s="168"/>
      <c r="S41" s="168">
        <v>8</v>
      </c>
      <c r="T41" s="168">
        <v>9</v>
      </c>
      <c r="U41" s="168">
        <v>9</v>
      </c>
      <c r="V41" s="168">
        <v>9</v>
      </c>
      <c r="W41" s="168">
        <v>9</v>
      </c>
      <c r="X41" s="168">
        <v>9</v>
      </c>
      <c r="Y41" s="168">
        <v>9</v>
      </c>
      <c r="Z41" s="168">
        <v>9</v>
      </c>
      <c r="AA41" s="168">
        <v>7</v>
      </c>
      <c r="AB41" s="168"/>
      <c r="AC41" s="168">
        <v>9</v>
      </c>
      <c r="AD41" s="287">
        <v>8</v>
      </c>
      <c r="AE41" s="168">
        <v>9</v>
      </c>
      <c r="AF41" s="168">
        <v>9</v>
      </c>
      <c r="AG41" s="132">
        <v>6</v>
      </c>
      <c r="AH41" s="168">
        <v>9</v>
      </c>
      <c r="AI41" s="132">
        <v>7</v>
      </c>
      <c r="AJ41" s="541" t="s">
        <v>623</v>
      </c>
      <c r="AK41" s="168">
        <v>10</v>
      </c>
      <c r="AL41" s="287">
        <v>8</v>
      </c>
      <c r="AM41" s="168">
        <v>9</v>
      </c>
      <c r="AN41" s="168">
        <v>9</v>
      </c>
      <c r="AO41" s="287">
        <v>8</v>
      </c>
      <c r="AP41" s="168"/>
      <c r="AQ41" s="168"/>
      <c r="AR41" s="168">
        <v>9</v>
      </c>
      <c r="AS41" s="168"/>
      <c r="AT41" s="168"/>
      <c r="AU41" s="168">
        <v>9</v>
      </c>
      <c r="AV41" s="168"/>
      <c r="AW41" s="287">
        <v>8</v>
      </c>
      <c r="AX41" s="172"/>
      <c r="AY41" s="168"/>
      <c r="AZ41" s="168"/>
      <c r="BA41" s="168">
        <v>9</v>
      </c>
      <c r="BB41" s="168">
        <v>9</v>
      </c>
      <c r="BC41" s="168">
        <v>10</v>
      </c>
      <c r="BD41" s="168"/>
      <c r="BE41" s="168"/>
      <c r="BF41" s="168"/>
      <c r="BG41" s="168"/>
      <c r="BH41" s="168"/>
      <c r="BI41" s="168"/>
      <c r="BJ41" s="168">
        <v>10</v>
      </c>
      <c r="BK41" s="168">
        <v>10</v>
      </c>
      <c r="BL41" s="168"/>
      <c r="BM41" s="168"/>
      <c r="BN41" s="168">
        <v>7</v>
      </c>
      <c r="BO41" s="172">
        <v>9</v>
      </c>
      <c r="BP41" s="132"/>
      <c r="BQ41" s="132">
        <v>10</v>
      </c>
      <c r="BR41" s="130">
        <f t="shared" si="11"/>
        <v>0</v>
      </c>
      <c r="BS41" s="139">
        <f t="shared" ref="BS41:BS67" si="22">COUNTIF(H41:BQ41,"&gt;5")</f>
        <v>42</v>
      </c>
      <c r="BT41" s="139">
        <f t="shared" ref="BT41:BT67" si="23">COUNTIF(H41:BQ41,"&gt;5?")</f>
        <v>0</v>
      </c>
      <c r="BU41" s="139">
        <f t="shared" ref="BU41:BU67" si="24">COUNTIF(H41:BQ41,"5")</f>
        <v>0</v>
      </c>
      <c r="BV41" s="139">
        <f t="shared" ref="BV41:BV67" si="25">COUNTIF(H41:BQ41,"5*")</f>
        <v>0</v>
      </c>
      <c r="BW41" s="156">
        <f t="shared" ref="BW41:BW67" si="26">SUM(BS41:BV41)</f>
        <v>42</v>
      </c>
      <c r="BX41" s="303"/>
      <c r="BY41" s="300"/>
      <c r="BZ41" s="300"/>
      <c r="CA41" s="300"/>
      <c r="CB41" s="300"/>
      <c r="CC41" s="300"/>
      <c r="CD41" s="300"/>
      <c r="CE41" s="300"/>
      <c r="CF41" s="301"/>
      <c r="CG41" s="302"/>
      <c r="CH41" s="303"/>
      <c r="CI41" s="300"/>
      <c r="CJ41" s="300"/>
      <c r="CK41" s="300"/>
      <c r="CL41" s="304"/>
      <c r="CM41" s="303"/>
      <c r="CN41" s="300"/>
      <c r="CO41" s="300"/>
      <c r="CP41" s="300"/>
      <c r="CQ41" s="300"/>
      <c r="CR41" s="300"/>
      <c r="CS41" s="300"/>
      <c r="CT41" s="300"/>
      <c r="CU41" s="300"/>
      <c r="CV41" s="304"/>
      <c r="CW41" s="303"/>
      <c r="CX41" s="300"/>
      <c r="CY41" s="300"/>
      <c r="CZ41" s="300"/>
      <c r="DA41" s="300"/>
      <c r="DB41" s="300"/>
      <c r="DC41" s="300"/>
      <c r="DD41" s="300"/>
      <c r="DE41" s="300"/>
      <c r="DF41" s="123"/>
      <c r="DG41" s="303"/>
      <c r="DH41" s="301"/>
      <c r="DI41" s="303"/>
      <c r="DJ41" s="300"/>
      <c r="DK41" s="300"/>
      <c r="DL41" s="300"/>
      <c r="DM41" s="300"/>
      <c r="DN41" s="300"/>
      <c r="DO41" s="302"/>
    </row>
    <row r="42" spans="1:119" s="143" customFormat="1" x14ac:dyDescent="0.25">
      <c r="A42" s="163">
        <v>4</v>
      </c>
      <c r="B42" s="164">
        <v>40491</v>
      </c>
      <c r="C42" s="186" t="s">
        <v>1598</v>
      </c>
      <c r="D42" s="187" t="s">
        <v>1599</v>
      </c>
      <c r="E42" s="542" t="s">
        <v>592</v>
      </c>
      <c r="F42" s="254">
        <v>7</v>
      </c>
      <c r="G42" s="279"/>
      <c r="H42" s="168">
        <v>9</v>
      </c>
      <c r="I42" s="168">
        <v>9</v>
      </c>
      <c r="J42" s="168">
        <v>9</v>
      </c>
      <c r="K42" s="168">
        <v>9</v>
      </c>
      <c r="L42" s="168">
        <v>9</v>
      </c>
      <c r="M42" s="168">
        <v>9</v>
      </c>
      <c r="N42" s="168">
        <v>9</v>
      </c>
      <c r="O42" s="168">
        <v>9</v>
      </c>
      <c r="P42" s="168">
        <v>8</v>
      </c>
      <c r="Q42" s="168">
        <v>9</v>
      </c>
      <c r="R42" s="168">
        <v>9</v>
      </c>
      <c r="S42" s="168">
        <v>8</v>
      </c>
      <c r="T42" s="168">
        <v>9</v>
      </c>
      <c r="U42" s="168">
        <v>9</v>
      </c>
      <c r="V42" s="168">
        <v>9</v>
      </c>
      <c r="W42" s="168">
        <v>9</v>
      </c>
      <c r="X42" s="168">
        <v>10</v>
      </c>
      <c r="Y42" s="168">
        <v>10</v>
      </c>
      <c r="Z42" s="168">
        <v>9</v>
      </c>
      <c r="AA42" s="168">
        <v>9</v>
      </c>
      <c r="AB42" s="168"/>
      <c r="AC42" s="168">
        <v>9</v>
      </c>
      <c r="AD42" s="287">
        <v>9</v>
      </c>
      <c r="AE42" s="168">
        <v>10</v>
      </c>
      <c r="AF42" s="168">
        <v>9</v>
      </c>
      <c r="AG42" s="132">
        <v>8</v>
      </c>
      <c r="AH42" s="168">
        <v>10</v>
      </c>
      <c r="AI42" s="132">
        <v>9</v>
      </c>
      <c r="AJ42" s="168">
        <v>9</v>
      </c>
      <c r="AK42" s="168">
        <v>10</v>
      </c>
      <c r="AL42" s="287">
        <v>8</v>
      </c>
      <c r="AM42" s="168">
        <v>9</v>
      </c>
      <c r="AN42" s="168">
        <v>9</v>
      </c>
      <c r="AO42" s="287">
        <v>9</v>
      </c>
      <c r="AP42" s="168">
        <v>10</v>
      </c>
      <c r="AQ42" s="168"/>
      <c r="AR42" s="168">
        <v>9</v>
      </c>
      <c r="AS42" s="168"/>
      <c r="AT42" s="168"/>
      <c r="AU42" s="168">
        <v>9</v>
      </c>
      <c r="AV42" s="168"/>
      <c r="AW42" s="287"/>
      <c r="AX42" s="172"/>
      <c r="AY42" s="168"/>
      <c r="AZ42" s="168"/>
      <c r="BA42" s="168">
        <v>9</v>
      </c>
      <c r="BB42" s="168">
        <v>8</v>
      </c>
      <c r="BC42" s="168">
        <v>10</v>
      </c>
      <c r="BD42" s="168"/>
      <c r="BE42" s="168"/>
      <c r="BF42" s="168"/>
      <c r="BG42" s="168"/>
      <c r="BH42" s="168"/>
      <c r="BI42" s="168"/>
      <c r="BJ42" s="168">
        <v>9</v>
      </c>
      <c r="BK42" s="168">
        <v>10</v>
      </c>
      <c r="BL42" s="168"/>
      <c r="BM42" s="168"/>
      <c r="BN42" s="168"/>
      <c r="BO42" s="172">
        <v>9</v>
      </c>
      <c r="BP42" s="132">
        <v>10</v>
      </c>
      <c r="BQ42" s="132">
        <v>8</v>
      </c>
      <c r="BR42" s="130">
        <f t="shared" si="11"/>
        <v>0</v>
      </c>
      <c r="BS42" s="139">
        <f t="shared" si="22"/>
        <v>44</v>
      </c>
      <c r="BT42" s="139">
        <f t="shared" si="23"/>
        <v>0</v>
      </c>
      <c r="BU42" s="139">
        <f t="shared" si="24"/>
        <v>0</v>
      </c>
      <c r="BV42" s="139">
        <f t="shared" si="25"/>
        <v>0</v>
      </c>
      <c r="BW42" s="156">
        <f t="shared" si="26"/>
        <v>44</v>
      </c>
      <c r="BX42" s="303"/>
      <c r="BY42" s="300"/>
      <c r="BZ42" s="300"/>
      <c r="CA42" s="300"/>
      <c r="CB42" s="300"/>
      <c r="CC42" s="300"/>
      <c r="CD42" s="300"/>
      <c r="CE42" s="300"/>
      <c r="CF42" s="301"/>
      <c r="CG42" s="302"/>
      <c r="CH42" s="303"/>
      <c r="CI42" s="300"/>
      <c r="CJ42" s="300"/>
      <c r="CK42" s="300"/>
      <c r="CL42" s="304"/>
      <c r="CM42" s="303"/>
      <c r="CN42" s="300"/>
      <c r="CO42" s="300"/>
      <c r="CP42" s="300"/>
      <c r="CQ42" s="300"/>
      <c r="CR42" s="300"/>
      <c r="CS42" s="300"/>
      <c r="CT42" s="300"/>
      <c r="CU42" s="300"/>
      <c r="CV42" s="304"/>
      <c r="CW42" s="303"/>
      <c r="CX42" s="300"/>
      <c r="CY42" s="300"/>
      <c r="CZ42" s="300"/>
      <c r="DA42" s="300"/>
      <c r="DB42" s="300"/>
      <c r="DC42" s="300"/>
      <c r="DD42" s="300"/>
      <c r="DE42" s="300"/>
      <c r="DF42" s="123"/>
      <c r="DG42" s="303"/>
      <c r="DH42" s="301"/>
      <c r="DI42" s="303"/>
      <c r="DJ42" s="300"/>
      <c r="DK42" s="300"/>
      <c r="DL42" s="300"/>
      <c r="DM42" s="300"/>
      <c r="DN42" s="300"/>
      <c r="DO42" s="302"/>
    </row>
    <row r="43" spans="1:119" s="143" customFormat="1" hidden="1" x14ac:dyDescent="0.25">
      <c r="A43" s="163"/>
      <c r="B43" s="164">
        <v>40491</v>
      </c>
      <c r="C43" s="186" t="s">
        <v>1692</v>
      </c>
      <c r="D43" s="187" t="s">
        <v>1693</v>
      </c>
      <c r="E43" s="542" t="s">
        <v>592</v>
      </c>
      <c r="F43" s="254">
        <v>1</v>
      </c>
      <c r="G43" s="279"/>
      <c r="H43" s="168"/>
      <c r="I43" s="168">
        <v>9</v>
      </c>
      <c r="J43" s="168" t="s">
        <v>1791</v>
      </c>
      <c r="K43" s="168">
        <v>8</v>
      </c>
      <c r="L43" s="168" t="s">
        <v>1901</v>
      </c>
      <c r="M43" s="168">
        <v>8</v>
      </c>
      <c r="N43" s="168" t="s">
        <v>1791</v>
      </c>
      <c r="O43" s="168">
        <v>9</v>
      </c>
      <c r="P43" s="168"/>
      <c r="Q43" s="168" t="s">
        <v>1791</v>
      </c>
      <c r="R43" s="168"/>
      <c r="S43" s="168" t="s">
        <v>1791</v>
      </c>
      <c r="T43" s="168">
        <v>6</v>
      </c>
      <c r="U43" s="168" t="s">
        <v>1791</v>
      </c>
      <c r="V43" s="168" t="s">
        <v>2547</v>
      </c>
      <c r="W43" s="168"/>
      <c r="X43" s="168">
        <v>5</v>
      </c>
      <c r="Y43" s="168" t="s">
        <v>1987</v>
      </c>
      <c r="Z43" s="168" t="s">
        <v>1987</v>
      </c>
      <c r="AA43" s="168" t="s">
        <v>2141</v>
      </c>
      <c r="AB43" s="168"/>
      <c r="AC43" s="168" t="s">
        <v>2547</v>
      </c>
      <c r="AD43" s="287" t="s">
        <v>2330</v>
      </c>
      <c r="AE43" s="168" t="s">
        <v>1987</v>
      </c>
      <c r="AF43" s="168" t="s">
        <v>1987</v>
      </c>
      <c r="AG43" s="132" t="s">
        <v>2141</v>
      </c>
      <c r="AH43" s="168" t="s">
        <v>1987</v>
      </c>
      <c r="AI43" s="132" t="s">
        <v>2141</v>
      </c>
      <c r="AJ43" s="168" t="s">
        <v>1987</v>
      </c>
      <c r="AK43" s="168" t="s">
        <v>2547</v>
      </c>
      <c r="AL43" s="287" t="s">
        <v>2330</v>
      </c>
      <c r="AM43" s="168" t="s">
        <v>2547</v>
      </c>
      <c r="AN43" s="168" t="s">
        <v>2547</v>
      </c>
      <c r="AO43" s="287" t="s">
        <v>2330</v>
      </c>
      <c r="AP43" s="168"/>
      <c r="AQ43" s="168"/>
      <c r="AR43" s="168" t="s">
        <v>2547</v>
      </c>
      <c r="AS43" s="168"/>
      <c r="AT43" s="168"/>
      <c r="AU43" s="168" t="s">
        <v>2330</v>
      </c>
      <c r="AV43" s="168"/>
      <c r="AW43" s="287" t="s">
        <v>2330</v>
      </c>
      <c r="AX43" s="172"/>
      <c r="AY43" s="168"/>
      <c r="AZ43" s="168"/>
      <c r="BA43" s="168"/>
      <c r="BB43" s="168" t="s">
        <v>1791</v>
      </c>
      <c r="BC43" s="168" t="s">
        <v>1901</v>
      </c>
      <c r="BD43" s="168"/>
      <c r="BE43" s="168"/>
      <c r="BF43" s="168"/>
      <c r="BG43" s="168"/>
      <c r="BH43" s="168"/>
      <c r="BI43" s="168"/>
      <c r="BJ43" s="168" t="s">
        <v>1791</v>
      </c>
      <c r="BK43" s="168">
        <v>5</v>
      </c>
      <c r="BL43" s="168"/>
      <c r="BM43" s="168"/>
      <c r="BN43" s="168"/>
      <c r="BO43" s="172" t="s">
        <v>1901</v>
      </c>
      <c r="BP43" s="172"/>
      <c r="BQ43" s="132" t="s">
        <v>1901</v>
      </c>
      <c r="BR43" s="130">
        <f t="shared" si="11"/>
        <v>6</v>
      </c>
      <c r="BS43" s="139">
        <f t="shared" si="22"/>
        <v>5</v>
      </c>
      <c r="BT43" s="139">
        <f t="shared" si="23"/>
        <v>0</v>
      </c>
      <c r="BU43" s="139">
        <f t="shared" si="24"/>
        <v>2</v>
      </c>
      <c r="BV43" s="139">
        <f t="shared" si="25"/>
        <v>0</v>
      </c>
      <c r="BW43" s="156">
        <f t="shared" si="26"/>
        <v>7</v>
      </c>
      <c r="BX43" s="303"/>
      <c r="BY43" s="300"/>
      <c r="BZ43" s="300"/>
      <c r="CA43" s="300"/>
      <c r="CB43" s="300"/>
      <c r="CC43" s="300"/>
      <c r="CD43" s="300"/>
      <c r="CE43" s="300"/>
      <c r="CF43" s="301"/>
      <c r="CG43" s="302"/>
      <c r="CH43" s="303"/>
      <c r="CI43" s="300"/>
      <c r="CJ43" s="300"/>
      <c r="CK43" s="300"/>
      <c r="CL43" s="304"/>
      <c r="CM43" s="303"/>
      <c r="CN43" s="300"/>
      <c r="CO43" s="300"/>
      <c r="CP43" s="300"/>
      <c r="CQ43" s="300"/>
      <c r="CR43" s="300"/>
      <c r="CS43" s="300"/>
      <c r="CT43" s="300"/>
      <c r="CU43" s="300"/>
      <c r="CV43" s="304"/>
      <c r="CW43" s="303"/>
      <c r="CX43" s="300"/>
      <c r="CY43" s="300"/>
      <c r="CZ43" s="300"/>
      <c r="DA43" s="300"/>
      <c r="DB43" s="300"/>
      <c r="DC43" s="300"/>
      <c r="DD43" s="300"/>
      <c r="DE43" s="300"/>
      <c r="DF43" s="123"/>
      <c r="DG43" s="303"/>
      <c r="DH43" s="301"/>
      <c r="DI43" s="303"/>
      <c r="DJ43" s="300"/>
      <c r="DK43" s="300"/>
      <c r="DL43" s="300"/>
      <c r="DM43" s="300"/>
      <c r="DN43" s="300"/>
      <c r="DO43" s="302"/>
    </row>
    <row r="44" spans="1:119" s="143" customFormat="1" hidden="1" x14ac:dyDescent="0.25">
      <c r="A44" s="163"/>
      <c r="B44" s="164">
        <v>40491</v>
      </c>
      <c r="C44" s="186" t="s">
        <v>1712</v>
      </c>
      <c r="D44" s="187" t="s">
        <v>1713</v>
      </c>
      <c r="E44" s="542" t="s">
        <v>592</v>
      </c>
      <c r="F44" s="254">
        <v>1</v>
      </c>
      <c r="G44" s="279"/>
      <c r="H44" s="168"/>
      <c r="I44" s="168" t="s">
        <v>1673</v>
      </c>
      <c r="J44" s="168" t="s">
        <v>1791</v>
      </c>
      <c r="K44" s="168" t="s">
        <v>1673</v>
      </c>
      <c r="L44" s="168" t="s">
        <v>1901</v>
      </c>
      <c r="M44" s="168" t="s">
        <v>1673</v>
      </c>
      <c r="N44" s="168" t="s">
        <v>1791</v>
      </c>
      <c r="O44" s="168" t="s">
        <v>1673</v>
      </c>
      <c r="P44" s="168"/>
      <c r="Q44" s="168" t="s">
        <v>1791</v>
      </c>
      <c r="R44" s="168"/>
      <c r="S44" s="168" t="s">
        <v>1791</v>
      </c>
      <c r="T44" s="168" t="s">
        <v>1673</v>
      </c>
      <c r="U44" s="168" t="s">
        <v>1791</v>
      </c>
      <c r="V44" s="168" t="s">
        <v>2547</v>
      </c>
      <c r="W44" s="168"/>
      <c r="X44" s="168" t="s">
        <v>1673</v>
      </c>
      <c r="Y44" s="168" t="s">
        <v>1987</v>
      </c>
      <c r="Z44" s="168" t="s">
        <v>1987</v>
      </c>
      <c r="AA44" s="168" t="s">
        <v>2141</v>
      </c>
      <c r="AB44" s="168"/>
      <c r="AC44" s="168" t="s">
        <v>2547</v>
      </c>
      <c r="AD44" s="287" t="s">
        <v>2330</v>
      </c>
      <c r="AE44" s="168" t="s">
        <v>1987</v>
      </c>
      <c r="AF44" s="168" t="s">
        <v>1987</v>
      </c>
      <c r="AG44" s="132" t="s">
        <v>2141</v>
      </c>
      <c r="AH44" s="168" t="s">
        <v>1987</v>
      </c>
      <c r="AI44" s="132" t="s">
        <v>2141</v>
      </c>
      <c r="AJ44" s="168" t="s">
        <v>1987</v>
      </c>
      <c r="AK44" s="168" t="s">
        <v>2547</v>
      </c>
      <c r="AL44" s="287" t="s">
        <v>2330</v>
      </c>
      <c r="AM44" s="168" t="s">
        <v>2547</v>
      </c>
      <c r="AN44" s="168"/>
      <c r="AO44" s="287" t="s">
        <v>2330</v>
      </c>
      <c r="AP44" s="168"/>
      <c r="AQ44" s="168"/>
      <c r="AR44" s="168" t="s">
        <v>2547</v>
      </c>
      <c r="AS44" s="168"/>
      <c r="AT44" s="168"/>
      <c r="AU44" s="168" t="s">
        <v>2330</v>
      </c>
      <c r="AV44" s="168"/>
      <c r="AW44" s="287" t="s">
        <v>2330</v>
      </c>
      <c r="AX44" s="172"/>
      <c r="AY44" s="168"/>
      <c r="AZ44" s="168"/>
      <c r="BA44" s="168"/>
      <c r="BB44" s="168" t="s">
        <v>1791</v>
      </c>
      <c r="BC44" s="168" t="s">
        <v>1901</v>
      </c>
      <c r="BD44" s="168"/>
      <c r="BE44" s="168"/>
      <c r="BF44" s="168"/>
      <c r="BG44" s="168"/>
      <c r="BH44" s="168"/>
      <c r="BI44" s="168"/>
      <c r="BJ44" s="168" t="s">
        <v>1791</v>
      </c>
      <c r="BK44" s="168" t="s">
        <v>1673</v>
      </c>
      <c r="BL44" s="168"/>
      <c r="BM44" s="168"/>
      <c r="BN44" s="168"/>
      <c r="BO44" s="172" t="s">
        <v>1901</v>
      </c>
      <c r="BP44" s="172"/>
      <c r="BQ44" s="132" t="s">
        <v>1901</v>
      </c>
      <c r="BR44" s="130">
        <f t="shared" si="11"/>
        <v>5</v>
      </c>
      <c r="BS44" s="139">
        <f t="shared" si="22"/>
        <v>0</v>
      </c>
      <c r="BT44" s="139">
        <f t="shared" si="23"/>
        <v>0</v>
      </c>
      <c r="BU44" s="139">
        <f t="shared" si="24"/>
        <v>0</v>
      </c>
      <c r="BV44" s="139">
        <f t="shared" si="25"/>
        <v>0</v>
      </c>
      <c r="BW44" s="156">
        <f t="shared" si="26"/>
        <v>0</v>
      </c>
      <c r="BX44" s="303"/>
      <c r="BY44" s="300"/>
      <c r="BZ44" s="300"/>
      <c r="CA44" s="300"/>
      <c r="CB44" s="300"/>
      <c r="CC44" s="300"/>
      <c r="CD44" s="300"/>
      <c r="CE44" s="300"/>
      <c r="CF44" s="301"/>
      <c r="CG44" s="302"/>
      <c r="CH44" s="303"/>
      <c r="CI44" s="300"/>
      <c r="CJ44" s="300"/>
      <c r="CK44" s="300"/>
      <c r="CL44" s="304"/>
      <c r="CM44" s="303"/>
      <c r="CN44" s="300"/>
      <c r="CO44" s="300"/>
      <c r="CP44" s="300"/>
      <c r="CQ44" s="300"/>
      <c r="CR44" s="300"/>
      <c r="CS44" s="300"/>
      <c r="CT44" s="300"/>
      <c r="CU44" s="300"/>
      <c r="CV44" s="304"/>
      <c r="CW44" s="303"/>
      <c r="CX44" s="300"/>
      <c r="CY44" s="300"/>
      <c r="CZ44" s="300"/>
      <c r="DA44" s="300"/>
      <c r="DB44" s="300"/>
      <c r="DC44" s="300"/>
      <c r="DD44" s="300"/>
      <c r="DE44" s="300"/>
      <c r="DF44" s="123"/>
      <c r="DG44" s="303"/>
      <c r="DH44" s="301"/>
      <c r="DI44" s="303"/>
      <c r="DJ44" s="300"/>
      <c r="DK44" s="300"/>
      <c r="DL44" s="300"/>
      <c r="DM44" s="300"/>
      <c r="DN44" s="300"/>
      <c r="DO44" s="302"/>
    </row>
    <row r="45" spans="1:119" s="143" customFormat="1" ht="15" customHeight="1" x14ac:dyDescent="0.25">
      <c r="A45" s="163"/>
      <c r="B45" s="164">
        <v>40491</v>
      </c>
      <c r="C45" s="186" t="s">
        <v>1726</v>
      </c>
      <c r="D45" s="187" t="s">
        <v>1727</v>
      </c>
      <c r="E45" s="542" t="s">
        <v>592</v>
      </c>
      <c r="F45" s="254">
        <v>7</v>
      </c>
      <c r="G45" s="279"/>
      <c r="H45" s="168">
        <v>8</v>
      </c>
      <c r="I45" s="168">
        <v>9</v>
      </c>
      <c r="J45" s="168">
        <v>10</v>
      </c>
      <c r="K45" s="168">
        <v>9</v>
      </c>
      <c r="L45" s="168">
        <v>9</v>
      </c>
      <c r="M45" s="168">
        <v>8</v>
      </c>
      <c r="N45" s="168">
        <v>8</v>
      </c>
      <c r="O45" s="168">
        <v>9</v>
      </c>
      <c r="P45" s="168">
        <v>8</v>
      </c>
      <c r="Q45" s="168">
        <v>9</v>
      </c>
      <c r="R45" s="168">
        <v>7</v>
      </c>
      <c r="S45" s="168">
        <v>8</v>
      </c>
      <c r="T45" s="168">
        <v>9</v>
      </c>
      <c r="U45" s="168">
        <v>8</v>
      </c>
      <c r="V45" s="168"/>
      <c r="W45" s="168">
        <v>6</v>
      </c>
      <c r="X45" s="168">
        <v>9</v>
      </c>
      <c r="Y45" s="168">
        <v>10</v>
      </c>
      <c r="Z45" s="168">
        <v>9</v>
      </c>
      <c r="AA45" s="168">
        <v>9</v>
      </c>
      <c r="AB45" s="168"/>
      <c r="AC45" s="168">
        <v>6</v>
      </c>
      <c r="AD45" s="287">
        <v>7</v>
      </c>
      <c r="AE45" s="168">
        <v>9</v>
      </c>
      <c r="AF45" s="168">
        <v>9</v>
      </c>
      <c r="AG45" s="132">
        <v>7</v>
      </c>
      <c r="AH45" s="168">
        <v>10</v>
      </c>
      <c r="AI45" s="132">
        <v>5</v>
      </c>
      <c r="AJ45" s="168">
        <v>7</v>
      </c>
      <c r="AK45" s="168">
        <v>8</v>
      </c>
      <c r="AL45" s="287">
        <v>7</v>
      </c>
      <c r="AM45" s="168"/>
      <c r="AN45" s="168">
        <v>10</v>
      </c>
      <c r="AO45" s="287"/>
      <c r="AP45" s="168">
        <v>9</v>
      </c>
      <c r="AQ45" s="287">
        <v>7</v>
      </c>
      <c r="AR45" s="168">
        <v>5</v>
      </c>
      <c r="AS45" s="168"/>
      <c r="AT45" s="168">
        <v>6</v>
      </c>
      <c r="AU45" s="168">
        <v>6</v>
      </c>
      <c r="AV45" s="168"/>
      <c r="AW45" s="287">
        <v>6</v>
      </c>
      <c r="AX45" s="172"/>
      <c r="AY45" s="168"/>
      <c r="AZ45" s="168"/>
      <c r="BA45" s="168">
        <v>9</v>
      </c>
      <c r="BB45" s="168">
        <v>9</v>
      </c>
      <c r="BC45" s="168">
        <v>10</v>
      </c>
      <c r="BD45" s="168"/>
      <c r="BE45" s="168"/>
      <c r="BF45" s="168"/>
      <c r="BG45" s="168"/>
      <c r="BH45" s="168"/>
      <c r="BI45" s="168"/>
      <c r="BJ45" s="168">
        <v>9</v>
      </c>
      <c r="BK45" s="168">
        <v>9</v>
      </c>
      <c r="BL45" s="168"/>
      <c r="BM45" s="168"/>
      <c r="BN45" s="168">
        <v>8</v>
      </c>
      <c r="BO45" s="172">
        <v>9</v>
      </c>
      <c r="BP45" s="172"/>
      <c r="BQ45" s="132">
        <v>10</v>
      </c>
      <c r="BR45" s="130">
        <f t="shared" si="11"/>
        <v>0</v>
      </c>
      <c r="BS45" s="139">
        <f t="shared" si="22"/>
        <v>42</v>
      </c>
      <c r="BT45" s="139">
        <f t="shared" si="23"/>
        <v>0</v>
      </c>
      <c r="BU45" s="139">
        <f t="shared" si="24"/>
        <v>2</v>
      </c>
      <c r="BV45" s="139">
        <f t="shared" si="25"/>
        <v>0</v>
      </c>
      <c r="BW45" s="156">
        <f t="shared" si="26"/>
        <v>44</v>
      </c>
      <c r="BX45" s="303"/>
      <c r="BY45" s="300"/>
      <c r="BZ45" s="300"/>
      <c r="CA45" s="300"/>
      <c r="CB45" s="300"/>
      <c r="CC45" s="300"/>
      <c r="CD45" s="300"/>
      <c r="CE45" s="300"/>
      <c r="CF45" s="301"/>
      <c r="CG45" s="302"/>
      <c r="CH45" s="303"/>
      <c r="CI45" s="300"/>
      <c r="CJ45" s="300"/>
      <c r="CK45" s="300"/>
      <c r="CL45" s="304"/>
      <c r="CM45" s="303"/>
      <c r="CN45" s="300"/>
      <c r="CO45" s="300"/>
      <c r="CP45" s="300"/>
      <c r="CQ45" s="300"/>
      <c r="CR45" s="300"/>
      <c r="CS45" s="300"/>
      <c r="CT45" s="300"/>
      <c r="CU45" s="300"/>
      <c r="CV45" s="304"/>
      <c r="CW45" s="303"/>
      <c r="CX45" s="300"/>
      <c r="CY45" s="300"/>
      <c r="CZ45" s="300"/>
      <c r="DA45" s="300"/>
      <c r="DB45" s="300"/>
      <c r="DC45" s="300"/>
      <c r="DD45" s="300"/>
      <c r="DE45" s="300"/>
      <c r="DF45" s="123"/>
      <c r="DG45" s="303"/>
      <c r="DH45" s="301"/>
      <c r="DI45" s="303"/>
      <c r="DJ45" s="300"/>
      <c r="DK45" s="300"/>
      <c r="DL45" s="300"/>
      <c r="DM45" s="300"/>
      <c r="DN45" s="300"/>
      <c r="DO45" s="302"/>
    </row>
    <row r="46" spans="1:119" s="143" customFormat="1" ht="15" hidden="1" customHeight="1" x14ac:dyDescent="0.25">
      <c r="A46" s="163">
        <v>2</v>
      </c>
      <c r="B46" s="164">
        <v>40491</v>
      </c>
      <c r="C46" s="186" t="s">
        <v>1594</v>
      </c>
      <c r="D46" s="187" t="s">
        <v>1595</v>
      </c>
      <c r="E46" s="542" t="s">
        <v>592</v>
      </c>
      <c r="F46" s="254"/>
      <c r="G46" s="279">
        <v>1</v>
      </c>
      <c r="H46" s="168" t="s">
        <v>1261</v>
      </c>
      <c r="I46" s="168" t="s">
        <v>1261</v>
      </c>
      <c r="J46" s="168" t="s">
        <v>1261</v>
      </c>
      <c r="K46" s="168" t="s">
        <v>1261</v>
      </c>
      <c r="L46" s="168" t="s">
        <v>1261</v>
      </c>
      <c r="M46" s="168">
        <v>5</v>
      </c>
      <c r="N46" s="168" t="s">
        <v>1261</v>
      </c>
      <c r="O46" s="168">
        <v>5</v>
      </c>
      <c r="P46" s="168" t="s">
        <v>1261</v>
      </c>
      <c r="Q46" s="168" t="s">
        <v>1261</v>
      </c>
      <c r="R46" s="168" t="s">
        <v>1261</v>
      </c>
      <c r="S46" s="168" t="s">
        <v>1261</v>
      </c>
      <c r="T46" s="168" t="s">
        <v>1261</v>
      </c>
      <c r="U46" s="168" t="s">
        <v>1791</v>
      </c>
      <c r="V46" s="168" t="s">
        <v>1261</v>
      </c>
      <c r="W46" s="168" t="s">
        <v>1261</v>
      </c>
      <c r="X46" s="168" t="s">
        <v>1261</v>
      </c>
      <c r="Y46" s="168" t="s">
        <v>1261</v>
      </c>
      <c r="Z46" s="168">
        <v>5</v>
      </c>
      <c r="AA46" s="172" t="s">
        <v>1261</v>
      </c>
      <c r="AB46" s="168" t="s">
        <v>1261</v>
      </c>
      <c r="AC46" s="168" t="s">
        <v>1261</v>
      </c>
      <c r="AD46" s="168" t="s">
        <v>1261</v>
      </c>
      <c r="AE46" s="168" t="s">
        <v>1261</v>
      </c>
      <c r="AF46" s="168">
        <v>5</v>
      </c>
      <c r="AG46" s="168" t="s">
        <v>1261</v>
      </c>
      <c r="AH46" s="168" t="s">
        <v>1261</v>
      </c>
      <c r="AI46" s="168" t="s">
        <v>1261</v>
      </c>
      <c r="AJ46" s="168" t="s">
        <v>1261</v>
      </c>
      <c r="AK46" s="168" t="s">
        <v>1261</v>
      </c>
      <c r="AL46" s="168" t="s">
        <v>1261</v>
      </c>
      <c r="AM46" s="168" t="s">
        <v>1261</v>
      </c>
      <c r="AN46" s="168" t="s">
        <v>1261</v>
      </c>
      <c r="AO46" s="168" t="s">
        <v>1261</v>
      </c>
      <c r="AP46" s="168" t="s">
        <v>1261</v>
      </c>
      <c r="AQ46" s="287" t="s">
        <v>2330</v>
      </c>
      <c r="AR46" s="172" t="s">
        <v>1261</v>
      </c>
      <c r="AS46" s="168" t="s">
        <v>1261</v>
      </c>
      <c r="AT46" s="168">
        <v>5</v>
      </c>
      <c r="AU46" s="168"/>
      <c r="AV46" s="168" t="s">
        <v>1261</v>
      </c>
      <c r="AW46" s="168"/>
      <c r="AX46" s="172" t="s">
        <v>1261</v>
      </c>
      <c r="AY46" s="168"/>
      <c r="AZ46" s="168"/>
      <c r="BA46" s="168"/>
      <c r="BB46" s="168"/>
      <c r="BC46" s="168" t="s">
        <v>1261</v>
      </c>
      <c r="BD46" s="168"/>
      <c r="BE46" s="168" t="s">
        <v>1261</v>
      </c>
      <c r="BF46" s="168" t="s">
        <v>1261</v>
      </c>
      <c r="BG46" s="168" t="s">
        <v>1261</v>
      </c>
      <c r="BH46" s="168"/>
      <c r="BI46" s="168"/>
      <c r="BJ46" s="168" t="s">
        <v>1791</v>
      </c>
      <c r="BK46" s="168"/>
      <c r="BL46" s="168" t="s">
        <v>1261</v>
      </c>
      <c r="BM46" s="168" t="s">
        <v>1261</v>
      </c>
      <c r="BN46" s="168"/>
      <c r="BO46" s="168" t="s">
        <v>1261</v>
      </c>
      <c r="BP46" s="172"/>
      <c r="BQ46" s="132"/>
      <c r="BR46" s="130">
        <f t="shared" si="11"/>
        <v>0</v>
      </c>
      <c r="BS46" s="139">
        <f t="shared" si="22"/>
        <v>0</v>
      </c>
      <c r="BT46" s="139">
        <f t="shared" si="23"/>
        <v>41</v>
      </c>
      <c r="BU46" s="139">
        <f t="shared" si="24"/>
        <v>5</v>
      </c>
      <c r="BV46" s="139">
        <f t="shared" si="25"/>
        <v>0</v>
      </c>
      <c r="BW46" s="156">
        <f t="shared" si="26"/>
        <v>46</v>
      </c>
      <c r="BX46" s="303"/>
      <c r="BY46" s="300"/>
      <c r="BZ46" s="300"/>
      <c r="CA46" s="300"/>
      <c r="CB46" s="300"/>
      <c r="CC46" s="300"/>
      <c r="CD46" s="300"/>
      <c r="CE46" s="300"/>
      <c r="CF46" s="301"/>
      <c r="CG46" s="302"/>
      <c r="CH46" s="303"/>
      <c r="CI46" s="300"/>
      <c r="CJ46" s="300"/>
      <c r="CK46" s="300"/>
      <c r="CL46" s="304"/>
      <c r="CM46" s="303"/>
      <c r="CN46" s="300"/>
      <c r="CO46" s="300"/>
      <c r="CP46" s="300"/>
      <c r="CQ46" s="300"/>
      <c r="CR46" s="300"/>
      <c r="CS46" s="300"/>
      <c r="CT46" s="300"/>
      <c r="CU46" s="300"/>
      <c r="CV46" s="304"/>
      <c r="CW46" s="303"/>
      <c r="CX46" s="300"/>
      <c r="CY46" s="300"/>
      <c r="CZ46" s="300"/>
      <c r="DA46" s="300"/>
      <c r="DB46" s="300"/>
      <c r="DC46" s="300"/>
      <c r="DD46" s="300"/>
      <c r="DE46" s="300"/>
      <c r="DF46" s="123"/>
      <c r="DG46" s="303"/>
      <c r="DH46" s="301"/>
      <c r="DI46" s="303"/>
      <c r="DJ46" s="300"/>
      <c r="DK46" s="300"/>
      <c r="DL46" s="300"/>
      <c r="DM46" s="300"/>
      <c r="DN46" s="300"/>
      <c r="DO46" s="302"/>
    </row>
    <row r="47" spans="1:119" s="143" customFormat="1" ht="15" hidden="1" customHeight="1" x14ac:dyDescent="0.25">
      <c r="A47" s="163">
        <v>5</v>
      </c>
      <c r="B47" s="164">
        <v>40491</v>
      </c>
      <c r="C47" s="186" t="s">
        <v>1600</v>
      </c>
      <c r="D47" s="187" t="s">
        <v>1601</v>
      </c>
      <c r="E47" s="542" t="s">
        <v>592</v>
      </c>
      <c r="F47" s="254"/>
      <c r="G47" s="279">
        <v>1</v>
      </c>
      <c r="H47" s="168"/>
      <c r="I47" s="168" t="s">
        <v>1261</v>
      </c>
      <c r="J47" s="168"/>
      <c r="K47" s="168" t="s">
        <v>1261</v>
      </c>
      <c r="L47" s="168" t="s">
        <v>1261</v>
      </c>
      <c r="M47" s="168">
        <v>5</v>
      </c>
      <c r="N47" s="168" t="s">
        <v>1261</v>
      </c>
      <c r="O47" s="168">
        <v>5</v>
      </c>
      <c r="P47" s="168"/>
      <c r="Q47" s="168" t="s">
        <v>1261</v>
      </c>
      <c r="R47" s="168" t="s">
        <v>1261</v>
      </c>
      <c r="S47" s="168" t="s">
        <v>1261</v>
      </c>
      <c r="T47" s="168">
        <v>5</v>
      </c>
      <c r="U47" s="168" t="s">
        <v>1791</v>
      </c>
      <c r="V47" s="168"/>
      <c r="W47" s="168" t="s">
        <v>1261</v>
      </c>
      <c r="X47" s="168" t="s">
        <v>1261</v>
      </c>
      <c r="Y47" s="168"/>
      <c r="Z47" s="168">
        <v>5</v>
      </c>
      <c r="AA47" s="172"/>
      <c r="AB47" s="168"/>
      <c r="AC47" s="168" t="s">
        <v>1261</v>
      </c>
      <c r="AD47" s="168" t="s">
        <v>1261</v>
      </c>
      <c r="AE47" s="168"/>
      <c r="AF47" s="168">
        <v>5</v>
      </c>
      <c r="AG47" s="168"/>
      <c r="AH47" s="168"/>
      <c r="AI47" s="168"/>
      <c r="AJ47" s="168" t="s">
        <v>1261</v>
      </c>
      <c r="AK47" s="168"/>
      <c r="AL47" s="168" t="s">
        <v>1261</v>
      </c>
      <c r="AM47" s="168"/>
      <c r="AN47" s="168"/>
      <c r="AO47" s="168" t="s">
        <v>1261</v>
      </c>
      <c r="AP47" s="168" t="s">
        <v>1261</v>
      </c>
      <c r="AQ47" s="287" t="s">
        <v>2330</v>
      </c>
      <c r="AR47" s="172"/>
      <c r="AS47" s="168"/>
      <c r="AT47" s="168"/>
      <c r="AU47" s="168"/>
      <c r="AV47" s="168"/>
      <c r="AW47" s="168"/>
      <c r="AX47" s="172"/>
      <c r="AY47" s="168"/>
      <c r="AZ47" s="168"/>
      <c r="BA47" s="168"/>
      <c r="BB47" s="168"/>
      <c r="BC47" s="168"/>
      <c r="BD47" s="168"/>
      <c r="BE47" s="168"/>
      <c r="BF47" s="168"/>
      <c r="BG47" s="168"/>
      <c r="BH47" s="168"/>
      <c r="BI47" s="168"/>
      <c r="BJ47" s="168" t="s">
        <v>1791</v>
      </c>
      <c r="BK47" s="168">
        <v>5</v>
      </c>
      <c r="BL47" s="168"/>
      <c r="BM47" s="168"/>
      <c r="BN47" s="168"/>
      <c r="BO47" s="168" t="s">
        <v>1261</v>
      </c>
      <c r="BP47" s="172"/>
      <c r="BQ47" s="132"/>
      <c r="BR47" s="130">
        <f t="shared" si="11"/>
        <v>0</v>
      </c>
      <c r="BS47" s="139">
        <f t="shared" si="22"/>
        <v>0</v>
      </c>
      <c r="BT47" s="139">
        <f t="shared" si="23"/>
        <v>16</v>
      </c>
      <c r="BU47" s="139">
        <f t="shared" si="24"/>
        <v>6</v>
      </c>
      <c r="BV47" s="139">
        <f t="shared" si="25"/>
        <v>0</v>
      </c>
      <c r="BW47" s="156">
        <f t="shared" si="26"/>
        <v>22</v>
      </c>
      <c r="BX47" s="303"/>
      <c r="BY47" s="300"/>
      <c r="BZ47" s="300"/>
      <c r="CA47" s="300"/>
      <c r="CB47" s="300"/>
      <c r="CC47" s="300"/>
      <c r="CD47" s="300"/>
      <c r="CE47" s="300"/>
      <c r="CF47" s="301"/>
      <c r="CG47" s="302"/>
      <c r="CH47" s="303"/>
      <c r="CI47" s="300"/>
      <c r="CJ47" s="300"/>
      <c r="CK47" s="300"/>
      <c r="CL47" s="304"/>
      <c r="CM47" s="303"/>
      <c r="CN47" s="300"/>
      <c r="CO47" s="300"/>
      <c r="CP47" s="300"/>
      <c r="CQ47" s="300"/>
      <c r="CR47" s="300"/>
      <c r="CS47" s="300"/>
      <c r="CT47" s="300"/>
      <c r="CU47" s="300"/>
      <c r="CV47" s="304"/>
      <c r="CW47" s="303"/>
      <c r="CX47" s="300"/>
      <c r="CY47" s="300"/>
      <c r="CZ47" s="300"/>
      <c r="DA47" s="300"/>
      <c r="DB47" s="300"/>
      <c r="DC47" s="300"/>
      <c r="DD47" s="300"/>
      <c r="DE47" s="300"/>
      <c r="DF47" s="123"/>
      <c r="DG47" s="303"/>
      <c r="DH47" s="301"/>
      <c r="DI47" s="303"/>
      <c r="DJ47" s="300"/>
      <c r="DK47" s="300"/>
      <c r="DL47" s="300"/>
      <c r="DM47" s="300"/>
      <c r="DN47" s="300"/>
      <c r="DO47" s="302"/>
    </row>
    <row r="48" spans="1:119" s="143" customFormat="1" ht="15" hidden="1" customHeight="1" x14ac:dyDescent="0.25">
      <c r="A48" s="163">
        <v>7</v>
      </c>
      <c r="B48" s="164">
        <v>40491</v>
      </c>
      <c r="C48" s="186" t="s">
        <v>1738</v>
      </c>
      <c r="D48" s="187" t="s">
        <v>1566</v>
      </c>
      <c r="E48" s="542" t="s">
        <v>592</v>
      </c>
      <c r="F48" s="254"/>
      <c r="G48" s="279">
        <v>1</v>
      </c>
      <c r="H48" s="168" t="s">
        <v>1261</v>
      </c>
      <c r="I48" s="168" t="s">
        <v>1261</v>
      </c>
      <c r="J48" s="168" t="s">
        <v>1261</v>
      </c>
      <c r="K48" s="168" t="s">
        <v>1261</v>
      </c>
      <c r="L48" s="168" t="s">
        <v>1261</v>
      </c>
      <c r="M48" s="250" t="s">
        <v>301</v>
      </c>
      <c r="N48" s="168" t="s">
        <v>1261</v>
      </c>
      <c r="O48" s="250" t="s">
        <v>301</v>
      </c>
      <c r="P48" s="168"/>
      <c r="Q48" s="168" t="s">
        <v>1261</v>
      </c>
      <c r="R48" s="168" t="s">
        <v>1261</v>
      </c>
      <c r="S48" s="168" t="s">
        <v>1261</v>
      </c>
      <c r="T48" s="168" t="s">
        <v>1261</v>
      </c>
      <c r="U48" s="168" t="s">
        <v>1791</v>
      </c>
      <c r="V48" s="168"/>
      <c r="W48" s="168"/>
      <c r="X48" s="168" t="s">
        <v>1261</v>
      </c>
      <c r="Y48" s="168"/>
      <c r="Z48" s="168">
        <v>5</v>
      </c>
      <c r="AA48" s="172">
        <v>6</v>
      </c>
      <c r="AB48" s="168"/>
      <c r="AC48" s="168" t="s">
        <v>1261</v>
      </c>
      <c r="AD48" s="168" t="s">
        <v>1261</v>
      </c>
      <c r="AE48" s="168" t="s">
        <v>1261</v>
      </c>
      <c r="AF48" s="168">
        <v>7</v>
      </c>
      <c r="AG48" s="168"/>
      <c r="AH48" s="168" t="s">
        <v>1261</v>
      </c>
      <c r="AI48" s="168"/>
      <c r="AJ48" s="168" t="s">
        <v>1261</v>
      </c>
      <c r="AK48" s="168"/>
      <c r="AL48" s="168" t="s">
        <v>1261</v>
      </c>
      <c r="AM48" s="168"/>
      <c r="AN48" s="168"/>
      <c r="AO48" s="168" t="s">
        <v>1261</v>
      </c>
      <c r="AP48" s="168" t="s">
        <v>1261</v>
      </c>
      <c r="AQ48" s="287" t="s">
        <v>2330</v>
      </c>
      <c r="AR48" s="172" t="s">
        <v>1261</v>
      </c>
      <c r="AS48" s="168"/>
      <c r="AT48" s="168">
        <v>5</v>
      </c>
      <c r="AU48" s="168"/>
      <c r="AV48" s="168"/>
      <c r="AW48" s="168"/>
      <c r="AX48" s="172"/>
      <c r="AY48" s="168"/>
      <c r="AZ48" s="168"/>
      <c r="BA48" s="168"/>
      <c r="BB48" s="168"/>
      <c r="BC48" s="168"/>
      <c r="BD48" s="168"/>
      <c r="BE48" s="168"/>
      <c r="BF48" s="168">
        <v>6</v>
      </c>
      <c r="BG48" s="168"/>
      <c r="BH48" s="168"/>
      <c r="BI48" s="168"/>
      <c r="BJ48" s="168" t="s">
        <v>1791</v>
      </c>
      <c r="BK48" s="168">
        <v>5</v>
      </c>
      <c r="BL48" s="168"/>
      <c r="BM48" s="168"/>
      <c r="BN48" s="168"/>
      <c r="BO48" s="168"/>
      <c r="BP48" s="172">
        <v>5</v>
      </c>
      <c r="BQ48" s="132"/>
      <c r="BR48" s="130">
        <f t="shared" si="11"/>
        <v>0</v>
      </c>
      <c r="BS48" s="139">
        <f t="shared" si="22"/>
        <v>3</v>
      </c>
      <c r="BT48" s="139">
        <f t="shared" si="23"/>
        <v>20</v>
      </c>
      <c r="BU48" s="139">
        <f t="shared" si="24"/>
        <v>4</v>
      </c>
      <c r="BV48" s="139">
        <f t="shared" si="25"/>
        <v>2</v>
      </c>
      <c r="BW48" s="156">
        <f t="shared" si="26"/>
        <v>29</v>
      </c>
      <c r="BX48" s="303"/>
      <c r="BY48" s="300"/>
      <c r="BZ48" s="300"/>
      <c r="CA48" s="300"/>
      <c r="CB48" s="300"/>
      <c r="CC48" s="300"/>
      <c r="CD48" s="300"/>
      <c r="CE48" s="300"/>
      <c r="CF48" s="301"/>
      <c r="CG48" s="302"/>
      <c r="CH48" s="303"/>
      <c r="CI48" s="300"/>
      <c r="CJ48" s="300"/>
      <c r="CK48" s="300"/>
      <c r="CL48" s="304"/>
      <c r="CM48" s="303"/>
      <c r="CN48" s="300"/>
      <c r="CO48" s="300"/>
      <c r="CP48" s="300"/>
      <c r="CQ48" s="300"/>
      <c r="CR48" s="300"/>
      <c r="CS48" s="300"/>
      <c r="CT48" s="300"/>
      <c r="CU48" s="300"/>
      <c r="CV48" s="304"/>
      <c r="CW48" s="303"/>
      <c r="CX48" s="300"/>
      <c r="CY48" s="300"/>
      <c r="CZ48" s="300"/>
      <c r="DA48" s="300"/>
      <c r="DB48" s="300"/>
      <c r="DC48" s="300"/>
      <c r="DD48" s="300"/>
      <c r="DE48" s="300"/>
      <c r="DF48" s="123"/>
      <c r="DG48" s="303"/>
      <c r="DH48" s="301"/>
      <c r="DI48" s="303"/>
      <c r="DJ48" s="300"/>
      <c r="DK48" s="300"/>
      <c r="DL48" s="300"/>
      <c r="DM48" s="300"/>
      <c r="DN48" s="300"/>
      <c r="DO48" s="302"/>
    </row>
    <row r="49" spans="1:119" s="124" customFormat="1" hidden="1" x14ac:dyDescent="0.25">
      <c r="A49" s="163">
        <v>8</v>
      </c>
      <c r="B49" s="164">
        <v>40491</v>
      </c>
      <c r="C49" s="186" t="s">
        <v>1460</v>
      </c>
      <c r="D49" s="187" t="s">
        <v>1458</v>
      </c>
      <c r="E49" s="186" t="s">
        <v>592</v>
      </c>
      <c r="F49" s="251">
        <v>2</v>
      </c>
      <c r="G49" s="269"/>
      <c r="H49" s="172"/>
      <c r="I49" s="168"/>
      <c r="J49" s="168">
        <v>7</v>
      </c>
      <c r="K49" s="168"/>
      <c r="L49" s="168">
        <v>7</v>
      </c>
      <c r="M49" s="168"/>
      <c r="N49" s="172"/>
      <c r="O49" s="250">
        <v>5</v>
      </c>
      <c r="P49" s="168"/>
      <c r="Q49" s="172"/>
      <c r="R49" s="172"/>
      <c r="S49" s="172"/>
      <c r="T49" s="168"/>
      <c r="U49" s="168" t="s">
        <v>1791</v>
      </c>
      <c r="V49" s="172"/>
      <c r="W49" s="172"/>
      <c r="X49" s="172"/>
      <c r="Y49" s="172"/>
      <c r="Z49" s="172">
        <v>9</v>
      </c>
      <c r="AA49" s="172">
        <v>8</v>
      </c>
      <c r="AB49" s="172"/>
      <c r="AC49" s="172"/>
      <c r="AD49" s="172"/>
      <c r="AE49" s="172"/>
      <c r="AF49" s="172">
        <v>8</v>
      </c>
      <c r="AG49" s="172"/>
      <c r="AH49" s="172"/>
      <c r="AI49" s="172">
        <v>8</v>
      </c>
      <c r="AJ49" s="172"/>
      <c r="AK49" s="172"/>
      <c r="AL49" s="172"/>
      <c r="AM49" s="172"/>
      <c r="AN49" s="172"/>
      <c r="AO49" s="172"/>
      <c r="AP49" s="172"/>
      <c r="AQ49" s="287" t="s">
        <v>2330</v>
      </c>
      <c r="AR49" s="172">
        <v>8</v>
      </c>
      <c r="AS49" s="172"/>
      <c r="AT49" s="172"/>
      <c r="AU49" s="172"/>
      <c r="AV49" s="168"/>
      <c r="AW49" s="168"/>
      <c r="AX49" s="422"/>
      <c r="AY49" s="168"/>
      <c r="AZ49" s="172"/>
      <c r="BA49" s="172">
        <v>7</v>
      </c>
      <c r="BB49" s="172"/>
      <c r="BC49" s="168">
        <v>5</v>
      </c>
      <c r="BD49" s="172"/>
      <c r="BE49" s="172"/>
      <c r="BF49" s="168">
        <v>8</v>
      </c>
      <c r="BG49" s="172"/>
      <c r="BH49" s="172"/>
      <c r="BI49" s="172"/>
      <c r="BJ49" s="168" t="s">
        <v>1791</v>
      </c>
      <c r="BK49" s="168"/>
      <c r="BL49" s="172"/>
      <c r="BM49" s="172"/>
      <c r="BN49" s="172">
        <v>9</v>
      </c>
      <c r="BO49" s="172"/>
      <c r="BP49" s="172"/>
      <c r="BQ49" s="132"/>
      <c r="BR49" s="130">
        <f t="shared" si="11"/>
        <v>0</v>
      </c>
      <c r="BS49" s="139">
        <f t="shared" si="22"/>
        <v>10</v>
      </c>
      <c r="BT49" s="139">
        <f t="shared" si="23"/>
        <v>0</v>
      </c>
      <c r="BU49" s="139">
        <f t="shared" si="24"/>
        <v>2</v>
      </c>
      <c r="BV49" s="139">
        <f t="shared" si="25"/>
        <v>0</v>
      </c>
      <c r="BW49" s="156">
        <f t="shared" si="26"/>
        <v>12</v>
      </c>
      <c r="BX49" s="156"/>
      <c r="BY49" s="254"/>
      <c r="BZ49" s="254"/>
      <c r="CA49" s="254"/>
      <c r="CB49" s="254"/>
      <c r="CC49" s="254"/>
      <c r="CD49" s="254"/>
      <c r="CE49" s="254"/>
      <c r="CF49" s="255"/>
      <c r="CG49" s="256"/>
      <c r="CH49" s="156"/>
      <c r="CI49" s="254"/>
      <c r="CJ49" s="254"/>
      <c r="CK49" s="254"/>
      <c r="CL49" s="257"/>
      <c r="CM49" s="156"/>
      <c r="CN49" s="254"/>
      <c r="CO49" s="254"/>
      <c r="CP49" s="254"/>
      <c r="CQ49" s="254"/>
      <c r="CR49" s="254"/>
      <c r="CS49" s="254"/>
      <c r="CT49" s="254"/>
      <c r="CU49" s="254"/>
      <c r="CV49" s="257"/>
      <c r="CW49" s="156"/>
      <c r="CX49" s="254"/>
      <c r="CY49" s="254"/>
      <c r="CZ49" s="254"/>
      <c r="DA49" s="254"/>
      <c r="DB49" s="254"/>
      <c r="DC49" s="254"/>
      <c r="DD49" s="254"/>
      <c r="DE49" s="254"/>
      <c r="DF49" s="143"/>
      <c r="DG49" s="156"/>
      <c r="DH49" s="255"/>
      <c r="DI49" s="156"/>
      <c r="DJ49" s="254"/>
      <c r="DK49" s="254"/>
      <c r="DL49" s="254"/>
      <c r="DM49" s="254"/>
      <c r="DN49" s="254"/>
      <c r="DO49" s="256"/>
    </row>
    <row r="50" spans="1:119" s="124" customFormat="1" hidden="1" x14ac:dyDescent="0.25">
      <c r="A50" s="163">
        <v>9</v>
      </c>
      <c r="B50" s="164">
        <v>40491</v>
      </c>
      <c r="C50" s="186" t="s">
        <v>1461</v>
      </c>
      <c r="D50" s="531" t="s">
        <v>1459</v>
      </c>
      <c r="E50" s="186" t="s">
        <v>592</v>
      </c>
      <c r="F50" s="251">
        <v>2</v>
      </c>
      <c r="G50" s="269"/>
      <c r="H50" s="172"/>
      <c r="I50" s="172"/>
      <c r="J50" s="168">
        <v>8</v>
      </c>
      <c r="K50" s="172"/>
      <c r="L50" s="168">
        <v>9</v>
      </c>
      <c r="M50" s="168"/>
      <c r="N50" s="172"/>
      <c r="O50" s="168">
        <v>8</v>
      </c>
      <c r="P50" s="172"/>
      <c r="Q50" s="172"/>
      <c r="R50" s="172"/>
      <c r="S50" s="172"/>
      <c r="T50" s="172"/>
      <c r="U50" s="168" t="s">
        <v>1791</v>
      </c>
      <c r="V50" s="172"/>
      <c r="W50" s="172"/>
      <c r="X50" s="172"/>
      <c r="Y50" s="172"/>
      <c r="Z50" s="172">
        <v>9</v>
      </c>
      <c r="AA50" s="172">
        <v>9</v>
      </c>
      <c r="AB50" s="172"/>
      <c r="AC50" s="172"/>
      <c r="AD50" s="172"/>
      <c r="AE50" s="172"/>
      <c r="AF50" s="172">
        <v>8</v>
      </c>
      <c r="AG50" s="172"/>
      <c r="AH50" s="172"/>
      <c r="AI50" s="172">
        <v>9</v>
      </c>
      <c r="AJ50" s="172"/>
      <c r="AK50" s="172"/>
      <c r="AL50" s="172"/>
      <c r="AM50" s="172"/>
      <c r="AN50" s="172"/>
      <c r="AO50" s="172"/>
      <c r="AP50" s="172"/>
      <c r="AQ50" s="287" t="s">
        <v>2330</v>
      </c>
      <c r="AR50" s="172">
        <v>9</v>
      </c>
      <c r="AS50" s="172"/>
      <c r="AT50" s="172"/>
      <c r="AU50" s="172"/>
      <c r="AV50" s="168"/>
      <c r="AW50" s="168"/>
      <c r="AX50" s="422"/>
      <c r="AY50" s="168"/>
      <c r="AZ50" s="172"/>
      <c r="BA50" s="172">
        <v>7</v>
      </c>
      <c r="BB50" s="172"/>
      <c r="BC50" s="168">
        <v>8</v>
      </c>
      <c r="BD50" s="172"/>
      <c r="BE50" s="172"/>
      <c r="BF50" s="168">
        <v>8</v>
      </c>
      <c r="BG50" s="172"/>
      <c r="BH50" s="172"/>
      <c r="BI50" s="172"/>
      <c r="BJ50" s="168" t="s">
        <v>1791</v>
      </c>
      <c r="BK50" s="172"/>
      <c r="BL50" s="172"/>
      <c r="BM50" s="172"/>
      <c r="BN50" s="172">
        <v>9</v>
      </c>
      <c r="BO50" s="172"/>
      <c r="BP50" s="172"/>
      <c r="BQ50" s="132"/>
      <c r="BR50" s="130">
        <f t="shared" si="11"/>
        <v>0</v>
      </c>
      <c r="BS50" s="139">
        <f t="shared" si="22"/>
        <v>12</v>
      </c>
      <c r="BT50" s="139">
        <f t="shared" si="23"/>
        <v>0</v>
      </c>
      <c r="BU50" s="139">
        <f t="shared" si="24"/>
        <v>0</v>
      </c>
      <c r="BV50" s="139">
        <f t="shared" si="25"/>
        <v>0</v>
      </c>
      <c r="BW50" s="156">
        <f t="shared" si="26"/>
        <v>12</v>
      </c>
      <c r="BX50" s="156"/>
      <c r="BY50" s="254"/>
      <c r="BZ50" s="254"/>
      <c r="CA50" s="254"/>
      <c r="CB50" s="254"/>
      <c r="CC50" s="254"/>
      <c r="CD50" s="254"/>
      <c r="CE50" s="254"/>
      <c r="CF50" s="255"/>
      <c r="CG50" s="256"/>
      <c r="CH50" s="156"/>
      <c r="CI50" s="254"/>
      <c r="CJ50" s="254"/>
      <c r="CK50" s="254"/>
      <c r="CL50" s="257"/>
      <c r="CM50" s="156"/>
      <c r="CN50" s="254"/>
      <c r="CO50" s="254"/>
      <c r="CP50" s="254"/>
      <c r="CQ50" s="254"/>
      <c r="CR50" s="254"/>
      <c r="CS50" s="254"/>
      <c r="CT50" s="254"/>
      <c r="CU50" s="254"/>
      <c r="CV50" s="257"/>
      <c r="CW50" s="156"/>
      <c r="CX50" s="254"/>
      <c r="CY50" s="254"/>
      <c r="CZ50" s="254"/>
      <c r="DA50" s="254"/>
      <c r="DB50" s="254"/>
      <c r="DC50" s="254"/>
      <c r="DD50" s="254"/>
      <c r="DE50" s="254"/>
      <c r="DF50" s="143"/>
      <c r="DG50" s="156"/>
      <c r="DH50" s="255"/>
      <c r="DI50" s="156"/>
      <c r="DJ50" s="254"/>
      <c r="DK50" s="254"/>
      <c r="DL50" s="254"/>
      <c r="DM50" s="254"/>
      <c r="DN50" s="254"/>
      <c r="DO50" s="256"/>
    </row>
    <row r="51" spans="1:119" s="143" customFormat="1" hidden="1" x14ac:dyDescent="0.25">
      <c r="A51" s="163">
        <v>11</v>
      </c>
      <c r="B51" s="164">
        <v>40491</v>
      </c>
      <c r="C51" s="186" t="s">
        <v>1105</v>
      </c>
      <c r="D51" s="85" t="s">
        <v>1106</v>
      </c>
      <c r="E51" s="434" t="s">
        <v>592</v>
      </c>
      <c r="F51" s="254">
        <v>2</v>
      </c>
      <c r="G51" s="279"/>
      <c r="H51" s="168">
        <v>5</v>
      </c>
      <c r="I51" s="168">
        <v>5</v>
      </c>
      <c r="J51" s="168">
        <v>5</v>
      </c>
      <c r="K51" s="168"/>
      <c r="L51" s="168">
        <v>5</v>
      </c>
      <c r="M51" s="168" t="s">
        <v>1391</v>
      </c>
      <c r="N51" s="168">
        <v>5</v>
      </c>
      <c r="O51" s="168">
        <v>5</v>
      </c>
      <c r="P51" s="168"/>
      <c r="Q51" s="168">
        <v>6</v>
      </c>
      <c r="R51" s="168">
        <v>5</v>
      </c>
      <c r="S51" s="168">
        <v>5</v>
      </c>
      <c r="T51" s="168"/>
      <c r="U51" s="168" t="s">
        <v>1791</v>
      </c>
      <c r="V51" s="168"/>
      <c r="W51" s="168"/>
      <c r="X51" s="168"/>
      <c r="Y51" s="168" t="s">
        <v>1791</v>
      </c>
      <c r="Z51" s="172" t="s">
        <v>1389</v>
      </c>
      <c r="AA51" s="172" t="s">
        <v>1391</v>
      </c>
      <c r="AB51" s="168"/>
      <c r="AC51" s="168"/>
      <c r="AD51" s="168"/>
      <c r="AE51" s="168"/>
      <c r="AF51" s="172" t="s">
        <v>1389</v>
      </c>
      <c r="AG51" s="168"/>
      <c r="AH51" s="168"/>
      <c r="AI51" s="172" t="s">
        <v>1389</v>
      </c>
      <c r="AJ51" s="168"/>
      <c r="AK51" s="168"/>
      <c r="AL51" s="168"/>
      <c r="AM51" s="168"/>
      <c r="AN51" s="168"/>
      <c r="AO51" s="168"/>
      <c r="AP51" s="168"/>
      <c r="AQ51" s="287" t="s">
        <v>2330</v>
      </c>
      <c r="AR51" s="172" t="s">
        <v>1389</v>
      </c>
      <c r="AS51" s="168"/>
      <c r="AT51" s="168"/>
      <c r="AU51" s="168"/>
      <c r="AV51" s="168"/>
      <c r="AW51" s="168"/>
      <c r="AX51" s="172"/>
      <c r="AY51" s="168"/>
      <c r="AZ51" s="168"/>
      <c r="BA51" s="172" t="s">
        <v>1389</v>
      </c>
      <c r="BB51" s="168">
        <v>5</v>
      </c>
      <c r="BC51" s="168"/>
      <c r="BD51" s="168"/>
      <c r="BE51" s="168"/>
      <c r="BF51" s="168" t="s">
        <v>1391</v>
      </c>
      <c r="BG51" s="168"/>
      <c r="BH51" s="168"/>
      <c r="BI51" s="168"/>
      <c r="BJ51" s="168" t="s">
        <v>1791</v>
      </c>
      <c r="BK51" s="168"/>
      <c r="BL51" s="168"/>
      <c r="BM51" s="168">
        <v>5</v>
      </c>
      <c r="BN51" s="168"/>
      <c r="BO51" s="168">
        <v>5</v>
      </c>
      <c r="BP51" s="172">
        <v>5</v>
      </c>
      <c r="BQ51" s="132"/>
      <c r="BR51" s="130">
        <f t="shared" si="11"/>
        <v>0</v>
      </c>
      <c r="BS51" s="139">
        <f t="shared" si="22"/>
        <v>1</v>
      </c>
      <c r="BT51" s="139">
        <f t="shared" si="23"/>
        <v>0</v>
      </c>
      <c r="BU51" s="139">
        <f t="shared" si="24"/>
        <v>12</v>
      </c>
      <c r="BV51" s="139">
        <f t="shared" si="25"/>
        <v>0</v>
      </c>
      <c r="BW51" s="156">
        <f t="shared" si="26"/>
        <v>13</v>
      </c>
      <c r="BX51" s="303"/>
      <c r="BY51" s="300"/>
      <c r="BZ51" s="300"/>
      <c r="CA51" s="300"/>
      <c r="CB51" s="300"/>
      <c r="CC51" s="300"/>
      <c r="CD51" s="300"/>
      <c r="CE51" s="300"/>
      <c r="CF51" s="301"/>
      <c r="CG51" s="302"/>
      <c r="CH51" s="303"/>
      <c r="CI51" s="300"/>
      <c r="CJ51" s="300"/>
      <c r="CK51" s="300"/>
      <c r="CL51" s="304"/>
      <c r="CM51" s="303"/>
      <c r="CN51" s="300"/>
      <c r="CO51" s="300"/>
      <c r="CP51" s="300"/>
      <c r="CQ51" s="300"/>
      <c r="CR51" s="300"/>
      <c r="CS51" s="300"/>
      <c r="CT51" s="300"/>
      <c r="CU51" s="300"/>
      <c r="CV51" s="304"/>
      <c r="CW51" s="303"/>
      <c r="CX51" s="300"/>
      <c r="CY51" s="300"/>
      <c r="CZ51" s="300"/>
      <c r="DA51" s="300"/>
      <c r="DB51" s="300"/>
      <c r="DC51" s="300"/>
      <c r="DD51" s="300"/>
      <c r="DE51" s="300"/>
      <c r="DF51" s="123"/>
      <c r="DG51" s="303"/>
      <c r="DH51" s="301"/>
      <c r="DI51" s="303"/>
      <c r="DJ51" s="300"/>
      <c r="DK51" s="300"/>
      <c r="DL51" s="300"/>
      <c r="DM51" s="300"/>
      <c r="DN51" s="300"/>
      <c r="DO51" s="302"/>
    </row>
    <row r="52" spans="1:119" s="124" customFormat="1" hidden="1" x14ac:dyDescent="0.25">
      <c r="A52" s="163">
        <v>12</v>
      </c>
      <c r="B52" s="164">
        <v>40491</v>
      </c>
      <c r="C52" s="186" t="s">
        <v>858</v>
      </c>
      <c r="D52" s="85" t="s">
        <v>859</v>
      </c>
      <c r="E52" s="186" t="s">
        <v>592</v>
      </c>
      <c r="F52" s="133">
        <v>1</v>
      </c>
      <c r="G52" s="514"/>
      <c r="H52" s="172"/>
      <c r="I52" s="172"/>
      <c r="J52" s="172"/>
      <c r="K52" s="172"/>
      <c r="L52" s="172"/>
      <c r="M52" s="168" t="s">
        <v>1391</v>
      </c>
      <c r="N52" s="172"/>
      <c r="O52" s="172"/>
      <c r="P52" s="172"/>
      <c r="Q52" s="172"/>
      <c r="R52" s="172"/>
      <c r="S52" s="172"/>
      <c r="T52" s="172"/>
      <c r="U52" s="168" t="s">
        <v>1791</v>
      </c>
      <c r="V52" s="172"/>
      <c r="W52" s="172"/>
      <c r="X52" s="172"/>
      <c r="Y52" s="168" t="s">
        <v>1791</v>
      </c>
      <c r="Z52" s="172"/>
      <c r="AA52" s="172" t="s">
        <v>1391</v>
      </c>
      <c r="AB52" s="172"/>
      <c r="AC52" s="172"/>
      <c r="AD52" s="172"/>
      <c r="AE52" s="172"/>
      <c r="AF52" s="172"/>
      <c r="AG52" s="172"/>
      <c r="AH52" s="172"/>
      <c r="AI52" s="172"/>
      <c r="AJ52" s="172"/>
      <c r="AK52" s="172"/>
      <c r="AL52" s="172"/>
      <c r="AM52" s="172"/>
      <c r="AN52" s="172"/>
      <c r="AO52" s="172"/>
      <c r="AP52" s="172"/>
      <c r="AQ52" s="287" t="s">
        <v>2330</v>
      </c>
      <c r="AR52" s="168"/>
      <c r="AS52" s="172"/>
      <c r="AT52" s="172"/>
      <c r="AU52" s="172"/>
      <c r="AV52" s="168"/>
      <c r="AW52" s="168"/>
      <c r="AX52" s="422"/>
      <c r="AY52" s="168"/>
      <c r="AZ52" s="172"/>
      <c r="BA52" s="172"/>
      <c r="BB52" s="172"/>
      <c r="BC52" s="172"/>
      <c r="BD52" s="172"/>
      <c r="BE52" s="172"/>
      <c r="BF52" s="168" t="s">
        <v>1391</v>
      </c>
      <c r="BG52" s="172"/>
      <c r="BH52" s="172"/>
      <c r="BI52" s="172"/>
      <c r="BJ52" s="168" t="s">
        <v>1791</v>
      </c>
      <c r="BK52" s="172"/>
      <c r="BL52" s="172"/>
      <c r="BM52" s="172"/>
      <c r="BN52" s="172"/>
      <c r="BO52" s="172"/>
      <c r="BP52" s="172"/>
      <c r="BQ52" s="132"/>
      <c r="BR52" s="130">
        <f t="shared" si="11"/>
        <v>0</v>
      </c>
      <c r="BS52" s="139">
        <f t="shared" si="22"/>
        <v>0</v>
      </c>
      <c r="BT52" s="139">
        <f t="shared" si="23"/>
        <v>0</v>
      </c>
      <c r="BU52" s="139">
        <f t="shared" si="24"/>
        <v>0</v>
      </c>
      <c r="BV52" s="139">
        <f t="shared" si="25"/>
        <v>0</v>
      </c>
      <c r="BW52" s="156">
        <f t="shared" si="26"/>
        <v>0</v>
      </c>
      <c r="BX52" s="139"/>
      <c r="BY52" s="132"/>
      <c r="BZ52" s="132"/>
      <c r="CA52" s="132"/>
      <c r="CB52" s="132"/>
      <c r="CC52" s="132"/>
      <c r="CD52" s="132"/>
      <c r="CE52" s="132"/>
      <c r="CF52" s="138"/>
      <c r="CG52" s="140"/>
      <c r="CH52" s="139"/>
      <c r="CI52" s="132"/>
      <c r="CJ52" s="132"/>
      <c r="CK52" s="132"/>
      <c r="CL52" s="141"/>
      <c r="CM52" s="139"/>
      <c r="CN52" s="132"/>
      <c r="CO52" s="132"/>
      <c r="CP52" s="132"/>
      <c r="CQ52" s="132"/>
      <c r="CR52" s="132"/>
      <c r="CS52" s="132"/>
      <c r="CT52" s="132"/>
      <c r="CU52" s="132"/>
      <c r="CV52" s="141"/>
      <c r="CW52" s="139"/>
      <c r="CX52" s="132"/>
      <c r="CY52" s="132"/>
      <c r="CZ52" s="132"/>
      <c r="DA52" s="132"/>
      <c r="DB52" s="132"/>
      <c r="DC52" s="132"/>
      <c r="DD52" s="132"/>
      <c r="DE52" s="132"/>
      <c r="DF52" s="143"/>
      <c r="DG52" s="139"/>
      <c r="DH52" s="138"/>
      <c r="DI52" s="139"/>
      <c r="DJ52" s="132"/>
      <c r="DK52" s="132"/>
      <c r="DL52" s="132"/>
      <c r="DM52" s="132"/>
      <c r="DN52" s="132"/>
      <c r="DO52" s="140"/>
    </row>
    <row r="53" spans="1:119" s="143" customFormat="1" hidden="1" x14ac:dyDescent="0.25">
      <c r="A53" s="163">
        <v>13</v>
      </c>
      <c r="B53" s="164">
        <v>40491</v>
      </c>
      <c r="C53" s="186" t="s">
        <v>765</v>
      </c>
      <c r="D53" s="390" t="s">
        <v>767</v>
      </c>
      <c r="E53" s="164" t="s">
        <v>598</v>
      </c>
      <c r="F53" s="132">
        <v>2</v>
      </c>
      <c r="G53" s="515"/>
      <c r="H53" s="168"/>
      <c r="I53" s="168"/>
      <c r="J53" s="168"/>
      <c r="K53" s="168"/>
      <c r="L53" s="168"/>
      <c r="M53" s="168" t="s">
        <v>1391</v>
      </c>
      <c r="N53" s="168"/>
      <c r="O53" s="168"/>
      <c r="P53" s="168"/>
      <c r="Q53" s="168"/>
      <c r="R53" s="168"/>
      <c r="S53" s="168"/>
      <c r="T53" s="168"/>
      <c r="U53" s="168" t="s">
        <v>1791</v>
      </c>
      <c r="V53" s="168"/>
      <c r="W53" s="168"/>
      <c r="X53" s="168"/>
      <c r="Y53" s="168" t="s">
        <v>1791</v>
      </c>
      <c r="Z53" s="168"/>
      <c r="AA53" s="172" t="s">
        <v>1391</v>
      </c>
      <c r="AB53" s="168"/>
      <c r="AC53" s="168"/>
      <c r="AD53" s="168"/>
      <c r="AE53" s="168"/>
      <c r="AF53" s="168"/>
      <c r="AG53" s="168"/>
      <c r="AH53" s="168"/>
      <c r="AI53" s="168"/>
      <c r="AJ53" s="168"/>
      <c r="AK53" s="168"/>
      <c r="AL53" s="168"/>
      <c r="AM53" s="168"/>
      <c r="AN53" s="168"/>
      <c r="AO53" s="168"/>
      <c r="AP53" s="168"/>
      <c r="AQ53" s="287" t="s">
        <v>2330</v>
      </c>
      <c r="AR53" s="172"/>
      <c r="AS53" s="168"/>
      <c r="AT53" s="168"/>
      <c r="AU53" s="168"/>
      <c r="AV53" s="168"/>
      <c r="AW53" s="168"/>
      <c r="AX53" s="172"/>
      <c r="AY53" s="168"/>
      <c r="AZ53" s="168"/>
      <c r="BA53" s="168"/>
      <c r="BB53" s="168"/>
      <c r="BC53" s="168"/>
      <c r="BD53" s="168"/>
      <c r="BE53" s="168"/>
      <c r="BF53" s="168" t="s">
        <v>1391</v>
      </c>
      <c r="BG53" s="168"/>
      <c r="BH53" s="168"/>
      <c r="BI53" s="168"/>
      <c r="BJ53" s="168" t="s">
        <v>1791</v>
      </c>
      <c r="BK53" s="168"/>
      <c r="BL53" s="168"/>
      <c r="BM53" s="168"/>
      <c r="BN53" s="168"/>
      <c r="BO53" s="168"/>
      <c r="BP53" s="172"/>
      <c r="BQ53" s="132"/>
      <c r="BR53" s="130">
        <f t="shared" si="11"/>
        <v>0</v>
      </c>
      <c r="BS53" s="139">
        <f t="shared" si="22"/>
        <v>0</v>
      </c>
      <c r="BT53" s="139">
        <f t="shared" si="23"/>
        <v>0</v>
      </c>
      <c r="BU53" s="139">
        <f t="shared" si="24"/>
        <v>0</v>
      </c>
      <c r="BV53" s="139">
        <f t="shared" si="25"/>
        <v>0</v>
      </c>
      <c r="BW53" s="156">
        <f t="shared" si="26"/>
        <v>0</v>
      </c>
      <c r="BX53" s="121"/>
      <c r="BY53" s="118"/>
      <c r="BZ53" s="118"/>
      <c r="CA53" s="118"/>
      <c r="CB53" s="118"/>
      <c r="CC53" s="118"/>
      <c r="CD53" s="118"/>
      <c r="CE53" s="118"/>
      <c r="CF53" s="119"/>
      <c r="CG53" s="120"/>
      <c r="CH53" s="121"/>
      <c r="CI53" s="118"/>
      <c r="CJ53" s="118"/>
      <c r="CK53" s="118"/>
      <c r="CL53" s="122"/>
      <c r="CM53" s="121"/>
      <c r="CN53" s="118"/>
      <c r="CO53" s="118"/>
      <c r="CP53" s="118"/>
      <c r="CQ53" s="118"/>
      <c r="CR53" s="118"/>
      <c r="CS53" s="118"/>
      <c r="CT53" s="118"/>
      <c r="CU53" s="118"/>
      <c r="CV53" s="122"/>
      <c r="CW53" s="121"/>
      <c r="CX53" s="118"/>
      <c r="CY53" s="118"/>
      <c r="CZ53" s="118"/>
      <c r="DA53" s="118"/>
      <c r="DB53" s="118"/>
      <c r="DC53" s="118"/>
      <c r="DD53" s="118"/>
      <c r="DE53" s="118"/>
      <c r="DF53" s="397"/>
      <c r="DG53" s="121"/>
      <c r="DH53" s="119"/>
      <c r="DI53" s="121"/>
      <c r="DJ53" s="118"/>
      <c r="DK53" s="118"/>
      <c r="DL53" s="118"/>
      <c r="DM53" s="118"/>
      <c r="DN53" s="118"/>
      <c r="DO53" s="120"/>
    </row>
    <row r="54" spans="1:119" s="143" customFormat="1" hidden="1" x14ac:dyDescent="0.25">
      <c r="A54" s="163">
        <v>14</v>
      </c>
      <c r="B54" s="164">
        <v>40491</v>
      </c>
      <c r="C54" s="186" t="s">
        <v>648</v>
      </c>
      <c r="D54" s="85" t="s">
        <v>649</v>
      </c>
      <c r="E54" s="186" t="s">
        <v>598</v>
      </c>
      <c r="F54" s="133">
        <v>4</v>
      </c>
      <c r="G54" s="514"/>
      <c r="H54" s="172"/>
      <c r="I54" s="172"/>
      <c r="J54" s="172"/>
      <c r="K54" s="172"/>
      <c r="L54" s="172"/>
      <c r="M54" s="168" t="s">
        <v>1391</v>
      </c>
      <c r="N54" s="172"/>
      <c r="O54" s="172"/>
      <c r="P54" s="295"/>
      <c r="Q54" s="172"/>
      <c r="R54" s="172"/>
      <c r="S54" s="295"/>
      <c r="T54" s="172"/>
      <c r="U54" s="168" t="s">
        <v>1791</v>
      </c>
      <c r="V54" s="172"/>
      <c r="W54" s="172"/>
      <c r="X54" s="172"/>
      <c r="Y54" s="168" t="s">
        <v>1791</v>
      </c>
      <c r="Z54" s="172"/>
      <c r="AA54" s="172" t="s">
        <v>1391</v>
      </c>
      <c r="AB54" s="172"/>
      <c r="AC54" s="172"/>
      <c r="AD54" s="172"/>
      <c r="AE54" s="172"/>
      <c r="AF54" s="172"/>
      <c r="AG54" s="172"/>
      <c r="AH54" s="172"/>
      <c r="AI54" s="172"/>
      <c r="AJ54" s="172"/>
      <c r="AK54" s="172"/>
      <c r="AL54" s="172"/>
      <c r="AM54" s="172"/>
      <c r="AN54" s="172"/>
      <c r="AO54" s="172"/>
      <c r="AP54" s="172"/>
      <c r="AQ54" s="287" t="s">
        <v>2330</v>
      </c>
      <c r="AR54" s="168">
        <v>9</v>
      </c>
      <c r="AS54" s="172"/>
      <c r="AT54" s="172"/>
      <c r="AU54" s="172"/>
      <c r="AV54" s="168"/>
      <c r="AW54" s="168"/>
      <c r="AX54" s="172"/>
      <c r="AY54" s="168"/>
      <c r="AZ54" s="172"/>
      <c r="BA54" s="172"/>
      <c r="BB54" s="172"/>
      <c r="BC54" s="172"/>
      <c r="BD54" s="172"/>
      <c r="BE54" s="172"/>
      <c r="BF54" s="168" t="s">
        <v>1391</v>
      </c>
      <c r="BG54" s="172"/>
      <c r="BH54" s="172"/>
      <c r="BI54" s="172"/>
      <c r="BJ54" s="168" t="s">
        <v>1791</v>
      </c>
      <c r="BK54" s="172"/>
      <c r="BL54" s="172"/>
      <c r="BM54" s="172"/>
      <c r="BN54" s="172"/>
      <c r="BO54" s="172"/>
      <c r="BP54" s="172"/>
      <c r="BQ54" s="132"/>
      <c r="BR54" s="130">
        <f t="shared" si="11"/>
        <v>0</v>
      </c>
      <c r="BS54" s="139">
        <f t="shared" si="22"/>
        <v>1</v>
      </c>
      <c r="BT54" s="139">
        <f t="shared" si="23"/>
        <v>0</v>
      </c>
      <c r="BU54" s="139">
        <f t="shared" si="24"/>
        <v>0</v>
      </c>
      <c r="BV54" s="139">
        <f t="shared" si="25"/>
        <v>0</v>
      </c>
      <c r="BW54" s="156">
        <f t="shared" si="26"/>
        <v>1</v>
      </c>
      <c r="BX54" s="139">
        <v>7</v>
      </c>
      <c r="BY54" s="132"/>
      <c r="BZ54" s="132"/>
      <c r="CA54" s="132"/>
      <c r="CB54" s="132"/>
      <c r="CC54" s="132"/>
      <c r="CD54" s="132"/>
      <c r="CE54" s="132"/>
      <c r="CF54" s="138"/>
      <c r="CG54" s="140"/>
      <c r="CH54" s="139"/>
      <c r="CI54" s="132"/>
      <c r="CJ54" s="132"/>
      <c r="CK54" s="132"/>
      <c r="CL54" s="141"/>
      <c r="CM54" s="139"/>
      <c r="CN54" s="132"/>
      <c r="CO54" s="132"/>
      <c r="CP54" s="132"/>
      <c r="CQ54" s="132"/>
      <c r="CR54" s="132"/>
      <c r="CS54" s="132"/>
      <c r="CT54" s="132"/>
      <c r="CU54" s="132"/>
      <c r="CV54" s="141"/>
      <c r="CW54" s="139"/>
      <c r="CX54" s="132"/>
      <c r="CY54" s="132"/>
      <c r="CZ54" s="132"/>
      <c r="DA54" s="132"/>
      <c r="DB54" s="132"/>
      <c r="DC54" s="132"/>
      <c r="DD54" s="132"/>
      <c r="DE54" s="132"/>
      <c r="DF54" s="142"/>
      <c r="DG54" s="139"/>
      <c r="DH54" s="138"/>
      <c r="DI54" s="139"/>
      <c r="DJ54" s="132"/>
      <c r="DK54" s="132"/>
      <c r="DL54" s="132"/>
      <c r="DM54" s="132"/>
      <c r="DN54" s="132"/>
      <c r="DO54" s="140"/>
    </row>
    <row r="55" spans="1:119" s="143" customFormat="1" hidden="1" x14ac:dyDescent="0.25">
      <c r="A55" s="163">
        <v>15</v>
      </c>
      <c r="B55" s="164">
        <v>40491</v>
      </c>
      <c r="C55" s="186" t="s">
        <v>860</v>
      </c>
      <c r="D55" s="85" t="s">
        <v>861</v>
      </c>
      <c r="E55" s="434" t="s">
        <v>598</v>
      </c>
      <c r="F55" s="254"/>
      <c r="G55" s="279">
        <v>1</v>
      </c>
      <c r="H55" s="168"/>
      <c r="I55" s="168"/>
      <c r="J55" s="168"/>
      <c r="K55" s="168"/>
      <c r="L55" s="168"/>
      <c r="M55" s="168" t="s">
        <v>1391</v>
      </c>
      <c r="N55" s="168"/>
      <c r="O55" s="168"/>
      <c r="P55" s="168"/>
      <c r="Q55" s="168"/>
      <c r="R55" s="168"/>
      <c r="S55" s="168"/>
      <c r="T55" s="168"/>
      <c r="U55" s="168" t="s">
        <v>1791</v>
      </c>
      <c r="V55" s="168"/>
      <c r="W55" s="168"/>
      <c r="X55" s="168"/>
      <c r="Y55" s="168" t="s">
        <v>1791</v>
      </c>
      <c r="Z55" s="168"/>
      <c r="AA55" s="172" t="s">
        <v>1391</v>
      </c>
      <c r="AB55" s="168"/>
      <c r="AC55" s="168"/>
      <c r="AD55" s="168"/>
      <c r="AE55" s="168"/>
      <c r="AF55" s="168"/>
      <c r="AG55" s="168"/>
      <c r="AH55" s="168"/>
      <c r="AI55" s="168"/>
      <c r="AJ55" s="168"/>
      <c r="AK55" s="168"/>
      <c r="AL55" s="168"/>
      <c r="AM55" s="168"/>
      <c r="AN55" s="168"/>
      <c r="AO55" s="168"/>
      <c r="AP55" s="168"/>
      <c r="AQ55" s="287" t="s">
        <v>2330</v>
      </c>
      <c r="AR55" s="172" t="s">
        <v>1389</v>
      </c>
      <c r="AS55" s="168"/>
      <c r="AT55" s="168"/>
      <c r="AU55" s="168"/>
      <c r="AV55" s="168"/>
      <c r="AW55" s="168"/>
      <c r="AX55" s="172"/>
      <c r="AY55" s="168"/>
      <c r="AZ55" s="168"/>
      <c r="BA55" s="168"/>
      <c r="BB55" s="168"/>
      <c r="BC55" s="168"/>
      <c r="BD55" s="168"/>
      <c r="BE55" s="168"/>
      <c r="BF55" s="168" t="s">
        <v>1391</v>
      </c>
      <c r="BG55" s="168"/>
      <c r="BH55" s="168"/>
      <c r="BI55" s="168"/>
      <c r="BJ55" s="168" t="s">
        <v>1791</v>
      </c>
      <c r="BK55" s="168"/>
      <c r="BL55" s="168"/>
      <c r="BM55" s="168"/>
      <c r="BN55" s="168"/>
      <c r="BO55" s="168"/>
      <c r="BP55" s="172"/>
      <c r="BQ55" s="132"/>
      <c r="BR55" s="130">
        <f t="shared" si="11"/>
        <v>0</v>
      </c>
      <c r="BS55" s="139">
        <f t="shared" si="22"/>
        <v>0</v>
      </c>
      <c r="BT55" s="139">
        <f t="shared" si="23"/>
        <v>0</v>
      </c>
      <c r="BU55" s="139">
        <f t="shared" si="24"/>
        <v>0</v>
      </c>
      <c r="BV55" s="139">
        <f t="shared" si="25"/>
        <v>0</v>
      </c>
      <c r="BW55" s="156">
        <f t="shared" si="26"/>
        <v>0</v>
      </c>
      <c r="BX55" s="303"/>
      <c r="BY55" s="300"/>
      <c r="BZ55" s="300"/>
      <c r="CA55" s="300"/>
      <c r="CB55" s="300"/>
      <c r="CC55" s="300"/>
      <c r="CD55" s="300"/>
      <c r="CE55" s="300"/>
      <c r="CF55" s="301"/>
      <c r="CG55" s="302"/>
      <c r="CH55" s="303"/>
      <c r="CI55" s="300"/>
      <c r="CJ55" s="300"/>
      <c r="CK55" s="300"/>
      <c r="CL55" s="304"/>
      <c r="CM55" s="303"/>
      <c r="CN55" s="300"/>
      <c r="CO55" s="300"/>
      <c r="CP55" s="300"/>
      <c r="CQ55" s="300"/>
      <c r="CR55" s="300"/>
      <c r="CS55" s="300"/>
      <c r="CT55" s="300"/>
      <c r="CU55" s="300"/>
      <c r="CV55" s="304"/>
      <c r="CW55" s="303"/>
      <c r="CX55" s="300"/>
      <c r="CY55" s="300"/>
      <c r="CZ55" s="300"/>
      <c r="DA55" s="300"/>
      <c r="DB55" s="300"/>
      <c r="DC55" s="300"/>
      <c r="DD55" s="300"/>
      <c r="DE55" s="300"/>
      <c r="DF55" s="123"/>
      <c r="DG55" s="303"/>
      <c r="DH55" s="301"/>
      <c r="DI55" s="303"/>
      <c r="DJ55" s="300"/>
      <c r="DK55" s="300"/>
      <c r="DL55" s="300"/>
      <c r="DM55" s="300"/>
      <c r="DN55" s="300"/>
      <c r="DO55" s="302"/>
    </row>
    <row r="56" spans="1:119" s="143" customFormat="1" hidden="1" x14ac:dyDescent="0.25">
      <c r="A56" s="163">
        <v>7</v>
      </c>
      <c r="B56" s="164">
        <v>40491</v>
      </c>
      <c r="C56" s="186"/>
      <c r="D56" s="187" t="s">
        <v>1566</v>
      </c>
      <c r="E56" s="542" t="s">
        <v>592</v>
      </c>
      <c r="F56" s="254"/>
      <c r="G56" s="279">
        <v>1</v>
      </c>
      <c r="H56" s="168" t="s">
        <v>1261</v>
      </c>
      <c r="I56" s="168" t="s">
        <v>1261</v>
      </c>
      <c r="J56" s="168" t="s">
        <v>1261</v>
      </c>
      <c r="K56" s="168" t="s">
        <v>1261</v>
      </c>
      <c r="L56" s="168" t="s">
        <v>1261</v>
      </c>
      <c r="M56" s="250" t="s">
        <v>292</v>
      </c>
      <c r="N56" s="168" t="s">
        <v>1261</v>
      </c>
      <c r="O56" s="250" t="s">
        <v>294</v>
      </c>
      <c r="P56" s="168"/>
      <c r="Q56" s="168" t="s">
        <v>1261</v>
      </c>
      <c r="R56" s="168" t="s">
        <v>1261</v>
      </c>
      <c r="S56" s="168" t="s">
        <v>1261</v>
      </c>
      <c r="T56" s="168" t="s">
        <v>1261</v>
      </c>
      <c r="U56" s="168" t="s">
        <v>1261</v>
      </c>
      <c r="V56" s="168"/>
      <c r="W56" s="168"/>
      <c r="X56" s="168" t="s">
        <v>1261</v>
      </c>
      <c r="Y56" s="168"/>
      <c r="Z56" s="168" t="s">
        <v>293</v>
      </c>
      <c r="AA56" s="172">
        <v>6</v>
      </c>
      <c r="AB56" s="168"/>
      <c r="AC56" s="168" t="s">
        <v>1261</v>
      </c>
      <c r="AD56" s="168" t="s">
        <v>1261</v>
      </c>
      <c r="AE56" s="168" t="s">
        <v>1261</v>
      </c>
      <c r="AF56" s="168">
        <v>7</v>
      </c>
      <c r="AG56" s="168"/>
      <c r="AH56" s="168" t="s">
        <v>1261</v>
      </c>
      <c r="AI56" s="168"/>
      <c r="AJ56" s="168" t="s">
        <v>1261</v>
      </c>
      <c r="AK56" s="168"/>
      <c r="AL56" s="168" t="s">
        <v>1261</v>
      </c>
      <c r="AM56" s="168"/>
      <c r="AN56" s="168"/>
      <c r="AO56" s="168" t="s">
        <v>1261</v>
      </c>
      <c r="AP56" s="168" t="s">
        <v>1261</v>
      </c>
      <c r="AQ56" s="287" t="s">
        <v>2330</v>
      </c>
      <c r="AR56" s="172" t="s">
        <v>1261</v>
      </c>
      <c r="AS56" s="168"/>
      <c r="AT56" s="168" t="s">
        <v>301</v>
      </c>
      <c r="AU56" s="168"/>
      <c r="AV56" s="168"/>
      <c r="AW56" s="168"/>
      <c r="AX56" s="172"/>
      <c r="AY56" s="168"/>
      <c r="AZ56" s="168"/>
      <c r="BA56" s="168"/>
      <c r="BB56" s="168"/>
      <c r="BC56" s="168"/>
      <c r="BD56" s="168"/>
      <c r="BE56" s="168"/>
      <c r="BF56" s="168">
        <v>6</v>
      </c>
      <c r="BG56" s="168"/>
      <c r="BH56" s="168"/>
      <c r="BI56" s="168"/>
      <c r="BJ56" s="168">
        <v>7</v>
      </c>
      <c r="BK56" s="250" t="s">
        <v>301</v>
      </c>
      <c r="BL56" s="168"/>
      <c r="BM56" s="168"/>
      <c r="BN56" s="168"/>
      <c r="BO56" s="168"/>
      <c r="BP56" s="172" t="s">
        <v>293</v>
      </c>
      <c r="BQ56" s="132"/>
      <c r="BR56" s="130">
        <f t="shared" si="11"/>
        <v>0</v>
      </c>
      <c r="BS56" s="139">
        <f t="shared" si="22"/>
        <v>4</v>
      </c>
      <c r="BT56" s="139">
        <f t="shared" si="23"/>
        <v>25</v>
      </c>
      <c r="BU56" s="139">
        <f t="shared" si="24"/>
        <v>0</v>
      </c>
      <c r="BV56" s="139">
        <f t="shared" si="25"/>
        <v>2</v>
      </c>
      <c r="BW56" s="156">
        <f t="shared" si="26"/>
        <v>31</v>
      </c>
      <c r="BX56" s="303"/>
      <c r="BY56" s="300"/>
      <c r="BZ56" s="300"/>
      <c r="CA56" s="300"/>
      <c r="CB56" s="300"/>
      <c r="CC56" s="300"/>
      <c r="CD56" s="300"/>
      <c r="CE56" s="300"/>
      <c r="CF56" s="301"/>
      <c r="CG56" s="302"/>
      <c r="CH56" s="303"/>
      <c r="CI56" s="300"/>
      <c r="CJ56" s="300"/>
      <c r="CK56" s="300"/>
      <c r="CL56" s="304"/>
      <c r="CM56" s="303"/>
      <c r="CN56" s="300"/>
      <c r="CO56" s="300"/>
      <c r="CP56" s="300"/>
      <c r="CQ56" s="300"/>
      <c r="CR56" s="300"/>
      <c r="CS56" s="300"/>
      <c r="CT56" s="300"/>
      <c r="CU56" s="300"/>
      <c r="CV56" s="304"/>
      <c r="CW56" s="303"/>
      <c r="CX56" s="300"/>
      <c r="CY56" s="300"/>
      <c r="CZ56" s="300"/>
      <c r="DA56" s="300"/>
      <c r="DB56" s="300"/>
      <c r="DC56" s="300"/>
      <c r="DD56" s="300"/>
      <c r="DE56" s="300"/>
      <c r="DF56" s="123"/>
      <c r="DG56" s="303"/>
      <c r="DH56" s="301"/>
      <c r="DI56" s="303"/>
      <c r="DJ56" s="300"/>
      <c r="DK56" s="300"/>
      <c r="DL56" s="300"/>
      <c r="DM56" s="300"/>
      <c r="DN56" s="300"/>
      <c r="DO56" s="302"/>
    </row>
    <row r="57" spans="1:119" s="143" customFormat="1" hidden="1" x14ac:dyDescent="0.25">
      <c r="A57" s="163">
        <v>16</v>
      </c>
      <c r="B57" s="164">
        <v>40491</v>
      </c>
      <c r="C57" s="186" t="s">
        <v>1479</v>
      </c>
      <c r="D57" s="85" t="s">
        <v>1485</v>
      </c>
      <c r="E57" s="434" t="s">
        <v>592</v>
      </c>
      <c r="F57" s="254">
        <v>8</v>
      </c>
      <c r="G57" s="279">
        <v>1</v>
      </c>
      <c r="H57" s="168" t="s">
        <v>595</v>
      </c>
      <c r="I57" s="168" t="s">
        <v>595</v>
      </c>
      <c r="J57" s="168" t="s">
        <v>595</v>
      </c>
      <c r="K57" s="168" t="s">
        <v>595</v>
      </c>
      <c r="L57" s="168" t="s">
        <v>595</v>
      </c>
      <c r="M57" s="168">
        <v>9</v>
      </c>
      <c r="N57" s="168" t="s">
        <v>595</v>
      </c>
      <c r="O57" s="250" t="s">
        <v>1722</v>
      </c>
      <c r="P57" s="168" t="s">
        <v>595</v>
      </c>
      <c r="Q57" s="168" t="s">
        <v>595</v>
      </c>
      <c r="R57" s="168" t="s">
        <v>595</v>
      </c>
      <c r="S57" s="168" t="s">
        <v>595</v>
      </c>
      <c r="T57" s="168" t="s">
        <v>595</v>
      </c>
      <c r="U57" s="168" t="s">
        <v>595</v>
      </c>
      <c r="V57" s="168" t="s">
        <v>595</v>
      </c>
      <c r="W57" s="168" t="s">
        <v>595</v>
      </c>
      <c r="X57" s="168" t="s">
        <v>595</v>
      </c>
      <c r="Y57" s="168">
        <v>9</v>
      </c>
      <c r="Z57" s="168">
        <v>9</v>
      </c>
      <c r="AA57" s="172">
        <v>7</v>
      </c>
      <c r="AB57" s="168" t="s">
        <v>595</v>
      </c>
      <c r="AC57" s="168" t="s">
        <v>595</v>
      </c>
      <c r="AD57" s="168" t="s">
        <v>595</v>
      </c>
      <c r="AE57" s="168" t="s">
        <v>595</v>
      </c>
      <c r="AF57" s="168">
        <v>9</v>
      </c>
      <c r="AG57" s="168">
        <v>8</v>
      </c>
      <c r="AH57" s="168" t="s">
        <v>595</v>
      </c>
      <c r="AI57" s="168">
        <v>7</v>
      </c>
      <c r="AJ57" s="168" t="s">
        <v>595</v>
      </c>
      <c r="AK57" s="168">
        <v>8</v>
      </c>
      <c r="AL57" s="168" t="s">
        <v>595</v>
      </c>
      <c r="AM57" s="168">
        <v>9</v>
      </c>
      <c r="AN57" s="168">
        <v>9</v>
      </c>
      <c r="AO57" s="168" t="s">
        <v>595</v>
      </c>
      <c r="AP57" s="168" t="s">
        <v>595</v>
      </c>
      <c r="AQ57" s="287" t="s">
        <v>2330</v>
      </c>
      <c r="AR57" s="168">
        <v>7</v>
      </c>
      <c r="AS57" s="168">
        <v>9</v>
      </c>
      <c r="AT57" s="168">
        <v>8</v>
      </c>
      <c r="AU57" s="168">
        <v>9</v>
      </c>
      <c r="AV57" s="168">
        <v>10</v>
      </c>
      <c r="AW57" s="168">
        <v>9</v>
      </c>
      <c r="AX57" s="172"/>
      <c r="AY57" s="168"/>
      <c r="AZ57" s="168"/>
      <c r="BA57" s="168"/>
      <c r="BB57" s="168"/>
      <c r="BC57" s="168">
        <v>7</v>
      </c>
      <c r="BD57" s="168"/>
      <c r="BE57" s="168"/>
      <c r="BF57" s="168">
        <v>7</v>
      </c>
      <c r="BG57" s="168" t="s">
        <v>595</v>
      </c>
      <c r="BH57" s="168"/>
      <c r="BI57" s="168"/>
      <c r="BJ57" s="168">
        <v>9</v>
      </c>
      <c r="BK57" s="168">
        <v>9</v>
      </c>
      <c r="BL57" s="168"/>
      <c r="BM57" s="168" t="s">
        <v>595</v>
      </c>
      <c r="BN57" s="168">
        <v>9</v>
      </c>
      <c r="BO57" s="168"/>
      <c r="BP57" s="172"/>
      <c r="BQ57" s="132">
        <v>9</v>
      </c>
      <c r="BR57" s="130">
        <f t="shared" si="11"/>
        <v>0</v>
      </c>
      <c r="BS57" s="139">
        <f t="shared" si="22"/>
        <v>22</v>
      </c>
      <c r="BT57" s="139">
        <f t="shared" si="23"/>
        <v>27</v>
      </c>
      <c r="BU57" s="139">
        <f t="shared" si="24"/>
        <v>0</v>
      </c>
      <c r="BV57" s="139">
        <f t="shared" si="25"/>
        <v>0</v>
      </c>
      <c r="BW57" s="156">
        <f t="shared" si="26"/>
        <v>49</v>
      </c>
      <c r="BX57" s="303"/>
      <c r="BY57" s="300"/>
      <c r="BZ57" s="300"/>
      <c r="CA57" s="300"/>
      <c r="CB57" s="300"/>
      <c r="CC57" s="300"/>
      <c r="CD57" s="300"/>
      <c r="CE57" s="300"/>
      <c r="CF57" s="301"/>
      <c r="CG57" s="302"/>
      <c r="CH57" s="303"/>
      <c r="CI57" s="300"/>
      <c r="CJ57" s="300"/>
      <c r="CK57" s="300"/>
      <c r="CL57" s="304"/>
      <c r="CM57" s="303"/>
      <c r="CN57" s="300"/>
      <c r="CO57" s="300"/>
      <c r="CP57" s="300"/>
      <c r="CQ57" s="300"/>
      <c r="CR57" s="300"/>
      <c r="CS57" s="300"/>
      <c r="CT57" s="300"/>
      <c r="CU57" s="300"/>
      <c r="CV57" s="304"/>
      <c r="CW57" s="303"/>
      <c r="CX57" s="300"/>
      <c r="CY57" s="300"/>
      <c r="CZ57" s="300"/>
      <c r="DA57" s="300"/>
      <c r="DB57" s="300"/>
      <c r="DC57" s="300"/>
      <c r="DD57" s="300"/>
      <c r="DE57" s="300"/>
      <c r="DF57" s="123"/>
      <c r="DG57" s="303"/>
      <c r="DH57" s="301"/>
      <c r="DI57" s="303"/>
      <c r="DJ57" s="300"/>
      <c r="DK57" s="300"/>
      <c r="DL57" s="300"/>
      <c r="DM57" s="300"/>
      <c r="DN57" s="300"/>
      <c r="DO57" s="302"/>
    </row>
    <row r="58" spans="1:119" s="143" customFormat="1" hidden="1" x14ac:dyDescent="0.25">
      <c r="A58" s="163">
        <v>17</v>
      </c>
      <c r="B58" s="164">
        <v>40491</v>
      </c>
      <c r="C58" s="186" t="s">
        <v>1483</v>
      </c>
      <c r="D58" s="85" t="s">
        <v>1488</v>
      </c>
      <c r="E58" s="434" t="s">
        <v>592</v>
      </c>
      <c r="F58" s="254"/>
      <c r="G58" s="279">
        <v>1</v>
      </c>
      <c r="H58" s="168" t="s">
        <v>1261</v>
      </c>
      <c r="I58" s="168" t="s">
        <v>1261</v>
      </c>
      <c r="J58" s="168" t="s">
        <v>1261</v>
      </c>
      <c r="K58" s="168" t="s">
        <v>1261</v>
      </c>
      <c r="L58" s="168" t="s">
        <v>1261</v>
      </c>
      <c r="M58" s="168">
        <v>5</v>
      </c>
      <c r="N58" s="168" t="s">
        <v>1261</v>
      </c>
      <c r="O58" s="250">
        <v>5</v>
      </c>
      <c r="P58" s="168" t="s">
        <v>1261</v>
      </c>
      <c r="Q58" s="168" t="s">
        <v>1261</v>
      </c>
      <c r="R58" s="168" t="s">
        <v>1261</v>
      </c>
      <c r="S58" s="168" t="s">
        <v>1261</v>
      </c>
      <c r="T58" s="168" t="s">
        <v>1261</v>
      </c>
      <c r="U58" s="168" t="s">
        <v>1791</v>
      </c>
      <c r="V58" s="168" t="s">
        <v>1261</v>
      </c>
      <c r="W58" s="168" t="s">
        <v>1261</v>
      </c>
      <c r="X58" s="168" t="s">
        <v>1261</v>
      </c>
      <c r="Y58" s="168" t="s">
        <v>1791</v>
      </c>
      <c r="Z58" s="168"/>
      <c r="AA58" s="172">
        <v>5</v>
      </c>
      <c r="AB58" s="168" t="s">
        <v>1261</v>
      </c>
      <c r="AC58" s="168" t="s">
        <v>1261</v>
      </c>
      <c r="AD58" s="168" t="s">
        <v>1261</v>
      </c>
      <c r="AE58" s="168" t="s">
        <v>1261</v>
      </c>
      <c r="AF58" s="168"/>
      <c r="AG58" s="168" t="s">
        <v>1261</v>
      </c>
      <c r="AH58" s="168" t="s">
        <v>1261</v>
      </c>
      <c r="AI58" s="168"/>
      <c r="AJ58" s="168" t="s">
        <v>1261</v>
      </c>
      <c r="AK58" s="168"/>
      <c r="AL58" s="168"/>
      <c r="AM58" s="168"/>
      <c r="AN58" s="168"/>
      <c r="AO58" s="168" t="s">
        <v>1261</v>
      </c>
      <c r="AP58" s="168" t="s">
        <v>1261</v>
      </c>
      <c r="AQ58" s="287" t="s">
        <v>2330</v>
      </c>
      <c r="AR58" s="172" t="s">
        <v>1261</v>
      </c>
      <c r="AS58" s="168" t="s">
        <v>1261</v>
      </c>
      <c r="AT58" s="168"/>
      <c r="AU58" s="168"/>
      <c r="AV58" s="168"/>
      <c r="AW58" s="168" t="s">
        <v>1261</v>
      </c>
      <c r="AX58" s="172"/>
      <c r="AY58" s="168"/>
      <c r="AZ58" s="168"/>
      <c r="BA58" s="168"/>
      <c r="BB58" s="168"/>
      <c r="BC58" s="168">
        <v>5</v>
      </c>
      <c r="BD58" s="168"/>
      <c r="BE58" s="168" t="s">
        <v>1261</v>
      </c>
      <c r="BF58" s="168">
        <v>5</v>
      </c>
      <c r="BG58" s="168" t="s">
        <v>1261</v>
      </c>
      <c r="BH58" s="168"/>
      <c r="BI58" s="168"/>
      <c r="BJ58" s="168" t="s">
        <v>1791</v>
      </c>
      <c r="BK58" s="168" t="s">
        <v>1673</v>
      </c>
      <c r="BL58" s="168"/>
      <c r="BM58" s="168" t="s">
        <v>1261</v>
      </c>
      <c r="BN58" s="168">
        <v>5</v>
      </c>
      <c r="BO58" s="168" t="s">
        <v>1261</v>
      </c>
      <c r="BP58" s="172"/>
      <c r="BQ58" s="132"/>
      <c r="BR58" s="130">
        <f t="shared" si="11"/>
        <v>0</v>
      </c>
      <c r="BS58" s="139">
        <f t="shared" si="22"/>
        <v>0</v>
      </c>
      <c r="BT58" s="139">
        <f t="shared" si="23"/>
        <v>30</v>
      </c>
      <c r="BU58" s="139">
        <f t="shared" si="24"/>
        <v>6</v>
      </c>
      <c r="BV58" s="139">
        <f t="shared" si="25"/>
        <v>0</v>
      </c>
      <c r="BW58" s="156">
        <f t="shared" si="26"/>
        <v>36</v>
      </c>
      <c r="BX58" s="303"/>
      <c r="BY58" s="300"/>
      <c r="BZ58" s="300"/>
      <c r="CA58" s="300"/>
      <c r="CB58" s="300"/>
      <c r="CC58" s="300"/>
      <c r="CD58" s="300"/>
      <c r="CE58" s="300"/>
      <c r="CF58" s="301"/>
      <c r="CG58" s="302"/>
      <c r="CH58" s="303"/>
      <c r="CI58" s="300"/>
      <c r="CJ58" s="300"/>
      <c r="CK58" s="300"/>
      <c r="CL58" s="304"/>
      <c r="CM58" s="303"/>
      <c r="CN58" s="300"/>
      <c r="CO58" s="300"/>
      <c r="CP58" s="300"/>
      <c r="CQ58" s="300"/>
      <c r="CR58" s="300"/>
      <c r="CS58" s="300"/>
      <c r="CT58" s="300"/>
      <c r="CU58" s="300"/>
      <c r="CV58" s="304"/>
      <c r="CW58" s="303"/>
      <c r="CX58" s="300"/>
      <c r="CY58" s="300"/>
      <c r="CZ58" s="300"/>
      <c r="DA58" s="300"/>
      <c r="DB58" s="300"/>
      <c r="DC58" s="300"/>
      <c r="DD58" s="300"/>
      <c r="DE58" s="300"/>
      <c r="DF58" s="123"/>
      <c r="DG58" s="303"/>
      <c r="DH58" s="301"/>
      <c r="DI58" s="303"/>
      <c r="DJ58" s="300"/>
      <c r="DK58" s="300"/>
      <c r="DL58" s="300"/>
      <c r="DM58" s="300"/>
      <c r="DN58" s="300"/>
      <c r="DO58" s="302"/>
    </row>
    <row r="59" spans="1:119" s="143" customFormat="1" hidden="1" x14ac:dyDescent="0.25">
      <c r="A59" s="163">
        <v>18</v>
      </c>
      <c r="B59" s="164">
        <v>40491</v>
      </c>
      <c r="C59" s="186" t="s">
        <v>1482</v>
      </c>
      <c r="D59" s="85" t="s">
        <v>1487</v>
      </c>
      <c r="E59" s="434" t="s">
        <v>592</v>
      </c>
      <c r="F59" s="254">
        <v>8</v>
      </c>
      <c r="G59" s="279">
        <v>1</v>
      </c>
      <c r="H59" s="168" t="s">
        <v>595</v>
      </c>
      <c r="I59" s="168" t="s">
        <v>595</v>
      </c>
      <c r="J59" s="168">
        <v>7</v>
      </c>
      <c r="K59" s="168" t="s">
        <v>595</v>
      </c>
      <c r="L59" s="168" t="s">
        <v>595</v>
      </c>
      <c r="M59" s="168">
        <v>9</v>
      </c>
      <c r="N59" s="168" t="s">
        <v>595</v>
      </c>
      <c r="O59" s="250" t="s">
        <v>295</v>
      </c>
      <c r="P59" s="168" t="s">
        <v>292</v>
      </c>
      <c r="Q59" s="168" t="s">
        <v>595</v>
      </c>
      <c r="R59" s="168" t="s">
        <v>595</v>
      </c>
      <c r="S59" s="168" t="s">
        <v>595</v>
      </c>
      <c r="T59" s="168" t="s">
        <v>595</v>
      </c>
      <c r="U59" s="168">
        <v>9</v>
      </c>
      <c r="V59" s="168" t="s">
        <v>595</v>
      </c>
      <c r="W59" s="168" t="s">
        <v>595</v>
      </c>
      <c r="X59" s="168" t="s">
        <v>595</v>
      </c>
      <c r="Y59" s="168">
        <v>9</v>
      </c>
      <c r="Z59" s="168">
        <v>8</v>
      </c>
      <c r="AA59" s="172">
        <v>7</v>
      </c>
      <c r="AB59" s="168" t="s">
        <v>595</v>
      </c>
      <c r="AC59" s="168" t="s">
        <v>595</v>
      </c>
      <c r="AD59" s="168" t="s">
        <v>595</v>
      </c>
      <c r="AE59" s="168">
        <v>8</v>
      </c>
      <c r="AF59" s="168">
        <v>9</v>
      </c>
      <c r="AG59" s="168">
        <v>8</v>
      </c>
      <c r="AH59" s="168">
        <v>10</v>
      </c>
      <c r="AI59" s="168">
        <v>10</v>
      </c>
      <c r="AJ59" s="168" t="s">
        <v>292</v>
      </c>
      <c r="AK59" s="168">
        <v>8</v>
      </c>
      <c r="AL59" s="168" t="s">
        <v>595</v>
      </c>
      <c r="AM59" s="168">
        <v>9</v>
      </c>
      <c r="AN59" s="168">
        <v>10</v>
      </c>
      <c r="AO59" s="168" t="s">
        <v>595</v>
      </c>
      <c r="AP59" s="168">
        <v>10</v>
      </c>
      <c r="AQ59" s="287">
        <v>9</v>
      </c>
      <c r="AR59" s="168" t="s">
        <v>295</v>
      </c>
      <c r="AS59" s="541" t="s">
        <v>700</v>
      </c>
      <c r="AT59" s="168">
        <v>10</v>
      </c>
      <c r="AU59" s="168">
        <v>7</v>
      </c>
      <c r="AV59" s="168" t="s">
        <v>293</v>
      </c>
      <c r="AW59" s="168" t="s">
        <v>595</v>
      </c>
      <c r="AX59" s="172"/>
      <c r="AY59" s="168"/>
      <c r="AZ59" s="168"/>
      <c r="BA59" s="168"/>
      <c r="BB59" s="168"/>
      <c r="BC59" s="168">
        <v>8</v>
      </c>
      <c r="BD59" s="168"/>
      <c r="BE59" s="168" t="s">
        <v>595</v>
      </c>
      <c r="BF59" s="168">
        <v>8</v>
      </c>
      <c r="BG59" s="168"/>
      <c r="BH59" s="168"/>
      <c r="BI59" s="168"/>
      <c r="BJ59" s="168">
        <v>9</v>
      </c>
      <c r="BK59" s="168">
        <v>9</v>
      </c>
      <c r="BL59" s="168"/>
      <c r="BM59" s="168" t="s">
        <v>595</v>
      </c>
      <c r="BN59" s="168">
        <v>9</v>
      </c>
      <c r="BO59" s="168" t="s">
        <v>595</v>
      </c>
      <c r="BP59" s="172"/>
      <c r="BQ59" s="132"/>
      <c r="BR59" s="130">
        <f t="shared" si="11"/>
        <v>0</v>
      </c>
      <c r="BS59" s="139">
        <f t="shared" si="22"/>
        <v>23</v>
      </c>
      <c r="BT59" s="139">
        <f t="shared" si="23"/>
        <v>27</v>
      </c>
      <c r="BU59" s="139">
        <f t="shared" si="24"/>
        <v>0</v>
      </c>
      <c r="BV59" s="139">
        <f t="shared" si="25"/>
        <v>0</v>
      </c>
      <c r="BW59" s="156">
        <f t="shared" si="26"/>
        <v>50</v>
      </c>
      <c r="BX59" s="303"/>
      <c r="BY59" s="300"/>
      <c r="BZ59" s="300"/>
      <c r="CA59" s="300"/>
      <c r="CB59" s="300"/>
      <c r="CC59" s="300"/>
      <c r="CD59" s="300"/>
      <c r="CE59" s="300"/>
      <c r="CF59" s="301"/>
      <c r="CG59" s="302"/>
      <c r="CH59" s="303"/>
      <c r="CI59" s="300"/>
      <c r="CJ59" s="300"/>
      <c r="CK59" s="300"/>
      <c r="CL59" s="304"/>
      <c r="CM59" s="303"/>
      <c r="CN59" s="300"/>
      <c r="CO59" s="300"/>
      <c r="CP59" s="300"/>
      <c r="CQ59" s="300"/>
      <c r="CR59" s="300"/>
      <c r="CS59" s="300"/>
      <c r="CT59" s="300"/>
      <c r="CU59" s="300"/>
      <c r="CV59" s="304"/>
      <c r="CW59" s="303"/>
      <c r="CX59" s="300"/>
      <c r="CY59" s="300"/>
      <c r="CZ59" s="300"/>
      <c r="DA59" s="300"/>
      <c r="DB59" s="300"/>
      <c r="DC59" s="300"/>
      <c r="DD59" s="300"/>
      <c r="DE59" s="300"/>
      <c r="DF59" s="123"/>
      <c r="DG59" s="303"/>
      <c r="DH59" s="301"/>
      <c r="DI59" s="303"/>
      <c r="DJ59" s="300"/>
      <c r="DK59" s="300"/>
      <c r="DL59" s="300"/>
      <c r="DM59" s="300"/>
      <c r="DN59" s="300"/>
      <c r="DO59" s="302"/>
    </row>
    <row r="60" spans="1:119" s="143" customFormat="1" hidden="1" x14ac:dyDescent="0.25">
      <c r="A60" s="163">
        <v>19</v>
      </c>
      <c r="B60" s="164">
        <v>40491</v>
      </c>
      <c r="C60" s="85" t="s">
        <v>1604</v>
      </c>
      <c r="D60" s="85" t="s">
        <v>1605</v>
      </c>
      <c r="E60" s="434" t="s">
        <v>591</v>
      </c>
      <c r="F60" s="254">
        <v>1</v>
      </c>
      <c r="G60" s="279"/>
      <c r="H60" s="168" t="s">
        <v>1673</v>
      </c>
      <c r="I60" s="168"/>
      <c r="J60" s="168"/>
      <c r="K60" s="168"/>
      <c r="L60" s="168" t="s">
        <v>1673</v>
      </c>
      <c r="M60" s="168"/>
      <c r="N60" s="168"/>
      <c r="O60" s="168" t="s">
        <v>1673</v>
      </c>
      <c r="P60" s="168"/>
      <c r="Q60" s="168"/>
      <c r="R60" s="168" t="s">
        <v>1673</v>
      </c>
      <c r="S60" s="168"/>
      <c r="T60" s="168"/>
      <c r="U60" s="168"/>
      <c r="V60" s="168"/>
      <c r="W60" s="168"/>
      <c r="X60" s="168"/>
      <c r="Y60" s="168"/>
      <c r="Z60" s="168"/>
      <c r="AA60" s="172"/>
      <c r="AB60" s="168"/>
      <c r="AC60" s="168"/>
      <c r="AD60" s="168"/>
      <c r="AE60" s="168"/>
      <c r="AF60" s="168"/>
      <c r="AG60" s="168"/>
      <c r="AH60" s="168"/>
      <c r="AI60" s="168"/>
      <c r="AJ60" s="168"/>
      <c r="AK60" s="168"/>
      <c r="AL60" s="168"/>
      <c r="AM60" s="168"/>
      <c r="AN60" s="168"/>
      <c r="AO60" s="168"/>
      <c r="AP60" s="168"/>
      <c r="AQ60" s="287" t="s">
        <v>2330</v>
      </c>
      <c r="AR60" s="172"/>
      <c r="AS60" s="168"/>
      <c r="AT60" s="168" t="s">
        <v>1987</v>
      </c>
      <c r="AU60" s="168"/>
      <c r="AV60" s="168"/>
      <c r="AW60" s="168"/>
      <c r="AX60" s="172"/>
      <c r="AY60" s="168"/>
      <c r="AZ60" s="168"/>
      <c r="BA60" s="168"/>
      <c r="BB60" s="168" t="s">
        <v>1673</v>
      </c>
      <c r="BC60" s="168"/>
      <c r="BD60" s="168"/>
      <c r="BE60" s="168"/>
      <c r="BF60" s="168"/>
      <c r="BG60" s="168"/>
      <c r="BH60" s="168"/>
      <c r="BI60" s="168"/>
      <c r="BJ60" s="168" t="s">
        <v>1673</v>
      </c>
      <c r="BK60" s="168"/>
      <c r="BL60" s="168"/>
      <c r="BM60" s="168" t="s">
        <v>1673</v>
      </c>
      <c r="BN60" s="593"/>
      <c r="BO60" s="168"/>
      <c r="BP60" s="172"/>
      <c r="BQ60" s="132"/>
      <c r="BR60" s="130">
        <f t="shared" si="11"/>
        <v>0</v>
      </c>
      <c r="BS60" s="139">
        <f t="shared" si="22"/>
        <v>0</v>
      </c>
      <c r="BT60" s="139">
        <f t="shared" si="23"/>
        <v>0</v>
      </c>
      <c r="BU60" s="139">
        <f t="shared" si="24"/>
        <v>0</v>
      </c>
      <c r="BV60" s="139">
        <f t="shared" si="25"/>
        <v>0</v>
      </c>
      <c r="BW60" s="156">
        <f t="shared" si="26"/>
        <v>0</v>
      </c>
      <c r="BX60" s="303"/>
      <c r="BY60" s="300"/>
      <c r="BZ60" s="300"/>
      <c r="CA60" s="300"/>
      <c r="CB60" s="300"/>
      <c r="CC60" s="300"/>
      <c r="CD60" s="300"/>
      <c r="CE60" s="300"/>
      <c r="CF60" s="301"/>
      <c r="CG60" s="302"/>
      <c r="CH60" s="303"/>
      <c r="CI60" s="300"/>
      <c r="CJ60" s="300"/>
      <c r="CK60" s="300"/>
      <c r="CL60" s="304"/>
      <c r="CM60" s="303"/>
      <c r="CN60" s="300"/>
      <c r="CO60" s="300"/>
      <c r="CP60" s="300"/>
      <c r="CQ60" s="300"/>
      <c r="CR60" s="300"/>
      <c r="CS60" s="300"/>
      <c r="CT60" s="300"/>
      <c r="CU60" s="300"/>
      <c r="CV60" s="304"/>
      <c r="CW60" s="303"/>
      <c r="CX60" s="300"/>
      <c r="CY60" s="300"/>
      <c r="CZ60" s="300"/>
      <c r="DA60" s="300"/>
      <c r="DB60" s="300"/>
      <c r="DC60" s="300"/>
      <c r="DD60" s="300"/>
      <c r="DE60" s="300"/>
      <c r="DF60" s="123"/>
      <c r="DG60" s="303"/>
      <c r="DH60" s="301"/>
      <c r="DI60" s="303"/>
      <c r="DJ60" s="300"/>
      <c r="DK60" s="300"/>
      <c r="DL60" s="300"/>
      <c r="DM60" s="300"/>
      <c r="DN60" s="300"/>
      <c r="DO60" s="302"/>
    </row>
    <row r="61" spans="1:119" s="143" customFormat="1" hidden="1" x14ac:dyDescent="0.25">
      <c r="A61" s="163">
        <v>23</v>
      </c>
      <c r="B61" s="164">
        <v>40491</v>
      </c>
      <c r="C61" s="186" t="s">
        <v>1547</v>
      </c>
      <c r="D61" s="85" t="s">
        <v>1546</v>
      </c>
      <c r="E61" s="434" t="s">
        <v>591</v>
      </c>
      <c r="F61" s="254">
        <v>1</v>
      </c>
      <c r="G61" s="279"/>
      <c r="H61" s="168"/>
      <c r="I61" s="168"/>
      <c r="J61" s="168"/>
      <c r="K61" s="168"/>
      <c r="L61" s="168">
        <v>5</v>
      </c>
      <c r="M61" s="168">
        <v>5</v>
      </c>
      <c r="N61" s="168"/>
      <c r="O61" s="168" t="s">
        <v>1673</v>
      </c>
      <c r="P61" s="168"/>
      <c r="Q61" s="168"/>
      <c r="R61" s="168"/>
      <c r="S61" s="168"/>
      <c r="T61" s="168"/>
      <c r="U61" s="168"/>
      <c r="V61" s="168"/>
      <c r="W61" s="168"/>
      <c r="X61" s="168">
        <v>5</v>
      </c>
      <c r="Y61" s="168"/>
      <c r="Z61" s="168"/>
      <c r="AA61" s="172"/>
      <c r="AB61" s="168"/>
      <c r="AC61" s="168"/>
      <c r="AD61" s="168"/>
      <c r="AE61" s="168"/>
      <c r="AF61" s="168"/>
      <c r="AG61" s="168"/>
      <c r="AH61" s="168"/>
      <c r="AI61" s="168"/>
      <c r="AJ61" s="168"/>
      <c r="AK61" s="168"/>
      <c r="AL61" s="168"/>
      <c r="AM61" s="168"/>
      <c r="AN61" s="168"/>
      <c r="AO61" s="168"/>
      <c r="AP61" s="168"/>
      <c r="AQ61" s="287" t="s">
        <v>2330</v>
      </c>
      <c r="AR61" s="172"/>
      <c r="AS61" s="168"/>
      <c r="AT61" s="168" t="s">
        <v>1987</v>
      </c>
      <c r="AU61" s="168"/>
      <c r="AV61" s="168"/>
      <c r="AW61" s="168"/>
      <c r="AX61" s="593"/>
      <c r="AY61" s="168">
        <v>5</v>
      </c>
      <c r="AZ61" s="168">
        <v>5</v>
      </c>
      <c r="BA61" s="168"/>
      <c r="BB61" s="168"/>
      <c r="BC61" s="168"/>
      <c r="BD61" s="168"/>
      <c r="BE61" s="168"/>
      <c r="BF61" s="168"/>
      <c r="BG61" s="168"/>
      <c r="BH61" s="168"/>
      <c r="BI61" s="168"/>
      <c r="BJ61" s="168"/>
      <c r="BK61" s="168"/>
      <c r="BL61" s="168"/>
      <c r="BM61" s="172"/>
      <c r="BN61" s="168">
        <v>5</v>
      </c>
      <c r="BO61" s="168"/>
      <c r="BP61" s="172"/>
      <c r="BQ61" s="132">
        <v>5</v>
      </c>
      <c r="BR61" s="130">
        <f t="shared" si="11"/>
        <v>0</v>
      </c>
      <c r="BS61" s="139">
        <f t="shared" si="22"/>
        <v>0</v>
      </c>
      <c r="BT61" s="139">
        <f t="shared" si="23"/>
        <v>0</v>
      </c>
      <c r="BU61" s="139">
        <f t="shared" si="24"/>
        <v>7</v>
      </c>
      <c r="BV61" s="139">
        <f t="shared" si="25"/>
        <v>0</v>
      </c>
      <c r="BW61" s="156">
        <f t="shared" si="26"/>
        <v>7</v>
      </c>
      <c r="BX61" s="303"/>
      <c r="BY61" s="300"/>
      <c r="BZ61" s="300"/>
      <c r="CA61" s="300"/>
      <c r="CB61" s="300"/>
      <c r="CC61" s="300"/>
      <c r="CD61" s="300"/>
      <c r="CE61" s="300"/>
      <c r="CF61" s="301"/>
      <c r="CG61" s="302"/>
      <c r="CH61" s="303"/>
      <c r="CI61" s="300"/>
      <c r="CJ61" s="300"/>
      <c r="CK61" s="300"/>
      <c r="CL61" s="304"/>
      <c r="CM61" s="303"/>
      <c r="CN61" s="300"/>
      <c r="CO61" s="300"/>
      <c r="CP61" s="300"/>
      <c r="CQ61" s="300"/>
      <c r="CR61" s="300"/>
      <c r="CS61" s="300"/>
      <c r="CT61" s="300"/>
      <c r="CU61" s="300"/>
      <c r="CV61" s="304"/>
      <c r="CW61" s="303"/>
      <c r="CX61" s="300"/>
      <c r="CY61" s="300"/>
      <c r="CZ61" s="300"/>
      <c r="DA61" s="300"/>
      <c r="DB61" s="300"/>
      <c r="DC61" s="300"/>
      <c r="DD61" s="300"/>
      <c r="DE61" s="300"/>
      <c r="DF61" s="123"/>
      <c r="DG61" s="303"/>
      <c r="DH61" s="301"/>
      <c r="DI61" s="303"/>
      <c r="DJ61" s="300"/>
      <c r="DK61" s="300"/>
      <c r="DL61" s="300"/>
      <c r="DM61" s="300"/>
      <c r="DN61" s="300"/>
      <c r="DO61" s="302"/>
    </row>
    <row r="62" spans="1:119" s="143" customFormat="1" hidden="1" x14ac:dyDescent="0.25">
      <c r="A62" s="163"/>
      <c r="B62" s="164"/>
      <c r="C62" s="186" t="s">
        <v>1942</v>
      </c>
      <c r="D62" s="85" t="s">
        <v>1963</v>
      </c>
      <c r="E62" s="434" t="s">
        <v>592</v>
      </c>
      <c r="F62" s="254">
        <v>8</v>
      </c>
      <c r="G62" s="279"/>
      <c r="H62" s="168" t="s">
        <v>595</v>
      </c>
      <c r="I62" s="168" t="s">
        <v>595</v>
      </c>
      <c r="J62" s="168" t="s">
        <v>595</v>
      </c>
      <c r="K62" s="168" t="s">
        <v>595</v>
      </c>
      <c r="L62" s="168" t="s">
        <v>595</v>
      </c>
      <c r="M62" s="168" t="s">
        <v>595</v>
      </c>
      <c r="N62" s="168" t="s">
        <v>595</v>
      </c>
      <c r="O62" s="168">
        <v>10</v>
      </c>
      <c r="P62" s="168" t="s">
        <v>595</v>
      </c>
      <c r="Q62" s="168" t="s">
        <v>595</v>
      </c>
      <c r="R62" s="168" t="s">
        <v>595</v>
      </c>
      <c r="S62" s="168" t="s">
        <v>595</v>
      </c>
      <c r="T62" s="168" t="s">
        <v>595</v>
      </c>
      <c r="U62" s="168" t="s">
        <v>595</v>
      </c>
      <c r="V62" s="168" t="s">
        <v>595</v>
      </c>
      <c r="W62" s="168" t="s">
        <v>595</v>
      </c>
      <c r="X62" s="168" t="s">
        <v>595</v>
      </c>
      <c r="Y62" s="168" t="s">
        <v>595</v>
      </c>
      <c r="Z62" s="168" t="s">
        <v>292</v>
      </c>
      <c r="AA62" s="172" t="s">
        <v>595</v>
      </c>
      <c r="AB62" s="168" t="s">
        <v>595</v>
      </c>
      <c r="AC62" s="168" t="s">
        <v>595</v>
      </c>
      <c r="AD62" s="168" t="s">
        <v>595</v>
      </c>
      <c r="AE62" s="168" t="s">
        <v>595</v>
      </c>
      <c r="AF62" s="168" t="s">
        <v>295</v>
      </c>
      <c r="AG62" s="168" t="s">
        <v>595</v>
      </c>
      <c r="AH62" s="168" t="s">
        <v>595</v>
      </c>
      <c r="AI62" s="168" t="s">
        <v>294</v>
      </c>
      <c r="AJ62" s="168" t="s">
        <v>595</v>
      </c>
      <c r="AK62" s="168" t="s">
        <v>595</v>
      </c>
      <c r="AL62" s="168" t="s">
        <v>595</v>
      </c>
      <c r="AM62" s="168" t="s">
        <v>595</v>
      </c>
      <c r="AN62" s="168" t="s">
        <v>595</v>
      </c>
      <c r="AO62" s="168" t="s">
        <v>595</v>
      </c>
      <c r="AP62" s="168" t="s">
        <v>595</v>
      </c>
      <c r="AQ62" s="287" t="s">
        <v>2330</v>
      </c>
      <c r="AR62" s="172" t="s">
        <v>595</v>
      </c>
      <c r="AS62" s="168" t="s">
        <v>595</v>
      </c>
      <c r="AT62" s="168" t="s">
        <v>295</v>
      </c>
      <c r="AU62" s="168">
        <v>5</v>
      </c>
      <c r="AV62" s="168" t="s">
        <v>595</v>
      </c>
      <c r="AW62" s="168" t="s">
        <v>595</v>
      </c>
      <c r="AX62" s="593" t="s">
        <v>595</v>
      </c>
      <c r="AY62" s="168"/>
      <c r="AZ62" s="168"/>
      <c r="BA62" s="168"/>
      <c r="BB62" s="168"/>
      <c r="BC62" s="168"/>
      <c r="BD62" s="168" t="s">
        <v>595</v>
      </c>
      <c r="BE62" s="168" t="s">
        <v>595</v>
      </c>
      <c r="BF62" s="168" t="s">
        <v>595</v>
      </c>
      <c r="BG62" s="168" t="s">
        <v>595</v>
      </c>
      <c r="BH62" s="168" t="s">
        <v>595</v>
      </c>
      <c r="BI62" s="168" t="s">
        <v>595</v>
      </c>
      <c r="BJ62" s="168" t="s">
        <v>595</v>
      </c>
      <c r="BK62" s="168"/>
      <c r="BL62" s="168" t="s">
        <v>595</v>
      </c>
      <c r="BM62" s="172" t="s">
        <v>595</v>
      </c>
      <c r="BN62" s="168"/>
      <c r="BO62" s="168" t="s">
        <v>595</v>
      </c>
      <c r="BP62" s="172"/>
      <c r="BQ62" s="132"/>
      <c r="BR62" s="130">
        <f t="shared" si="11"/>
        <v>0</v>
      </c>
      <c r="BS62" s="139">
        <f t="shared" si="22"/>
        <v>1</v>
      </c>
      <c r="BT62" s="139">
        <f t="shared" si="23"/>
        <v>50</v>
      </c>
      <c r="BU62" s="139">
        <f t="shared" si="24"/>
        <v>1</v>
      </c>
      <c r="BV62" s="139">
        <f t="shared" si="25"/>
        <v>0</v>
      </c>
      <c r="BW62" s="156">
        <f t="shared" si="26"/>
        <v>52</v>
      </c>
      <c r="BX62" s="303"/>
      <c r="BY62" s="300"/>
      <c r="BZ62" s="300"/>
      <c r="CA62" s="300"/>
      <c r="CB62" s="300"/>
      <c r="CC62" s="300"/>
      <c r="CD62" s="300"/>
      <c r="CE62" s="300"/>
      <c r="CF62" s="301"/>
      <c r="CG62" s="302"/>
      <c r="CH62" s="303"/>
      <c r="CI62" s="300"/>
      <c r="CJ62" s="300"/>
      <c r="CK62" s="300"/>
      <c r="CL62" s="304"/>
      <c r="CM62" s="303"/>
      <c r="CN62" s="300"/>
      <c r="CO62" s="300"/>
      <c r="CP62" s="300"/>
      <c r="CQ62" s="300"/>
      <c r="CR62" s="300"/>
      <c r="CS62" s="300"/>
      <c r="CT62" s="300"/>
      <c r="CU62" s="300"/>
      <c r="CV62" s="304"/>
      <c r="CW62" s="303"/>
      <c r="CX62" s="300"/>
      <c r="CY62" s="300"/>
      <c r="CZ62" s="300"/>
      <c r="DA62" s="300"/>
      <c r="DB62" s="300"/>
      <c r="DC62" s="300"/>
      <c r="DD62" s="300"/>
      <c r="DE62" s="300"/>
      <c r="DF62" s="123"/>
      <c r="DG62" s="303"/>
      <c r="DH62" s="301"/>
      <c r="DI62" s="303"/>
      <c r="DJ62" s="300"/>
      <c r="DK62" s="300"/>
      <c r="DL62" s="300"/>
      <c r="DM62" s="300"/>
      <c r="DN62" s="300"/>
      <c r="DO62" s="302"/>
    </row>
    <row r="63" spans="1:119" s="143" customFormat="1" hidden="1" x14ac:dyDescent="0.25">
      <c r="A63" s="163"/>
      <c r="B63" s="164"/>
      <c r="C63" s="186" t="s">
        <v>2353</v>
      </c>
      <c r="D63" s="85" t="s">
        <v>2354</v>
      </c>
      <c r="E63" s="434" t="s">
        <v>591</v>
      </c>
      <c r="F63" s="254">
        <v>1</v>
      </c>
      <c r="G63" s="279"/>
      <c r="H63" s="168"/>
      <c r="I63" s="168">
        <v>5</v>
      </c>
      <c r="J63" s="168"/>
      <c r="K63" s="168"/>
      <c r="L63" s="168"/>
      <c r="M63" s="168"/>
      <c r="N63" s="168">
        <v>5</v>
      </c>
      <c r="O63" s="168"/>
      <c r="P63" s="168"/>
      <c r="Q63" s="168"/>
      <c r="R63" s="168"/>
      <c r="S63" s="168"/>
      <c r="T63" s="168"/>
      <c r="U63" s="168"/>
      <c r="V63" s="168"/>
      <c r="W63" s="168"/>
      <c r="X63" s="168"/>
      <c r="Y63" s="168"/>
      <c r="Z63" s="168"/>
      <c r="AA63" s="172"/>
      <c r="AB63" s="168"/>
      <c r="AC63" s="168"/>
      <c r="AD63" s="168"/>
      <c r="AE63" s="168"/>
      <c r="AF63" s="168"/>
      <c r="AG63" s="168">
        <v>5</v>
      </c>
      <c r="AH63" s="168"/>
      <c r="AI63" s="168"/>
      <c r="AJ63" s="168"/>
      <c r="AK63" s="168"/>
      <c r="AL63" s="168"/>
      <c r="AM63" s="168"/>
      <c r="AN63" s="168"/>
      <c r="AO63" s="168"/>
      <c r="AP63" s="168"/>
      <c r="AQ63" s="287">
        <v>5</v>
      </c>
      <c r="AR63" s="172"/>
      <c r="AS63" s="168"/>
      <c r="AT63" s="168"/>
      <c r="AU63" s="168"/>
      <c r="AV63" s="168"/>
      <c r="AW63" s="168"/>
      <c r="AX63" s="593"/>
      <c r="AY63" s="168"/>
      <c r="AZ63" s="168"/>
      <c r="BA63" s="168"/>
      <c r="BB63" s="168"/>
      <c r="BC63" s="287">
        <v>5</v>
      </c>
      <c r="BD63" s="287"/>
      <c r="BE63" s="168"/>
      <c r="BF63" s="168"/>
      <c r="BG63" s="168"/>
      <c r="BH63" s="168"/>
      <c r="BI63" s="168"/>
      <c r="BJ63" s="168"/>
      <c r="BK63" s="168"/>
      <c r="BL63" s="168"/>
      <c r="BM63" s="172"/>
      <c r="BN63" s="168"/>
      <c r="BO63" s="168"/>
      <c r="BP63" s="172">
        <v>5</v>
      </c>
      <c r="BQ63" s="132"/>
      <c r="BR63" s="130">
        <f t="shared" si="11"/>
        <v>0</v>
      </c>
      <c r="BS63" s="139">
        <f t="shared" si="22"/>
        <v>0</v>
      </c>
      <c r="BT63" s="139">
        <f t="shared" si="23"/>
        <v>0</v>
      </c>
      <c r="BU63" s="139">
        <f t="shared" si="24"/>
        <v>6</v>
      </c>
      <c r="BV63" s="139">
        <f t="shared" si="25"/>
        <v>0</v>
      </c>
      <c r="BW63" s="156">
        <f t="shared" si="26"/>
        <v>6</v>
      </c>
      <c r="BX63" s="303"/>
      <c r="BY63" s="300"/>
      <c r="BZ63" s="300"/>
      <c r="CA63" s="300"/>
      <c r="CB63" s="300"/>
      <c r="CC63" s="300"/>
      <c r="CD63" s="300"/>
      <c r="CE63" s="300"/>
      <c r="CF63" s="301"/>
      <c r="CG63" s="302"/>
      <c r="CH63" s="303"/>
      <c r="CI63" s="300"/>
      <c r="CJ63" s="300"/>
      <c r="CK63" s="300"/>
      <c r="CL63" s="304"/>
      <c r="CM63" s="303"/>
      <c r="CN63" s="300"/>
      <c r="CO63" s="300"/>
      <c r="CP63" s="300"/>
      <c r="CQ63" s="300"/>
      <c r="CR63" s="300"/>
      <c r="CS63" s="300"/>
      <c r="CT63" s="300"/>
      <c r="CU63" s="300"/>
      <c r="CV63" s="304"/>
      <c r="CW63" s="303"/>
      <c r="CX63" s="300"/>
      <c r="CY63" s="300"/>
      <c r="CZ63" s="300"/>
      <c r="DA63" s="300"/>
      <c r="DB63" s="300"/>
      <c r="DC63" s="300"/>
      <c r="DD63" s="300"/>
      <c r="DE63" s="300"/>
      <c r="DF63" s="123"/>
      <c r="DG63" s="303"/>
      <c r="DH63" s="301"/>
      <c r="DI63" s="303"/>
      <c r="DJ63" s="300"/>
      <c r="DK63" s="300"/>
      <c r="DL63" s="300"/>
      <c r="DM63" s="300"/>
      <c r="DN63" s="300"/>
      <c r="DO63" s="302"/>
    </row>
    <row r="64" spans="1:119" s="143" customFormat="1" x14ac:dyDescent="0.25">
      <c r="A64" s="163"/>
      <c r="B64" s="164"/>
      <c r="C64" s="186" t="s">
        <v>2623</v>
      </c>
      <c r="D64" s="85" t="s">
        <v>2622</v>
      </c>
      <c r="E64" s="434" t="s">
        <v>591</v>
      </c>
      <c r="F64" s="254"/>
      <c r="G64" s="279">
        <v>1</v>
      </c>
      <c r="H64" s="168" t="s">
        <v>1261</v>
      </c>
      <c r="I64" s="168" t="s">
        <v>1261</v>
      </c>
      <c r="J64" s="168" t="s">
        <v>1261</v>
      </c>
      <c r="K64" s="168" t="s">
        <v>1261</v>
      </c>
      <c r="L64" s="168" t="s">
        <v>1261</v>
      </c>
      <c r="M64" s="168" t="s">
        <v>1261</v>
      </c>
      <c r="N64" s="168" t="s">
        <v>1261</v>
      </c>
      <c r="O64" s="168"/>
      <c r="P64" s="168" t="s">
        <v>1261</v>
      </c>
      <c r="Q64" s="168" t="s">
        <v>1261</v>
      </c>
      <c r="R64" s="168" t="s">
        <v>1261</v>
      </c>
      <c r="S64" s="168" t="s">
        <v>1261</v>
      </c>
      <c r="T64" s="168" t="s">
        <v>1261</v>
      </c>
      <c r="U64" s="168" t="s">
        <v>1261</v>
      </c>
      <c r="V64" s="168" t="s">
        <v>1261</v>
      </c>
      <c r="W64" s="168" t="s">
        <v>1261</v>
      </c>
      <c r="X64" s="168" t="s">
        <v>1261</v>
      </c>
      <c r="Y64" s="168" t="s">
        <v>1261</v>
      </c>
      <c r="Z64" s="168" t="s">
        <v>1261</v>
      </c>
      <c r="AA64" s="172" t="s">
        <v>1261</v>
      </c>
      <c r="AB64" s="168" t="s">
        <v>1261</v>
      </c>
      <c r="AC64" s="168" t="s">
        <v>1261</v>
      </c>
      <c r="AD64" s="168" t="s">
        <v>1261</v>
      </c>
      <c r="AE64" s="168" t="s">
        <v>1261</v>
      </c>
      <c r="AF64" s="168">
        <v>6</v>
      </c>
      <c r="AG64" s="168" t="s">
        <v>1261</v>
      </c>
      <c r="AH64" s="168" t="s">
        <v>1261</v>
      </c>
      <c r="AI64" s="168" t="s">
        <v>1261</v>
      </c>
      <c r="AJ64" s="168" t="s">
        <v>1261</v>
      </c>
      <c r="AK64" s="168" t="s">
        <v>1261</v>
      </c>
      <c r="AL64" s="168" t="s">
        <v>1261</v>
      </c>
      <c r="AM64" s="168" t="s">
        <v>1261</v>
      </c>
      <c r="AN64" s="168"/>
      <c r="AO64" s="168" t="s">
        <v>1261</v>
      </c>
      <c r="AP64" s="168" t="s">
        <v>1261</v>
      </c>
      <c r="AQ64" s="287" t="s">
        <v>1261</v>
      </c>
      <c r="AR64" s="172" t="s">
        <v>1261</v>
      </c>
      <c r="AS64" s="168" t="s">
        <v>1261</v>
      </c>
      <c r="AT64" s="168">
        <v>7</v>
      </c>
      <c r="AU64" s="168"/>
      <c r="AV64" s="168" t="s">
        <v>1261</v>
      </c>
      <c r="AW64" s="168" t="s">
        <v>1261</v>
      </c>
      <c r="AX64" s="593"/>
      <c r="AY64" s="168" t="s">
        <v>1261</v>
      </c>
      <c r="AZ64" s="168"/>
      <c r="BA64" s="168" t="s">
        <v>1261</v>
      </c>
      <c r="BB64" s="168"/>
      <c r="BC64" s="287"/>
      <c r="BD64" s="287" t="s">
        <v>1261</v>
      </c>
      <c r="BE64" s="168" t="s">
        <v>1261</v>
      </c>
      <c r="BF64" s="168" t="s">
        <v>1261</v>
      </c>
      <c r="BG64" s="168" t="s">
        <v>1261</v>
      </c>
      <c r="BH64" s="168" t="s">
        <v>1261</v>
      </c>
      <c r="BI64" s="168" t="s">
        <v>1261</v>
      </c>
      <c r="BJ64" s="168" t="s">
        <v>1261</v>
      </c>
      <c r="BK64" s="168"/>
      <c r="BL64" s="168" t="s">
        <v>1261</v>
      </c>
      <c r="BM64" s="172" t="s">
        <v>1261</v>
      </c>
      <c r="BN64" s="168"/>
      <c r="BO64" s="168" t="s">
        <v>1261</v>
      </c>
      <c r="BP64" s="172"/>
      <c r="BQ64" s="132"/>
      <c r="BR64" s="130">
        <f t="shared" si="11"/>
        <v>0</v>
      </c>
      <c r="BS64" s="139">
        <f t="shared" si="22"/>
        <v>2</v>
      </c>
      <c r="BT64" s="139">
        <f t="shared" si="23"/>
        <v>49</v>
      </c>
      <c r="BU64" s="139">
        <f t="shared" si="24"/>
        <v>0</v>
      </c>
      <c r="BV64" s="139">
        <f t="shared" si="25"/>
        <v>0</v>
      </c>
      <c r="BW64" s="156">
        <f t="shared" si="26"/>
        <v>51</v>
      </c>
      <c r="BX64" s="303"/>
      <c r="BY64" s="300"/>
      <c r="BZ64" s="300"/>
      <c r="CA64" s="300"/>
      <c r="CB64" s="300"/>
      <c r="CC64" s="300"/>
      <c r="CD64" s="300"/>
      <c r="CE64" s="300"/>
      <c r="CF64" s="301"/>
      <c r="CG64" s="302"/>
      <c r="CH64" s="303"/>
      <c r="CI64" s="300"/>
      <c r="CJ64" s="300"/>
      <c r="CK64" s="300"/>
      <c r="CL64" s="304"/>
      <c r="CM64" s="303"/>
      <c r="CN64" s="300"/>
      <c r="CO64" s="300"/>
      <c r="CP64" s="300"/>
      <c r="CQ64" s="300"/>
      <c r="CR64" s="300"/>
      <c r="CS64" s="300"/>
      <c r="CT64" s="300"/>
      <c r="CU64" s="300"/>
      <c r="CV64" s="304"/>
      <c r="CW64" s="303"/>
      <c r="CX64" s="300"/>
      <c r="CY64" s="300"/>
      <c r="CZ64" s="300"/>
      <c r="DA64" s="300"/>
      <c r="DB64" s="300"/>
      <c r="DC64" s="300"/>
      <c r="DD64" s="300"/>
      <c r="DE64" s="300"/>
      <c r="DF64" s="123"/>
      <c r="DG64" s="303"/>
      <c r="DH64" s="301"/>
      <c r="DI64" s="303"/>
      <c r="DJ64" s="300"/>
      <c r="DK64" s="300"/>
      <c r="DL64" s="300"/>
      <c r="DM64" s="300"/>
      <c r="DN64" s="300"/>
      <c r="DO64" s="302"/>
    </row>
    <row r="65" spans="1:119" s="143" customFormat="1" x14ac:dyDescent="0.25">
      <c r="A65" s="163"/>
      <c r="B65" s="164"/>
      <c r="C65" s="186" t="s">
        <v>2659</v>
      </c>
      <c r="D65" s="85" t="s">
        <v>2660</v>
      </c>
      <c r="E65" s="434" t="s">
        <v>591</v>
      </c>
      <c r="F65" s="254">
        <v>1</v>
      </c>
      <c r="G65" s="279"/>
      <c r="H65" s="168"/>
      <c r="I65" s="168"/>
      <c r="J65" s="168"/>
      <c r="K65" s="168"/>
      <c r="L65" s="168"/>
      <c r="M65" s="168"/>
      <c r="N65" s="168"/>
      <c r="O65" s="168"/>
      <c r="P65" s="168"/>
      <c r="Q65" s="168"/>
      <c r="R65" s="168"/>
      <c r="S65" s="168">
        <v>5</v>
      </c>
      <c r="T65" s="168">
        <v>6</v>
      </c>
      <c r="U65" s="168"/>
      <c r="V65" s="168"/>
      <c r="W65" s="168"/>
      <c r="X65" s="168"/>
      <c r="Y65" s="168"/>
      <c r="Z65" s="168"/>
      <c r="AA65" s="172">
        <v>6</v>
      </c>
      <c r="AB65" s="168"/>
      <c r="AC65" s="168"/>
      <c r="AD65" s="168"/>
      <c r="AE65" s="168"/>
      <c r="AF65" s="168">
        <v>6</v>
      </c>
      <c r="AG65" s="168"/>
      <c r="AH65" s="168"/>
      <c r="AI65" s="168"/>
      <c r="AJ65" s="168"/>
      <c r="AK65" s="168"/>
      <c r="AL65" s="168"/>
      <c r="AM65" s="168"/>
      <c r="AN65" s="168"/>
      <c r="AO65" s="168"/>
      <c r="AP65" s="168"/>
      <c r="AQ65" s="287"/>
      <c r="AR65" s="172"/>
      <c r="AS65" s="168"/>
      <c r="AT65" s="168"/>
      <c r="AU65" s="168"/>
      <c r="AV65" s="168"/>
      <c r="AW65" s="168"/>
      <c r="AX65" s="593"/>
      <c r="AY65" s="168"/>
      <c r="AZ65" s="168"/>
      <c r="BA65" s="168"/>
      <c r="BB65" s="168">
        <v>10</v>
      </c>
      <c r="BC65" s="287"/>
      <c r="BD65" s="287"/>
      <c r="BE65" s="168"/>
      <c r="BF65" s="168">
        <v>9</v>
      </c>
      <c r="BG65" s="168"/>
      <c r="BH65" s="168"/>
      <c r="BI65" s="168"/>
      <c r="BJ65" s="168"/>
      <c r="BK65" s="168"/>
      <c r="BL65" s="168"/>
      <c r="BM65" s="172"/>
      <c r="BN65" s="168"/>
      <c r="BO65" s="168">
        <v>7</v>
      </c>
      <c r="BP65" s="172"/>
      <c r="BQ65" s="132"/>
      <c r="BR65" s="130">
        <f t="shared" si="11"/>
        <v>0</v>
      </c>
      <c r="BS65" s="139">
        <f t="shared" si="22"/>
        <v>6</v>
      </c>
      <c r="BT65" s="139">
        <f t="shared" si="23"/>
        <v>0</v>
      </c>
      <c r="BU65" s="139">
        <f t="shared" si="24"/>
        <v>1</v>
      </c>
      <c r="BV65" s="139">
        <f t="shared" si="25"/>
        <v>0</v>
      </c>
      <c r="BW65" s="156">
        <f t="shared" si="26"/>
        <v>7</v>
      </c>
      <c r="BX65" s="303"/>
      <c r="BY65" s="300"/>
      <c r="BZ65" s="300"/>
      <c r="CA65" s="300"/>
      <c r="CB65" s="300"/>
      <c r="CC65" s="300"/>
      <c r="CD65" s="300"/>
      <c r="CE65" s="300"/>
      <c r="CF65" s="301"/>
      <c r="CG65" s="302"/>
      <c r="CH65" s="303"/>
      <c r="CI65" s="300"/>
      <c r="CJ65" s="300"/>
      <c r="CK65" s="300"/>
      <c r="CL65" s="304"/>
      <c r="CM65" s="303"/>
      <c r="CN65" s="300"/>
      <c r="CO65" s="300"/>
      <c r="CP65" s="300"/>
      <c r="CQ65" s="300"/>
      <c r="CR65" s="300"/>
      <c r="CS65" s="300"/>
      <c r="CT65" s="300"/>
      <c r="CU65" s="300"/>
      <c r="CV65" s="304"/>
      <c r="CW65" s="303"/>
      <c r="CX65" s="300"/>
      <c r="CY65" s="300"/>
      <c r="CZ65" s="300"/>
      <c r="DA65" s="300"/>
      <c r="DB65" s="300"/>
      <c r="DC65" s="300"/>
      <c r="DD65" s="300"/>
      <c r="DE65" s="300"/>
      <c r="DF65" s="123"/>
      <c r="DG65" s="303"/>
      <c r="DH65" s="301"/>
      <c r="DI65" s="303"/>
      <c r="DJ65" s="300"/>
      <c r="DK65" s="300"/>
      <c r="DL65" s="300"/>
      <c r="DM65" s="300"/>
      <c r="DN65" s="300"/>
      <c r="DO65" s="302"/>
    </row>
    <row r="66" spans="1:119" s="143" customFormat="1" x14ac:dyDescent="0.25">
      <c r="A66" s="163"/>
      <c r="B66" s="164"/>
      <c r="C66" s="186" t="s">
        <v>2653</v>
      </c>
      <c r="D66" s="85" t="s">
        <v>2654</v>
      </c>
      <c r="E66" s="434" t="s">
        <v>591</v>
      </c>
      <c r="F66" s="254">
        <v>1</v>
      </c>
      <c r="G66" s="279"/>
      <c r="H66" s="168"/>
      <c r="I66" s="168"/>
      <c r="J66" s="168"/>
      <c r="K66" s="168"/>
      <c r="L66" s="168"/>
      <c r="M66" s="168"/>
      <c r="N66" s="168"/>
      <c r="O66" s="168"/>
      <c r="P66" s="168"/>
      <c r="Q66" s="168"/>
      <c r="R66" s="168"/>
      <c r="S66" s="168">
        <v>5</v>
      </c>
      <c r="T66" s="168">
        <v>5</v>
      </c>
      <c r="U66" s="168"/>
      <c r="V66" s="168"/>
      <c r="W66" s="168"/>
      <c r="X66" s="168"/>
      <c r="Y66" s="168"/>
      <c r="Z66" s="168"/>
      <c r="AA66" s="172">
        <v>6</v>
      </c>
      <c r="AB66" s="168"/>
      <c r="AC66" s="168"/>
      <c r="AD66" s="168"/>
      <c r="AE66" s="168"/>
      <c r="AF66" s="168">
        <v>6</v>
      </c>
      <c r="AG66" s="168"/>
      <c r="AH66" s="168"/>
      <c r="AI66" s="168"/>
      <c r="AJ66" s="168"/>
      <c r="AK66" s="168"/>
      <c r="AL66" s="168"/>
      <c r="AM66" s="168"/>
      <c r="AN66" s="168"/>
      <c r="AO66" s="168"/>
      <c r="AP66" s="168"/>
      <c r="AQ66" s="287"/>
      <c r="AR66" s="172"/>
      <c r="AS66" s="168"/>
      <c r="AT66" s="168"/>
      <c r="AU66" s="168"/>
      <c r="AV66" s="168"/>
      <c r="AW66" s="168"/>
      <c r="AX66" s="593"/>
      <c r="AY66" s="168"/>
      <c r="AZ66" s="168"/>
      <c r="BA66" s="168"/>
      <c r="BB66" s="168">
        <v>10</v>
      </c>
      <c r="BC66" s="287"/>
      <c r="BD66" s="287"/>
      <c r="BE66" s="168"/>
      <c r="BF66" s="168">
        <v>8</v>
      </c>
      <c r="BG66" s="168"/>
      <c r="BH66" s="168"/>
      <c r="BI66" s="168"/>
      <c r="BJ66" s="168"/>
      <c r="BK66" s="168"/>
      <c r="BL66" s="168"/>
      <c r="BM66" s="172"/>
      <c r="BN66" s="168"/>
      <c r="BO66" s="168">
        <v>7</v>
      </c>
      <c r="BP66" s="172"/>
      <c r="BQ66" s="132"/>
      <c r="BR66" s="130">
        <f t="shared" si="11"/>
        <v>0</v>
      </c>
      <c r="BS66" s="139">
        <f>COUNTIF(H66:BQ66,"&gt;5")</f>
        <v>5</v>
      </c>
      <c r="BT66" s="139">
        <f t="shared" si="23"/>
        <v>0</v>
      </c>
      <c r="BU66" s="139">
        <f t="shared" si="24"/>
        <v>2</v>
      </c>
      <c r="BV66" s="139">
        <f t="shared" si="25"/>
        <v>0</v>
      </c>
      <c r="BW66" s="156">
        <f t="shared" si="26"/>
        <v>7</v>
      </c>
      <c r="BX66" s="303"/>
      <c r="BY66" s="300"/>
      <c r="BZ66" s="300"/>
      <c r="CA66" s="300"/>
      <c r="CB66" s="300"/>
      <c r="CC66" s="300"/>
      <c r="CD66" s="300"/>
      <c r="CE66" s="300"/>
      <c r="CF66" s="301"/>
      <c r="CG66" s="302"/>
      <c r="CH66" s="303"/>
      <c r="CI66" s="300"/>
      <c r="CJ66" s="300"/>
      <c r="CK66" s="300"/>
      <c r="CL66" s="304"/>
      <c r="CM66" s="303"/>
      <c r="CN66" s="300"/>
      <c r="CO66" s="300"/>
      <c r="CP66" s="300"/>
      <c r="CQ66" s="300"/>
      <c r="CR66" s="300"/>
      <c r="CS66" s="300"/>
      <c r="CT66" s="300"/>
      <c r="CU66" s="300"/>
      <c r="CV66" s="304"/>
      <c r="CW66" s="303"/>
      <c r="CX66" s="300"/>
      <c r="CY66" s="300"/>
      <c r="CZ66" s="300"/>
      <c r="DA66" s="300"/>
      <c r="DB66" s="300"/>
      <c r="DC66" s="300"/>
      <c r="DD66" s="300"/>
      <c r="DE66" s="300"/>
      <c r="DF66" s="123"/>
      <c r="DG66" s="303"/>
      <c r="DH66" s="301"/>
      <c r="DI66" s="303"/>
      <c r="DJ66" s="300"/>
      <c r="DK66" s="300"/>
      <c r="DL66" s="300"/>
      <c r="DM66" s="300"/>
      <c r="DN66" s="300"/>
      <c r="DO66" s="302"/>
    </row>
    <row r="67" spans="1:119" s="143" customFormat="1" x14ac:dyDescent="0.25">
      <c r="A67" s="163"/>
      <c r="B67" s="164"/>
      <c r="C67" s="186" t="s">
        <v>2399</v>
      </c>
      <c r="D67" s="85" t="s">
        <v>2400</v>
      </c>
      <c r="E67" s="434" t="s">
        <v>591</v>
      </c>
      <c r="F67" s="254"/>
      <c r="G67" s="279">
        <v>1</v>
      </c>
      <c r="H67" s="168" t="s">
        <v>595</v>
      </c>
      <c r="I67" s="168" t="s">
        <v>595</v>
      </c>
      <c r="J67" s="168" t="s">
        <v>595</v>
      </c>
      <c r="K67" s="168" t="s">
        <v>595</v>
      </c>
      <c r="L67" s="168" t="s">
        <v>595</v>
      </c>
      <c r="M67" s="168" t="s">
        <v>595</v>
      </c>
      <c r="N67" s="168" t="s">
        <v>595</v>
      </c>
      <c r="O67" s="168"/>
      <c r="P67" s="168" t="s">
        <v>595</v>
      </c>
      <c r="Q67" s="168" t="s">
        <v>595</v>
      </c>
      <c r="R67" s="168" t="s">
        <v>595</v>
      </c>
      <c r="S67" s="168" t="s">
        <v>595</v>
      </c>
      <c r="T67" s="168" t="s">
        <v>595</v>
      </c>
      <c r="U67" s="168" t="s">
        <v>595</v>
      </c>
      <c r="V67" s="168" t="s">
        <v>595</v>
      </c>
      <c r="W67" s="168" t="s">
        <v>595</v>
      </c>
      <c r="X67" s="168" t="s">
        <v>595</v>
      </c>
      <c r="Y67" s="168" t="s">
        <v>595</v>
      </c>
      <c r="Z67" s="168">
        <v>6</v>
      </c>
      <c r="AA67" s="168">
        <v>7</v>
      </c>
      <c r="AB67" s="168" t="s">
        <v>595</v>
      </c>
      <c r="AC67" s="168" t="s">
        <v>595</v>
      </c>
      <c r="AD67" s="168" t="s">
        <v>595</v>
      </c>
      <c r="AE67" s="168" t="s">
        <v>595</v>
      </c>
      <c r="AF67" s="168">
        <v>7</v>
      </c>
      <c r="AG67" s="168" t="s">
        <v>595</v>
      </c>
      <c r="AH67" s="168"/>
      <c r="AI67" s="168" t="s">
        <v>595</v>
      </c>
      <c r="AJ67" s="168" t="s">
        <v>595</v>
      </c>
      <c r="AK67" s="168" t="s">
        <v>595</v>
      </c>
      <c r="AL67" s="168" t="s">
        <v>595</v>
      </c>
      <c r="AM67" s="168" t="s">
        <v>595</v>
      </c>
      <c r="AN67" s="168" t="s">
        <v>595</v>
      </c>
      <c r="AO67" s="168" t="s">
        <v>595</v>
      </c>
      <c r="AP67" s="168" t="s">
        <v>595</v>
      </c>
      <c r="AQ67" s="287" t="s">
        <v>595</v>
      </c>
      <c r="AR67" s="172" t="s">
        <v>595</v>
      </c>
      <c r="AS67" s="168" t="s">
        <v>595</v>
      </c>
      <c r="AT67" s="168">
        <v>7</v>
      </c>
      <c r="AU67" s="168">
        <v>5</v>
      </c>
      <c r="AV67" s="168" t="s">
        <v>595</v>
      </c>
      <c r="AW67" s="168" t="s">
        <v>595</v>
      </c>
      <c r="AX67" s="593"/>
      <c r="AY67" s="168" t="s">
        <v>595</v>
      </c>
      <c r="AZ67" s="168"/>
      <c r="BA67" s="168" t="s">
        <v>595</v>
      </c>
      <c r="BB67" s="168"/>
      <c r="BC67" s="287"/>
      <c r="BD67" s="287" t="s">
        <v>595</v>
      </c>
      <c r="BE67" s="168" t="s">
        <v>595</v>
      </c>
      <c r="BF67" s="168" t="s">
        <v>595</v>
      </c>
      <c r="BG67" s="168" t="s">
        <v>595</v>
      </c>
      <c r="BH67" s="168"/>
      <c r="BI67" s="168" t="s">
        <v>595</v>
      </c>
      <c r="BJ67" s="168"/>
      <c r="BK67" s="168"/>
      <c r="BL67" s="168"/>
      <c r="BM67" s="172" t="s">
        <v>595</v>
      </c>
      <c r="BN67" s="168"/>
      <c r="BO67" s="168" t="s">
        <v>595</v>
      </c>
      <c r="BP67" s="172"/>
      <c r="BQ67" s="132"/>
      <c r="BR67" s="130">
        <f t="shared" si="11"/>
        <v>0</v>
      </c>
      <c r="BS67" s="139">
        <f t="shared" si="22"/>
        <v>4</v>
      </c>
      <c r="BT67" s="139">
        <f t="shared" si="23"/>
        <v>44</v>
      </c>
      <c r="BU67" s="139">
        <f t="shared" si="24"/>
        <v>1</v>
      </c>
      <c r="BV67" s="139">
        <f t="shared" si="25"/>
        <v>0</v>
      </c>
      <c r="BW67" s="156">
        <f t="shared" si="26"/>
        <v>49</v>
      </c>
      <c r="BX67" s="303"/>
      <c r="BY67" s="300"/>
      <c r="BZ67" s="300"/>
      <c r="CA67" s="300"/>
      <c r="CB67" s="300"/>
      <c r="CC67" s="300"/>
      <c r="CD67" s="300"/>
      <c r="CE67" s="300"/>
      <c r="CF67" s="301"/>
      <c r="CG67" s="302"/>
      <c r="CH67" s="303"/>
      <c r="CI67" s="300"/>
      <c r="CJ67" s="300"/>
      <c r="CK67" s="300"/>
      <c r="CL67" s="304"/>
      <c r="CM67" s="303"/>
      <c r="CN67" s="300"/>
      <c r="CO67" s="300"/>
      <c r="CP67" s="300"/>
      <c r="CQ67" s="300"/>
      <c r="CR67" s="300"/>
      <c r="CS67" s="300"/>
      <c r="CT67" s="300"/>
      <c r="CU67" s="300"/>
      <c r="CV67" s="304"/>
      <c r="CW67" s="303"/>
      <c r="CX67" s="300"/>
      <c r="CY67" s="300"/>
      <c r="CZ67" s="300"/>
      <c r="DA67" s="300"/>
      <c r="DB67" s="300"/>
      <c r="DC67" s="300"/>
      <c r="DD67" s="300"/>
      <c r="DE67" s="300"/>
      <c r="DF67" s="123"/>
      <c r="DG67" s="303"/>
      <c r="DH67" s="301"/>
      <c r="DI67" s="303"/>
      <c r="DJ67" s="300"/>
      <c r="DK67" s="300"/>
      <c r="DL67" s="300"/>
      <c r="DM67" s="300"/>
      <c r="DN67" s="300"/>
      <c r="DO67" s="302"/>
    </row>
    <row r="68" spans="1:119" s="143" customFormat="1" x14ac:dyDescent="0.25">
      <c r="A68" s="163"/>
      <c r="B68" s="164"/>
      <c r="C68" s="186" t="s">
        <v>2177</v>
      </c>
      <c r="D68" s="85" t="s">
        <v>2178</v>
      </c>
      <c r="E68" s="434" t="s">
        <v>591</v>
      </c>
      <c r="F68" s="254">
        <v>3</v>
      </c>
      <c r="G68" s="279"/>
      <c r="H68" s="168"/>
      <c r="I68" s="168">
        <v>8</v>
      </c>
      <c r="J68" s="168">
        <v>6</v>
      </c>
      <c r="K68" s="168"/>
      <c r="L68" s="168">
        <v>8</v>
      </c>
      <c r="M68" s="168">
        <v>8</v>
      </c>
      <c r="N68" s="168">
        <v>5</v>
      </c>
      <c r="O68" s="168">
        <v>7</v>
      </c>
      <c r="P68" s="168">
        <v>7</v>
      </c>
      <c r="Q68" s="168"/>
      <c r="R68" s="168">
        <v>9</v>
      </c>
      <c r="S68" s="168"/>
      <c r="T68" s="168">
        <v>5</v>
      </c>
      <c r="U68" s="168"/>
      <c r="V68" s="168"/>
      <c r="W68" s="168">
        <v>7</v>
      </c>
      <c r="X68" s="168"/>
      <c r="Y68" s="168"/>
      <c r="Z68" s="168">
        <v>6</v>
      </c>
      <c r="AA68" s="168">
        <v>6</v>
      </c>
      <c r="AB68" s="168"/>
      <c r="AC68" s="168"/>
      <c r="AD68" s="168"/>
      <c r="AE68" s="168">
        <v>6</v>
      </c>
      <c r="AF68" s="168"/>
      <c r="AG68" s="168">
        <v>6</v>
      </c>
      <c r="AH68" s="168"/>
      <c r="AI68" s="168"/>
      <c r="AJ68" s="168"/>
      <c r="AK68" s="168"/>
      <c r="AL68" s="287">
        <v>7</v>
      </c>
      <c r="AM68" s="168"/>
      <c r="AN68" s="168"/>
      <c r="AO68" s="168"/>
      <c r="AP68" s="168"/>
      <c r="AQ68" s="287">
        <v>7</v>
      </c>
      <c r="AR68" s="172"/>
      <c r="AS68" s="168"/>
      <c r="AT68" s="168">
        <v>6</v>
      </c>
      <c r="AU68" s="168"/>
      <c r="AV68" s="168"/>
      <c r="AW68" s="168"/>
      <c r="AX68" s="593"/>
      <c r="AY68" s="168"/>
      <c r="AZ68" s="168"/>
      <c r="BA68" s="168"/>
      <c r="BB68" s="168"/>
      <c r="BC68" s="168">
        <v>7</v>
      </c>
      <c r="BD68" s="168"/>
      <c r="BE68" s="168"/>
      <c r="BF68" s="168">
        <v>8</v>
      </c>
      <c r="BG68" s="168"/>
      <c r="BH68" s="168"/>
      <c r="BI68" s="168"/>
      <c r="BJ68" s="168"/>
      <c r="BK68" s="168"/>
      <c r="BL68" s="168"/>
      <c r="BM68" s="172"/>
      <c r="BN68" s="168"/>
      <c r="BO68" s="168"/>
      <c r="BP68" s="172"/>
      <c r="BQ68" s="132">
        <v>9</v>
      </c>
      <c r="BR68" s="130">
        <f t="shared" si="11"/>
        <v>0</v>
      </c>
      <c r="BS68" s="139">
        <f t="shared" si="12"/>
        <v>18</v>
      </c>
      <c r="BT68" s="139">
        <f t="shared" si="13"/>
        <v>0</v>
      </c>
      <c r="BU68" s="139">
        <f t="shared" si="14"/>
        <v>2</v>
      </c>
      <c r="BV68" s="139">
        <f t="shared" si="15"/>
        <v>0</v>
      </c>
      <c r="BW68" s="156">
        <f t="shared" si="16"/>
        <v>20</v>
      </c>
      <c r="BX68" s="303"/>
      <c r="BY68" s="300"/>
      <c r="BZ68" s="300"/>
      <c r="CA68" s="300"/>
      <c r="CB68" s="300"/>
      <c r="CC68" s="300"/>
      <c r="CD68" s="300"/>
      <c r="CE68" s="300"/>
      <c r="CF68" s="301"/>
      <c r="CG68" s="302"/>
      <c r="CH68" s="303"/>
      <c r="CI68" s="300"/>
      <c r="CJ68" s="300"/>
      <c r="CK68" s="300"/>
      <c r="CL68" s="304"/>
      <c r="CM68" s="303"/>
      <c r="CN68" s="300"/>
      <c r="CO68" s="300"/>
      <c r="CP68" s="300"/>
      <c r="CQ68" s="300"/>
      <c r="CR68" s="300"/>
      <c r="CS68" s="300"/>
      <c r="CT68" s="300"/>
      <c r="CU68" s="300"/>
      <c r="CV68" s="304"/>
      <c r="CW68" s="303"/>
      <c r="CX68" s="300"/>
      <c r="CY68" s="300"/>
      <c r="CZ68" s="300"/>
      <c r="DA68" s="300"/>
      <c r="DB68" s="300"/>
      <c r="DC68" s="300"/>
      <c r="DD68" s="300"/>
      <c r="DE68" s="300"/>
      <c r="DF68" s="123"/>
      <c r="DG68" s="303"/>
      <c r="DH68" s="301"/>
      <c r="DI68" s="303"/>
      <c r="DJ68" s="300"/>
      <c r="DK68" s="300"/>
      <c r="DL68" s="300"/>
      <c r="DM68" s="300"/>
      <c r="DN68" s="300"/>
      <c r="DO68" s="302"/>
    </row>
    <row r="69" spans="1:119" s="143" customFormat="1" x14ac:dyDescent="0.25">
      <c r="A69" s="163"/>
      <c r="B69" s="164"/>
      <c r="C69" s="186" t="s">
        <v>2230</v>
      </c>
      <c r="D69" s="85" t="s">
        <v>2231</v>
      </c>
      <c r="E69" s="434" t="s">
        <v>591</v>
      </c>
      <c r="F69" s="254">
        <v>3</v>
      </c>
      <c r="G69" s="279"/>
      <c r="H69" s="168"/>
      <c r="I69" s="168">
        <v>6</v>
      </c>
      <c r="J69" s="168" t="s">
        <v>303</v>
      </c>
      <c r="K69" s="168"/>
      <c r="L69" s="168">
        <v>8</v>
      </c>
      <c r="M69" s="168">
        <v>8</v>
      </c>
      <c r="N69" s="168">
        <v>6</v>
      </c>
      <c r="O69" s="168">
        <v>7</v>
      </c>
      <c r="P69" s="168">
        <v>7</v>
      </c>
      <c r="Q69" s="168"/>
      <c r="R69" s="168">
        <v>9</v>
      </c>
      <c r="S69" s="168">
        <v>7</v>
      </c>
      <c r="T69" s="168">
        <v>6</v>
      </c>
      <c r="U69" s="168"/>
      <c r="V69" s="168"/>
      <c r="W69" s="168">
        <v>6</v>
      </c>
      <c r="X69" s="168"/>
      <c r="Y69" s="168"/>
      <c r="Z69" s="168">
        <v>9</v>
      </c>
      <c r="AA69" s="168">
        <v>8</v>
      </c>
      <c r="AB69" s="168"/>
      <c r="AC69" s="168"/>
      <c r="AD69" s="168"/>
      <c r="AE69" s="168">
        <v>6</v>
      </c>
      <c r="AF69" s="168"/>
      <c r="AG69" s="168" t="s">
        <v>303</v>
      </c>
      <c r="AH69" s="168"/>
      <c r="AI69" s="168"/>
      <c r="AJ69" s="168"/>
      <c r="AK69" s="168"/>
      <c r="AL69" s="287">
        <v>8</v>
      </c>
      <c r="AM69" s="168"/>
      <c r="AN69" s="168"/>
      <c r="AO69" s="168"/>
      <c r="AP69" s="168"/>
      <c r="AQ69" s="287">
        <v>7</v>
      </c>
      <c r="AR69" s="172"/>
      <c r="AS69" s="168"/>
      <c r="AT69" s="168">
        <v>7</v>
      </c>
      <c r="AU69" s="168"/>
      <c r="AV69" s="168"/>
      <c r="AW69" s="168"/>
      <c r="AX69" s="593"/>
      <c r="AY69" s="168"/>
      <c r="AZ69" s="168"/>
      <c r="BA69" s="168"/>
      <c r="BB69" s="168"/>
      <c r="BC69" s="168">
        <v>7</v>
      </c>
      <c r="BD69" s="168"/>
      <c r="BE69" s="168"/>
      <c r="BF69" s="168">
        <v>8</v>
      </c>
      <c r="BG69" s="168"/>
      <c r="BH69" s="168"/>
      <c r="BI69" s="168"/>
      <c r="BJ69" s="168"/>
      <c r="BK69" s="168"/>
      <c r="BL69" s="168"/>
      <c r="BM69" s="172"/>
      <c r="BN69" s="168"/>
      <c r="BO69" s="168"/>
      <c r="BP69" s="172"/>
      <c r="BQ69" s="168">
        <v>10</v>
      </c>
      <c r="BR69" s="130">
        <f t="shared" si="11"/>
        <v>0</v>
      </c>
      <c r="BS69" s="139">
        <f t="shared" si="12"/>
        <v>19</v>
      </c>
      <c r="BT69" s="139">
        <f t="shared" si="13"/>
        <v>2</v>
      </c>
      <c r="BU69" s="139">
        <f t="shared" si="14"/>
        <v>0</v>
      </c>
      <c r="BV69" s="139">
        <f t="shared" si="15"/>
        <v>0</v>
      </c>
      <c r="BW69" s="156">
        <f t="shared" si="16"/>
        <v>21</v>
      </c>
      <c r="BX69" s="303"/>
      <c r="BY69" s="300"/>
      <c r="BZ69" s="300"/>
      <c r="CA69" s="300"/>
      <c r="CB69" s="300"/>
      <c r="CC69" s="300"/>
      <c r="CD69" s="300"/>
      <c r="CE69" s="300"/>
      <c r="CF69" s="301"/>
      <c r="CG69" s="302"/>
      <c r="CH69" s="303"/>
      <c r="CI69" s="300"/>
      <c r="CJ69" s="300"/>
      <c r="CK69" s="300"/>
      <c r="CL69" s="304"/>
      <c r="CM69" s="303"/>
      <c r="CN69" s="300"/>
      <c r="CO69" s="300"/>
      <c r="CP69" s="300"/>
      <c r="CQ69" s="300"/>
      <c r="CR69" s="300"/>
      <c r="CS69" s="300"/>
      <c r="CT69" s="300"/>
      <c r="CU69" s="300"/>
      <c r="CV69" s="304"/>
      <c r="CW69" s="303"/>
      <c r="CX69" s="300"/>
      <c r="CY69" s="300"/>
      <c r="CZ69" s="300"/>
      <c r="DA69" s="300"/>
      <c r="DB69" s="300"/>
      <c r="DC69" s="300"/>
      <c r="DD69" s="300"/>
      <c r="DE69" s="300"/>
      <c r="DF69" s="123"/>
      <c r="DG69" s="303"/>
      <c r="DH69" s="301"/>
      <c r="DI69" s="303"/>
      <c r="DJ69" s="300"/>
      <c r="DK69" s="300"/>
      <c r="DL69" s="300"/>
      <c r="DM69" s="300"/>
      <c r="DN69" s="300"/>
      <c r="DO69" s="302"/>
    </row>
    <row r="70" spans="1:119" s="143" customFormat="1" hidden="1" x14ac:dyDescent="0.25">
      <c r="A70" s="163"/>
      <c r="B70" s="164"/>
      <c r="C70" s="186" t="s">
        <v>2242</v>
      </c>
      <c r="D70" s="85" t="s">
        <v>2243</v>
      </c>
      <c r="E70" s="434" t="s">
        <v>591</v>
      </c>
      <c r="F70" s="254">
        <v>1</v>
      </c>
      <c r="G70" s="279"/>
      <c r="H70" s="168"/>
      <c r="I70" s="168"/>
      <c r="J70" s="168">
        <v>5</v>
      </c>
      <c r="K70" s="168"/>
      <c r="L70" s="168">
        <v>5</v>
      </c>
      <c r="M70" s="168"/>
      <c r="N70" s="168"/>
      <c r="O70" s="168">
        <v>5</v>
      </c>
      <c r="P70" s="168"/>
      <c r="Q70" s="168"/>
      <c r="R70" s="168"/>
      <c r="S70" s="168"/>
      <c r="T70" s="168" t="s">
        <v>2547</v>
      </c>
      <c r="U70" s="168">
        <v>6</v>
      </c>
      <c r="V70" s="168"/>
      <c r="W70" s="168">
        <v>6</v>
      </c>
      <c r="X70" s="168"/>
      <c r="Y70" s="168"/>
      <c r="Z70" s="168" t="s">
        <v>2547</v>
      </c>
      <c r="AA70" s="168" t="s">
        <v>2547</v>
      </c>
      <c r="AB70" s="168"/>
      <c r="AC70" s="168"/>
      <c r="AD70" s="168"/>
      <c r="AE70" s="168">
        <v>5</v>
      </c>
      <c r="AF70" s="168" t="s">
        <v>2547</v>
      </c>
      <c r="AG70" s="168"/>
      <c r="AH70" s="168"/>
      <c r="AI70" s="168"/>
      <c r="AJ70" s="168"/>
      <c r="AK70" s="168"/>
      <c r="AL70" s="168"/>
      <c r="AM70" s="168"/>
      <c r="AN70" s="168"/>
      <c r="AO70" s="168"/>
      <c r="AP70" s="168"/>
      <c r="AQ70" s="287" t="s">
        <v>2330</v>
      </c>
      <c r="AR70" s="172"/>
      <c r="AS70" s="168"/>
      <c r="AT70" s="168"/>
      <c r="AU70" s="168"/>
      <c r="AV70" s="168"/>
      <c r="AW70" s="168"/>
      <c r="AX70" s="593"/>
      <c r="AY70" s="168"/>
      <c r="AZ70" s="168"/>
      <c r="BA70" s="168"/>
      <c r="BB70" s="168"/>
      <c r="BC70" s="168"/>
      <c r="BD70" s="168"/>
      <c r="BE70" s="168"/>
      <c r="BF70" s="168"/>
      <c r="BG70" s="168"/>
      <c r="BH70" s="168"/>
      <c r="BI70" s="168"/>
      <c r="BJ70" s="168"/>
      <c r="BK70" s="168"/>
      <c r="BL70" s="168"/>
      <c r="BM70" s="172"/>
      <c r="BN70" s="168"/>
      <c r="BO70" s="168"/>
      <c r="BP70" s="172"/>
      <c r="BQ70" s="168">
        <v>7</v>
      </c>
      <c r="BR70" s="130">
        <f t="shared" si="11"/>
        <v>4</v>
      </c>
      <c r="BS70" s="139">
        <f t="shared" si="12"/>
        <v>3</v>
      </c>
      <c r="BT70" s="139">
        <f t="shared" si="13"/>
        <v>0</v>
      </c>
      <c r="BU70" s="139">
        <f t="shared" si="14"/>
        <v>4</v>
      </c>
      <c r="BV70" s="139">
        <f t="shared" si="15"/>
        <v>0</v>
      </c>
      <c r="BW70" s="156">
        <f t="shared" si="16"/>
        <v>7</v>
      </c>
      <c r="BX70" s="303"/>
      <c r="BY70" s="300"/>
      <c r="BZ70" s="300"/>
      <c r="CA70" s="300"/>
      <c r="CB70" s="300"/>
      <c r="CC70" s="300"/>
      <c r="CD70" s="300"/>
      <c r="CE70" s="300"/>
      <c r="CF70" s="301"/>
      <c r="CG70" s="302"/>
      <c r="CH70" s="303"/>
      <c r="CI70" s="300"/>
      <c r="CJ70" s="300"/>
      <c r="CK70" s="300"/>
      <c r="CL70" s="304"/>
      <c r="CM70" s="303"/>
      <c r="CN70" s="300"/>
      <c r="CO70" s="300"/>
      <c r="CP70" s="300"/>
      <c r="CQ70" s="300"/>
      <c r="CR70" s="300"/>
      <c r="CS70" s="300"/>
      <c r="CT70" s="300"/>
      <c r="CU70" s="300"/>
      <c r="CV70" s="304"/>
      <c r="CW70" s="303"/>
      <c r="CX70" s="300"/>
      <c r="CY70" s="300"/>
      <c r="CZ70" s="300"/>
      <c r="DA70" s="300"/>
      <c r="DB70" s="300"/>
      <c r="DC70" s="300"/>
      <c r="DD70" s="300"/>
      <c r="DE70" s="300"/>
      <c r="DF70" s="123"/>
      <c r="DG70" s="303"/>
      <c r="DH70" s="301"/>
      <c r="DI70" s="303"/>
      <c r="DJ70" s="300"/>
      <c r="DK70" s="300"/>
      <c r="DL70" s="300"/>
      <c r="DM70" s="300"/>
      <c r="DN70" s="300"/>
      <c r="DO70" s="302"/>
    </row>
    <row r="71" spans="1:119" s="143" customFormat="1" hidden="1" x14ac:dyDescent="0.25">
      <c r="A71" s="163"/>
      <c r="B71" s="164"/>
      <c r="C71" s="186" t="s">
        <v>2244</v>
      </c>
      <c r="D71" s="85" t="s">
        <v>2245</v>
      </c>
      <c r="E71" s="434" t="s">
        <v>591</v>
      </c>
      <c r="F71" s="254">
        <v>1</v>
      </c>
      <c r="G71" s="279"/>
      <c r="H71" s="168"/>
      <c r="I71" s="168"/>
      <c r="J71" s="168">
        <v>5</v>
      </c>
      <c r="K71" s="168"/>
      <c r="L71" s="168">
        <v>5</v>
      </c>
      <c r="M71" s="168"/>
      <c r="N71" s="168"/>
      <c r="O71" s="168">
        <v>5</v>
      </c>
      <c r="P71" s="168"/>
      <c r="Q71" s="168"/>
      <c r="R71" s="168"/>
      <c r="S71" s="168"/>
      <c r="T71" s="168" t="s">
        <v>2547</v>
      </c>
      <c r="U71" s="168">
        <v>5</v>
      </c>
      <c r="V71" s="168"/>
      <c r="W71" s="168">
        <v>5</v>
      </c>
      <c r="X71" s="168"/>
      <c r="Y71" s="168"/>
      <c r="Z71" s="168" t="s">
        <v>2547</v>
      </c>
      <c r="AA71" s="168" t="s">
        <v>2547</v>
      </c>
      <c r="AB71" s="168"/>
      <c r="AC71" s="168"/>
      <c r="AD71" s="168"/>
      <c r="AE71" s="168">
        <v>5</v>
      </c>
      <c r="AF71" s="168" t="s">
        <v>2547</v>
      </c>
      <c r="AG71" s="168"/>
      <c r="AH71" s="168"/>
      <c r="AI71" s="168"/>
      <c r="AJ71" s="168"/>
      <c r="AK71" s="168"/>
      <c r="AL71" s="168"/>
      <c r="AM71" s="168"/>
      <c r="AN71" s="168"/>
      <c r="AO71" s="168"/>
      <c r="AP71" s="168"/>
      <c r="AQ71" s="287" t="s">
        <v>2330</v>
      </c>
      <c r="AR71" s="172"/>
      <c r="AS71" s="168"/>
      <c r="AT71" s="168"/>
      <c r="AU71" s="168"/>
      <c r="AV71" s="168"/>
      <c r="AW71" s="168"/>
      <c r="AX71" s="593"/>
      <c r="AY71" s="168"/>
      <c r="AZ71" s="168"/>
      <c r="BA71" s="168"/>
      <c r="BB71" s="168"/>
      <c r="BC71" s="168"/>
      <c r="BD71" s="168"/>
      <c r="BE71" s="168"/>
      <c r="BF71" s="168"/>
      <c r="BG71" s="168"/>
      <c r="BH71" s="168"/>
      <c r="BI71" s="168"/>
      <c r="BJ71" s="168"/>
      <c r="BK71" s="168"/>
      <c r="BL71" s="168"/>
      <c r="BM71" s="172"/>
      <c r="BN71" s="168"/>
      <c r="BO71" s="168"/>
      <c r="BP71" s="172"/>
      <c r="BQ71" s="168">
        <v>5</v>
      </c>
      <c r="BR71" s="130">
        <f t="shared" si="11"/>
        <v>4</v>
      </c>
      <c r="BS71" s="139">
        <f t="shared" si="12"/>
        <v>0</v>
      </c>
      <c r="BT71" s="139">
        <f t="shared" si="13"/>
        <v>0</v>
      </c>
      <c r="BU71" s="139">
        <f t="shared" si="14"/>
        <v>7</v>
      </c>
      <c r="BV71" s="139">
        <f t="shared" si="15"/>
        <v>0</v>
      </c>
      <c r="BW71" s="156">
        <f t="shared" si="16"/>
        <v>7</v>
      </c>
      <c r="BX71" s="303"/>
      <c r="BY71" s="300"/>
      <c r="BZ71" s="300"/>
      <c r="CA71" s="300"/>
      <c r="CB71" s="300"/>
      <c r="CC71" s="300"/>
      <c r="CD71" s="300"/>
      <c r="CE71" s="300"/>
      <c r="CF71" s="301"/>
      <c r="CG71" s="302"/>
      <c r="CH71" s="303"/>
      <c r="CI71" s="300"/>
      <c r="CJ71" s="300"/>
      <c r="CK71" s="300"/>
      <c r="CL71" s="304"/>
      <c r="CM71" s="303"/>
      <c r="CN71" s="300"/>
      <c r="CO71" s="300"/>
      <c r="CP71" s="300"/>
      <c r="CQ71" s="300"/>
      <c r="CR71" s="300"/>
      <c r="CS71" s="300"/>
      <c r="CT71" s="300"/>
      <c r="CU71" s="300"/>
      <c r="CV71" s="304"/>
      <c r="CW71" s="303"/>
      <c r="CX71" s="300"/>
      <c r="CY71" s="300"/>
      <c r="CZ71" s="300"/>
      <c r="DA71" s="300"/>
      <c r="DB71" s="300"/>
      <c r="DC71" s="300"/>
      <c r="DD71" s="300"/>
      <c r="DE71" s="300"/>
      <c r="DF71" s="123"/>
      <c r="DG71" s="303"/>
      <c r="DH71" s="301"/>
      <c r="DI71" s="303"/>
      <c r="DJ71" s="300"/>
      <c r="DK71" s="300"/>
      <c r="DL71" s="300"/>
      <c r="DM71" s="300"/>
      <c r="DN71" s="300"/>
      <c r="DO71" s="302"/>
    </row>
    <row r="72" spans="1:119" s="143" customFormat="1" hidden="1" x14ac:dyDescent="0.25">
      <c r="A72" s="163"/>
      <c r="B72" s="164"/>
      <c r="C72" s="186" t="s">
        <v>2259</v>
      </c>
      <c r="D72" s="85" t="s">
        <v>2260</v>
      </c>
      <c r="E72" s="434" t="s">
        <v>591</v>
      </c>
      <c r="F72" s="254">
        <v>1</v>
      </c>
      <c r="G72" s="279"/>
      <c r="H72" s="168"/>
      <c r="I72" s="168"/>
      <c r="J72" s="168">
        <v>6</v>
      </c>
      <c r="K72" s="168"/>
      <c r="L72" s="168">
        <v>9</v>
      </c>
      <c r="M72" s="168"/>
      <c r="N72" s="168"/>
      <c r="O72" s="168">
        <v>6</v>
      </c>
      <c r="P72" s="168"/>
      <c r="Q72" s="168"/>
      <c r="R72" s="168"/>
      <c r="S72" s="168"/>
      <c r="T72" s="168" t="s">
        <v>2547</v>
      </c>
      <c r="U72" s="168">
        <v>7</v>
      </c>
      <c r="V72" s="168"/>
      <c r="W72" s="168">
        <v>7</v>
      </c>
      <c r="X72" s="168"/>
      <c r="Y72" s="168"/>
      <c r="Z72" s="168" t="s">
        <v>2547</v>
      </c>
      <c r="AA72" s="168" t="s">
        <v>2547</v>
      </c>
      <c r="AB72" s="168"/>
      <c r="AC72" s="168"/>
      <c r="AD72" s="168"/>
      <c r="AE72" s="168">
        <v>5</v>
      </c>
      <c r="AF72" s="168" t="s">
        <v>2547</v>
      </c>
      <c r="AG72" s="168"/>
      <c r="AH72" s="168"/>
      <c r="AI72" s="168"/>
      <c r="AJ72" s="168"/>
      <c r="AK72" s="168"/>
      <c r="AL72" s="168"/>
      <c r="AM72" s="168"/>
      <c r="AN72" s="168"/>
      <c r="AO72" s="168"/>
      <c r="AP72" s="168"/>
      <c r="AQ72" s="287" t="s">
        <v>2330</v>
      </c>
      <c r="AR72" s="172"/>
      <c r="AS72" s="168"/>
      <c r="AT72" s="168"/>
      <c r="AU72" s="168"/>
      <c r="AV72" s="168"/>
      <c r="AW72" s="168"/>
      <c r="AX72" s="593"/>
      <c r="AY72" s="168"/>
      <c r="AZ72" s="168"/>
      <c r="BA72" s="168"/>
      <c r="BB72" s="168"/>
      <c r="BC72" s="168"/>
      <c r="BD72" s="168"/>
      <c r="BE72" s="168"/>
      <c r="BF72" s="168"/>
      <c r="BG72" s="168"/>
      <c r="BH72" s="168"/>
      <c r="BI72" s="168"/>
      <c r="BJ72" s="168"/>
      <c r="BK72" s="168"/>
      <c r="BL72" s="168"/>
      <c r="BM72" s="172"/>
      <c r="BN72" s="168"/>
      <c r="BO72" s="168"/>
      <c r="BP72" s="172"/>
      <c r="BQ72" s="168">
        <v>9</v>
      </c>
      <c r="BR72" s="130">
        <f t="shared" si="11"/>
        <v>4</v>
      </c>
      <c r="BS72" s="139">
        <f t="shared" si="12"/>
        <v>6</v>
      </c>
      <c r="BT72" s="139">
        <f t="shared" si="13"/>
        <v>0</v>
      </c>
      <c r="BU72" s="139">
        <f t="shared" si="14"/>
        <v>1</v>
      </c>
      <c r="BV72" s="139">
        <f t="shared" si="15"/>
        <v>0</v>
      </c>
      <c r="BW72" s="156">
        <f t="shared" si="16"/>
        <v>7</v>
      </c>
      <c r="BX72" s="303"/>
      <c r="BY72" s="300"/>
      <c r="BZ72" s="300"/>
      <c r="CA72" s="300"/>
      <c r="CB72" s="300"/>
      <c r="CC72" s="300"/>
      <c r="CD72" s="300"/>
      <c r="CE72" s="300"/>
      <c r="CF72" s="301"/>
      <c r="CG72" s="302"/>
      <c r="CH72" s="303"/>
      <c r="CI72" s="300"/>
      <c r="CJ72" s="300"/>
      <c r="CK72" s="300"/>
      <c r="CL72" s="304"/>
      <c r="CM72" s="303"/>
      <c r="CN72" s="300"/>
      <c r="CO72" s="300"/>
      <c r="CP72" s="300"/>
      <c r="CQ72" s="300"/>
      <c r="CR72" s="300"/>
      <c r="CS72" s="300"/>
      <c r="CT72" s="300"/>
      <c r="CU72" s="300"/>
      <c r="CV72" s="304"/>
      <c r="CW72" s="303"/>
      <c r="CX72" s="300"/>
      <c r="CY72" s="300"/>
      <c r="CZ72" s="300"/>
      <c r="DA72" s="300"/>
      <c r="DB72" s="300"/>
      <c r="DC72" s="300"/>
      <c r="DD72" s="300"/>
      <c r="DE72" s="300"/>
      <c r="DF72" s="123"/>
      <c r="DG72" s="303"/>
      <c r="DH72" s="301"/>
      <c r="DI72" s="303"/>
      <c r="DJ72" s="300"/>
      <c r="DK72" s="300"/>
      <c r="DL72" s="300"/>
      <c r="DM72" s="300"/>
      <c r="DN72" s="300"/>
      <c r="DO72" s="302"/>
    </row>
    <row r="73" spans="1:119" s="143" customFormat="1" x14ac:dyDescent="0.25">
      <c r="A73" s="163"/>
      <c r="B73" s="164"/>
      <c r="C73" s="186" t="s">
        <v>2011</v>
      </c>
      <c r="D73" s="85" t="s">
        <v>2012</v>
      </c>
      <c r="E73" s="434" t="s">
        <v>591</v>
      </c>
      <c r="F73" s="254">
        <v>4</v>
      </c>
      <c r="G73" s="279"/>
      <c r="H73" s="168"/>
      <c r="I73" s="168">
        <v>8</v>
      </c>
      <c r="J73" s="168">
        <v>6</v>
      </c>
      <c r="K73" s="168"/>
      <c r="L73" s="168">
        <v>8</v>
      </c>
      <c r="M73" s="168">
        <v>6</v>
      </c>
      <c r="N73" s="168">
        <v>5</v>
      </c>
      <c r="O73" s="168">
        <v>7</v>
      </c>
      <c r="P73" s="168">
        <v>7</v>
      </c>
      <c r="Q73" s="168"/>
      <c r="R73" s="168">
        <v>8</v>
      </c>
      <c r="S73" s="168"/>
      <c r="T73" s="168">
        <v>5</v>
      </c>
      <c r="U73" s="168"/>
      <c r="V73" s="168"/>
      <c r="W73" s="168">
        <v>7</v>
      </c>
      <c r="X73" s="168"/>
      <c r="Y73" s="168">
        <v>7</v>
      </c>
      <c r="Z73" s="168">
        <v>6</v>
      </c>
      <c r="AA73" s="168">
        <v>6</v>
      </c>
      <c r="AB73" s="168"/>
      <c r="AC73" s="168"/>
      <c r="AD73" s="168">
        <v>8</v>
      </c>
      <c r="AE73" s="168">
        <v>5</v>
      </c>
      <c r="AF73" s="168">
        <v>6</v>
      </c>
      <c r="AG73" s="541" t="s">
        <v>294</v>
      </c>
      <c r="AH73" s="168"/>
      <c r="AI73" s="168"/>
      <c r="AJ73" s="168"/>
      <c r="AK73" s="168"/>
      <c r="AL73" s="168">
        <v>9</v>
      </c>
      <c r="AM73" s="168"/>
      <c r="AN73" s="168"/>
      <c r="AO73" s="168"/>
      <c r="AP73" s="168"/>
      <c r="AQ73" s="287">
        <v>6</v>
      </c>
      <c r="AR73" s="172"/>
      <c r="AS73" s="168"/>
      <c r="AT73" s="168">
        <v>5</v>
      </c>
      <c r="AU73" s="168"/>
      <c r="AV73" s="168"/>
      <c r="AW73" s="168"/>
      <c r="AX73" s="593"/>
      <c r="AY73" s="168"/>
      <c r="AZ73" s="168"/>
      <c r="BA73" s="168"/>
      <c r="BB73" s="168"/>
      <c r="BC73" s="168">
        <v>6</v>
      </c>
      <c r="BD73" s="168"/>
      <c r="BE73" s="168"/>
      <c r="BF73" s="168">
        <v>7</v>
      </c>
      <c r="BG73" s="168"/>
      <c r="BH73" s="168"/>
      <c r="BI73" s="168"/>
      <c r="BJ73" s="168"/>
      <c r="BK73" s="168"/>
      <c r="BL73" s="168"/>
      <c r="BM73" s="172"/>
      <c r="BN73" s="168"/>
      <c r="BO73" s="168">
        <v>9</v>
      </c>
      <c r="BP73" s="172"/>
      <c r="BQ73" s="132">
        <v>9</v>
      </c>
      <c r="BR73" s="130">
        <f t="shared" si="11"/>
        <v>0</v>
      </c>
      <c r="BS73" s="139">
        <f t="shared" si="12"/>
        <v>19</v>
      </c>
      <c r="BT73" s="139">
        <f t="shared" si="13"/>
        <v>1</v>
      </c>
      <c r="BU73" s="139">
        <f t="shared" si="14"/>
        <v>4</v>
      </c>
      <c r="BV73" s="139">
        <f t="shared" si="15"/>
        <v>0</v>
      </c>
      <c r="BW73" s="156">
        <f t="shared" si="16"/>
        <v>24</v>
      </c>
      <c r="BX73" s="303"/>
      <c r="BY73" s="300"/>
      <c r="BZ73" s="300"/>
      <c r="CA73" s="300"/>
      <c r="CB73" s="300"/>
      <c r="CC73" s="300"/>
      <c r="CD73" s="300"/>
      <c r="CE73" s="300"/>
      <c r="CF73" s="301"/>
      <c r="CG73" s="302"/>
      <c r="CH73" s="303"/>
      <c r="CI73" s="300"/>
      <c r="CJ73" s="300"/>
      <c r="CK73" s="300"/>
      <c r="CL73" s="304"/>
      <c r="CM73" s="303"/>
      <c r="CN73" s="300"/>
      <c r="CO73" s="300"/>
      <c r="CP73" s="300"/>
      <c r="CQ73" s="300"/>
      <c r="CR73" s="300"/>
      <c r="CS73" s="300"/>
      <c r="CT73" s="300"/>
      <c r="CU73" s="300"/>
      <c r="CV73" s="304"/>
      <c r="CW73" s="303"/>
      <c r="CX73" s="300"/>
      <c r="CY73" s="300"/>
      <c r="CZ73" s="300"/>
      <c r="DA73" s="300"/>
      <c r="DB73" s="300"/>
      <c r="DC73" s="300"/>
      <c r="DD73" s="300"/>
      <c r="DE73" s="300"/>
      <c r="DF73" s="123"/>
      <c r="DG73" s="303"/>
      <c r="DH73" s="301"/>
      <c r="DI73" s="303"/>
      <c r="DJ73" s="300"/>
      <c r="DK73" s="300"/>
      <c r="DL73" s="300"/>
      <c r="DM73" s="300"/>
      <c r="DN73" s="300"/>
      <c r="DO73" s="302"/>
    </row>
    <row r="74" spans="1:119" s="143" customFormat="1" hidden="1" x14ac:dyDescent="0.25">
      <c r="A74" s="163"/>
      <c r="B74" s="164">
        <v>40491</v>
      </c>
      <c r="C74" s="186" t="s">
        <v>1833</v>
      </c>
      <c r="D74" s="85" t="s">
        <v>1832</v>
      </c>
      <c r="E74" s="434" t="s">
        <v>591</v>
      </c>
      <c r="F74" s="254">
        <v>3</v>
      </c>
      <c r="G74" s="279"/>
      <c r="H74" s="168"/>
      <c r="I74" s="168">
        <v>7</v>
      </c>
      <c r="J74" s="541" t="s">
        <v>754</v>
      </c>
      <c r="K74" s="168"/>
      <c r="L74" s="168" t="s">
        <v>2141</v>
      </c>
      <c r="M74" s="168">
        <v>9</v>
      </c>
      <c r="N74" s="168"/>
      <c r="O74" s="541" t="s">
        <v>36</v>
      </c>
      <c r="P74" s="168" t="s">
        <v>2141</v>
      </c>
      <c r="Q74" s="168"/>
      <c r="R74" s="168"/>
      <c r="S74" s="168">
        <v>8</v>
      </c>
      <c r="T74" s="168" t="s">
        <v>2547</v>
      </c>
      <c r="U74" s="168"/>
      <c r="V74" s="168"/>
      <c r="W74" s="168" t="s">
        <v>2141</v>
      </c>
      <c r="X74" s="168"/>
      <c r="Y74" s="168">
        <v>8</v>
      </c>
      <c r="Z74" s="168" t="s">
        <v>2547</v>
      </c>
      <c r="AA74" s="168" t="s">
        <v>2547</v>
      </c>
      <c r="AB74" s="168"/>
      <c r="AC74" s="168"/>
      <c r="AD74" s="168">
        <v>8</v>
      </c>
      <c r="AE74" s="168" t="s">
        <v>2141</v>
      </c>
      <c r="AF74" s="168" t="s">
        <v>2547</v>
      </c>
      <c r="AG74" s="168"/>
      <c r="AH74" s="168"/>
      <c r="AI74" s="168"/>
      <c r="AJ74" s="168"/>
      <c r="AK74" s="168"/>
      <c r="AL74" s="168">
        <v>7</v>
      </c>
      <c r="AM74" s="168"/>
      <c r="AN74" s="168"/>
      <c r="AO74" s="168"/>
      <c r="AP74" s="168"/>
      <c r="AQ74" s="287" t="s">
        <v>2330</v>
      </c>
      <c r="AR74" s="172"/>
      <c r="AS74" s="168" t="s">
        <v>2141</v>
      </c>
      <c r="AT74" s="168"/>
      <c r="AU74" s="168"/>
      <c r="AV74" s="168"/>
      <c r="AW74" s="168">
        <v>6</v>
      </c>
      <c r="AX74" s="593"/>
      <c r="AY74" s="168"/>
      <c r="AZ74" s="168"/>
      <c r="BA74" s="168"/>
      <c r="BB74" s="168"/>
      <c r="BC74" s="168"/>
      <c r="BD74" s="168"/>
      <c r="BE74" s="168"/>
      <c r="BF74" s="168">
        <v>6</v>
      </c>
      <c r="BG74" s="168"/>
      <c r="BH74" s="168"/>
      <c r="BI74" s="168"/>
      <c r="BJ74" s="168"/>
      <c r="BK74" s="168">
        <v>8</v>
      </c>
      <c r="BL74" s="168"/>
      <c r="BM74" s="172"/>
      <c r="BN74" s="172">
        <v>8</v>
      </c>
      <c r="BO74" s="168">
        <v>8</v>
      </c>
      <c r="BP74" s="172" t="s">
        <v>1722</v>
      </c>
      <c r="BQ74" s="132"/>
      <c r="BR74" s="130">
        <f t="shared" si="11"/>
        <v>4</v>
      </c>
      <c r="BS74" s="139">
        <f t="shared" si="12"/>
        <v>11</v>
      </c>
      <c r="BT74" s="139">
        <f t="shared" si="13"/>
        <v>2</v>
      </c>
      <c r="BU74" s="139">
        <f t="shared" si="14"/>
        <v>0</v>
      </c>
      <c r="BV74" s="139">
        <f t="shared" si="15"/>
        <v>0</v>
      </c>
      <c r="BW74" s="156">
        <f t="shared" si="16"/>
        <v>13</v>
      </c>
      <c r="BX74" s="303"/>
      <c r="BY74" s="300"/>
      <c r="BZ74" s="300"/>
      <c r="CA74" s="300"/>
      <c r="CB74" s="300"/>
      <c r="CC74" s="300"/>
      <c r="CD74" s="300"/>
      <c r="CE74" s="300"/>
      <c r="CF74" s="301"/>
      <c r="CG74" s="302"/>
      <c r="CH74" s="303"/>
      <c r="CI74" s="300"/>
      <c r="CJ74" s="300"/>
      <c r="CK74" s="300"/>
      <c r="CL74" s="304"/>
      <c r="CM74" s="303"/>
      <c r="CN74" s="300"/>
      <c r="CO74" s="300"/>
      <c r="CP74" s="300"/>
      <c r="CQ74" s="300"/>
      <c r="CR74" s="300"/>
      <c r="CS74" s="300"/>
      <c r="CT74" s="300"/>
      <c r="CU74" s="300"/>
      <c r="CV74" s="304"/>
      <c r="CW74" s="303"/>
      <c r="CX74" s="300"/>
      <c r="CY74" s="300"/>
      <c r="CZ74" s="300"/>
      <c r="DA74" s="300"/>
      <c r="DB74" s="300"/>
      <c r="DC74" s="300"/>
      <c r="DD74" s="300"/>
      <c r="DE74" s="300"/>
      <c r="DF74" s="123"/>
      <c r="DG74" s="303"/>
      <c r="DH74" s="301"/>
      <c r="DI74" s="303"/>
      <c r="DJ74" s="300"/>
      <c r="DK74" s="300"/>
      <c r="DL74" s="300"/>
      <c r="DM74" s="300"/>
      <c r="DN74" s="300"/>
      <c r="DO74" s="302"/>
    </row>
    <row r="75" spans="1:119" s="143" customFormat="1" hidden="1" x14ac:dyDescent="0.25">
      <c r="A75" s="163"/>
      <c r="B75" s="164">
        <v>40491</v>
      </c>
      <c r="C75" s="186" t="s">
        <v>1803</v>
      </c>
      <c r="D75" s="85" t="s">
        <v>1804</v>
      </c>
      <c r="E75" s="434" t="s">
        <v>591</v>
      </c>
      <c r="F75" s="254">
        <v>2</v>
      </c>
      <c r="G75" s="279"/>
      <c r="H75" s="168"/>
      <c r="I75" s="168"/>
      <c r="J75" s="168"/>
      <c r="K75" s="168">
        <v>5</v>
      </c>
      <c r="L75" s="168"/>
      <c r="M75" s="168">
        <v>5</v>
      </c>
      <c r="N75" s="168"/>
      <c r="O75" s="168">
        <v>7</v>
      </c>
      <c r="P75" s="168"/>
      <c r="Q75" s="168"/>
      <c r="R75" s="168"/>
      <c r="S75" s="168"/>
      <c r="T75" s="168" t="s">
        <v>2547</v>
      </c>
      <c r="U75" s="168"/>
      <c r="V75" s="168"/>
      <c r="W75" s="168"/>
      <c r="X75" s="168"/>
      <c r="Y75" s="168"/>
      <c r="Z75" s="168" t="s">
        <v>2547</v>
      </c>
      <c r="AA75" s="168" t="s">
        <v>2547</v>
      </c>
      <c r="AB75" s="168"/>
      <c r="AC75" s="168"/>
      <c r="AD75" s="168"/>
      <c r="AE75" s="168"/>
      <c r="AF75" s="168" t="s">
        <v>2547</v>
      </c>
      <c r="AG75" s="168"/>
      <c r="AH75" s="168"/>
      <c r="AI75" s="168"/>
      <c r="AJ75" s="168"/>
      <c r="AK75" s="168"/>
      <c r="AL75" s="168"/>
      <c r="AM75" s="168"/>
      <c r="AN75" s="168"/>
      <c r="AO75" s="168"/>
      <c r="AP75" s="168"/>
      <c r="AQ75" s="287" t="s">
        <v>2330</v>
      </c>
      <c r="AR75" s="172"/>
      <c r="AS75" s="168"/>
      <c r="AT75" s="168"/>
      <c r="AU75" s="168"/>
      <c r="AV75" s="168"/>
      <c r="AW75" s="168">
        <v>5</v>
      </c>
      <c r="AX75" s="593"/>
      <c r="AY75" s="168"/>
      <c r="AZ75" s="168"/>
      <c r="BA75" s="168"/>
      <c r="BB75" s="168"/>
      <c r="BC75" s="168"/>
      <c r="BD75" s="168"/>
      <c r="BE75" s="168"/>
      <c r="BF75" s="168"/>
      <c r="BG75" s="168"/>
      <c r="BH75" s="168"/>
      <c r="BI75" s="168"/>
      <c r="BJ75" s="168"/>
      <c r="BK75" s="168">
        <v>5</v>
      </c>
      <c r="BL75" s="168"/>
      <c r="BM75" s="168"/>
      <c r="BN75" s="168">
        <v>5</v>
      </c>
      <c r="BO75" s="168"/>
      <c r="BP75" s="172"/>
      <c r="BQ75" s="132"/>
      <c r="BR75" s="130">
        <f t="shared" si="11"/>
        <v>4</v>
      </c>
      <c r="BS75" s="139">
        <f t="shared" si="12"/>
        <v>1</v>
      </c>
      <c r="BT75" s="139">
        <f t="shared" si="13"/>
        <v>0</v>
      </c>
      <c r="BU75" s="139">
        <f t="shared" si="14"/>
        <v>5</v>
      </c>
      <c r="BV75" s="139">
        <f t="shared" si="15"/>
        <v>0</v>
      </c>
      <c r="BW75" s="156">
        <f t="shared" si="16"/>
        <v>6</v>
      </c>
      <c r="BX75" s="303"/>
      <c r="BY75" s="300"/>
      <c r="BZ75" s="300"/>
      <c r="CA75" s="300"/>
      <c r="CB75" s="300"/>
      <c r="CC75" s="300"/>
      <c r="CD75" s="300"/>
      <c r="CE75" s="300"/>
      <c r="CF75" s="301"/>
      <c r="CG75" s="302"/>
      <c r="CH75" s="303"/>
      <c r="CI75" s="300"/>
      <c r="CJ75" s="300"/>
      <c r="CK75" s="300"/>
      <c r="CL75" s="304"/>
      <c r="CM75" s="303"/>
      <c r="CN75" s="300"/>
      <c r="CO75" s="300"/>
      <c r="CP75" s="300"/>
      <c r="CQ75" s="300"/>
      <c r="CR75" s="300"/>
      <c r="CS75" s="300"/>
      <c r="CT75" s="300"/>
      <c r="CU75" s="300"/>
      <c r="CV75" s="304"/>
      <c r="CW75" s="303"/>
      <c r="CX75" s="300"/>
      <c r="CY75" s="300"/>
      <c r="CZ75" s="300"/>
      <c r="DA75" s="300"/>
      <c r="DB75" s="300"/>
      <c r="DC75" s="300"/>
      <c r="DD75" s="300"/>
      <c r="DE75" s="300"/>
      <c r="DF75" s="123"/>
      <c r="DG75" s="303"/>
      <c r="DH75" s="301"/>
      <c r="DI75" s="303"/>
      <c r="DJ75" s="300"/>
      <c r="DK75" s="300"/>
      <c r="DL75" s="300"/>
      <c r="DM75" s="300"/>
      <c r="DN75" s="300"/>
      <c r="DO75" s="302"/>
    </row>
    <row r="76" spans="1:119" s="143" customFormat="1" hidden="1" x14ac:dyDescent="0.25">
      <c r="A76" s="163"/>
      <c r="B76" s="164"/>
      <c r="C76" s="186" t="s">
        <v>1944</v>
      </c>
      <c r="D76" s="85" t="s">
        <v>1943</v>
      </c>
      <c r="E76" s="434" t="s">
        <v>591</v>
      </c>
      <c r="F76" s="254">
        <v>2</v>
      </c>
      <c r="G76" s="279"/>
      <c r="H76" s="168"/>
      <c r="I76" s="168"/>
      <c r="J76" s="168">
        <v>7</v>
      </c>
      <c r="K76" s="168"/>
      <c r="L76" s="168"/>
      <c r="M76" s="168">
        <v>9</v>
      </c>
      <c r="N76" s="168"/>
      <c r="O76" s="168">
        <v>7</v>
      </c>
      <c r="P76" s="168"/>
      <c r="Q76" s="168"/>
      <c r="R76" s="168"/>
      <c r="S76" s="168"/>
      <c r="T76" s="168" t="s">
        <v>2547</v>
      </c>
      <c r="U76" s="168"/>
      <c r="V76" s="168"/>
      <c r="W76" s="168"/>
      <c r="X76" s="168"/>
      <c r="Y76" s="168"/>
      <c r="Z76" s="168" t="s">
        <v>2547</v>
      </c>
      <c r="AA76" s="168" t="s">
        <v>2547</v>
      </c>
      <c r="AB76" s="168"/>
      <c r="AC76" s="168"/>
      <c r="AD76" s="168"/>
      <c r="AE76" s="168"/>
      <c r="AF76" s="168" t="s">
        <v>2547</v>
      </c>
      <c r="AG76" s="168"/>
      <c r="AH76" s="168"/>
      <c r="AI76" s="168"/>
      <c r="AJ76" s="168"/>
      <c r="AK76" s="168"/>
      <c r="AL76" s="168"/>
      <c r="AM76" s="168"/>
      <c r="AN76" s="168"/>
      <c r="AO76" s="168"/>
      <c r="AP76" s="168"/>
      <c r="AQ76" s="287" t="s">
        <v>2330</v>
      </c>
      <c r="AR76" s="172"/>
      <c r="AS76" s="168"/>
      <c r="AT76" s="168"/>
      <c r="AU76" s="168"/>
      <c r="AV76" s="168"/>
      <c r="AW76" s="168">
        <v>5</v>
      </c>
      <c r="AX76" s="593"/>
      <c r="AY76" s="168"/>
      <c r="AZ76" s="168"/>
      <c r="BA76" s="168"/>
      <c r="BB76" s="168"/>
      <c r="BC76" s="168"/>
      <c r="BD76" s="168"/>
      <c r="BE76" s="168"/>
      <c r="BF76" s="168"/>
      <c r="BG76" s="168"/>
      <c r="BH76" s="168"/>
      <c r="BI76" s="168"/>
      <c r="BJ76" s="168"/>
      <c r="BK76" s="168">
        <v>5</v>
      </c>
      <c r="BL76" s="168"/>
      <c r="BM76" s="168"/>
      <c r="BN76" s="168">
        <v>7</v>
      </c>
      <c r="BO76" s="168"/>
      <c r="BP76" s="168">
        <v>8</v>
      </c>
      <c r="BQ76" s="132"/>
      <c r="BR76" s="130">
        <f t="shared" si="11"/>
        <v>4</v>
      </c>
      <c r="BS76" s="139">
        <f t="shared" si="12"/>
        <v>5</v>
      </c>
      <c r="BT76" s="139">
        <f t="shared" si="13"/>
        <v>0</v>
      </c>
      <c r="BU76" s="139">
        <f t="shared" si="14"/>
        <v>2</v>
      </c>
      <c r="BV76" s="139">
        <f t="shared" si="15"/>
        <v>0</v>
      </c>
      <c r="BW76" s="156">
        <f t="shared" si="16"/>
        <v>7</v>
      </c>
      <c r="BX76" s="303"/>
      <c r="BY76" s="300"/>
      <c r="BZ76" s="300"/>
      <c r="CA76" s="300"/>
      <c r="CB76" s="300"/>
      <c r="CC76" s="300"/>
      <c r="CD76" s="300"/>
      <c r="CE76" s="300"/>
      <c r="CF76" s="301"/>
      <c r="CG76" s="302"/>
      <c r="CH76" s="303"/>
      <c r="CI76" s="300"/>
      <c r="CJ76" s="300"/>
      <c r="CK76" s="300"/>
      <c r="CL76" s="304"/>
      <c r="CM76" s="303"/>
      <c r="CN76" s="300"/>
      <c r="CO76" s="300"/>
      <c r="CP76" s="300"/>
      <c r="CQ76" s="300"/>
      <c r="CR76" s="300"/>
      <c r="CS76" s="300"/>
      <c r="CT76" s="300"/>
      <c r="CU76" s="300"/>
      <c r="CV76" s="304"/>
      <c r="CW76" s="303"/>
      <c r="CX76" s="300"/>
      <c r="CY76" s="300"/>
      <c r="CZ76" s="300"/>
      <c r="DA76" s="300"/>
      <c r="DB76" s="300"/>
      <c r="DC76" s="300"/>
      <c r="DD76" s="300"/>
      <c r="DE76" s="300"/>
      <c r="DF76" s="123"/>
      <c r="DG76" s="303"/>
      <c r="DH76" s="301"/>
      <c r="DI76" s="303"/>
      <c r="DJ76" s="300"/>
      <c r="DK76" s="300"/>
      <c r="DL76" s="300"/>
      <c r="DM76" s="300"/>
      <c r="DN76" s="300"/>
      <c r="DO76" s="302"/>
    </row>
    <row r="77" spans="1:119" s="143" customFormat="1" hidden="1" x14ac:dyDescent="0.25">
      <c r="A77" s="163"/>
      <c r="B77" s="164"/>
      <c r="C77" s="186" t="s">
        <v>1945</v>
      </c>
      <c r="D77" s="85" t="s">
        <v>1964</v>
      </c>
      <c r="E77" s="434"/>
      <c r="F77" s="254">
        <v>3</v>
      </c>
      <c r="G77" s="279"/>
      <c r="H77" s="168"/>
      <c r="I77" s="168" t="s">
        <v>1261</v>
      </c>
      <c r="J77" s="168"/>
      <c r="K77" s="168" t="s">
        <v>1261</v>
      </c>
      <c r="L77" s="168" t="s">
        <v>1261</v>
      </c>
      <c r="M77" s="168">
        <v>6</v>
      </c>
      <c r="N77" s="168" t="s">
        <v>1261</v>
      </c>
      <c r="O77" s="168">
        <v>5</v>
      </c>
      <c r="P77" s="168"/>
      <c r="Q77" s="168" t="s">
        <v>1261</v>
      </c>
      <c r="R77" s="168" t="s">
        <v>1261</v>
      </c>
      <c r="S77" s="168" t="s">
        <v>1261</v>
      </c>
      <c r="T77" s="168" t="s">
        <v>2547</v>
      </c>
      <c r="U77" s="168" t="s">
        <v>1261</v>
      </c>
      <c r="V77" s="168" t="s">
        <v>1261</v>
      </c>
      <c r="W77" s="168" t="s">
        <v>1261</v>
      </c>
      <c r="X77" s="168" t="s">
        <v>1261</v>
      </c>
      <c r="Y77" s="168">
        <v>5</v>
      </c>
      <c r="Z77" s="168" t="s">
        <v>2547</v>
      </c>
      <c r="AA77" s="168" t="s">
        <v>2547</v>
      </c>
      <c r="AB77" s="168"/>
      <c r="AC77" s="168" t="s">
        <v>1261</v>
      </c>
      <c r="AD77" s="168" t="s">
        <v>1261</v>
      </c>
      <c r="AE77" s="168"/>
      <c r="AF77" s="168" t="s">
        <v>2547</v>
      </c>
      <c r="AG77" s="168">
        <v>5</v>
      </c>
      <c r="AH77" s="168">
        <v>5</v>
      </c>
      <c r="AI77" s="168">
        <v>5</v>
      </c>
      <c r="AJ77" s="168" t="s">
        <v>1261</v>
      </c>
      <c r="AK77" s="168">
        <v>5</v>
      </c>
      <c r="AL77" s="168" t="s">
        <v>1261</v>
      </c>
      <c r="AM77" s="168"/>
      <c r="AN77" s="168"/>
      <c r="AO77" s="168" t="s">
        <v>1261</v>
      </c>
      <c r="AP77" s="168"/>
      <c r="AQ77" s="287" t="s">
        <v>2330</v>
      </c>
      <c r="AR77" s="168">
        <v>5</v>
      </c>
      <c r="AS77" s="168">
        <v>5</v>
      </c>
      <c r="AT77" s="168"/>
      <c r="AU77" s="168"/>
      <c r="AV77" s="168"/>
      <c r="AW77" s="168">
        <v>5</v>
      </c>
      <c r="AX77" s="593"/>
      <c r="AY77" s="168"/>
      <c r="AZ77" s="168"/>
      <c r="BA77" s="168"/>
      <c r="BB77" s="168"/>
      <c r="BC77" s="168"/>
      <c r="BD77" s="168"/>
      <c r="BE77" s="168"/>
      <c r="BF77" s="168"/>
      <c r="BG77" s="168"/>
      <c r="BH77" s="168"/>
      <c r="BI77" s="168"/>
      <c r="BJ77" s="168">
        <v>5</v>
      </c>
      <c r="BK77" s="168"/>
      <c r="BL77" s="168"/>
      <c r="BM77" s="168" t="s">
        <v>1261</v>
      </c>
      <c r="BN77" s="168"/>
      <c r="BO77" s="168" t="s">
        <v>1261</v>
      </c>
      <c r="BP77" s="172">
        <v>5</v>
      </c>
      <c r="BQ77" s="132"/>
      <c r="BR77" s="130">
        <f t="shared" si="11"/>
        <v>4</v>
      </c>
      <c r="BS77" s="139">
        <f t="shared" si="12"/>
        <v>1</v>
      </c>
      <c r="BT77" s="139">
        <f t="shared" si="13"/>
        <v>18</v>
      </c>
      <c r="BU77" s="139">
        <f t="shared" si="14"/>
        <v>11</v>
      </c>
      <c r="BV77" s="139">
        <f t="shared" si="15"/>
        <v>0</v>
      </c>
      <c r="BW77" s="156">
        <f t="shared" si="16"/>
        <v>30</v>
      </c>
      <c r="BX77" s="303"/>
      <c r="BY77" s="300"/>
      <c r="BZ77" s="300"/>
      <c r="CA77" s="300"/>
      <c r="CB77" s="300"/>
      <c r="CC77" s="300"/>
      <c r="CD77" s="300"/>
      <c r="CE77" s="300"/>
      <c r="CF77" s="301"/>
      <c r="CG77" s="302"/>
      <c r="CH77" s="303"/>
      <c r="CI77" s="300"/>
      <c r="CJ77" s="300"/>
      <c r="CK77" s="300"/>
      <c r="CL77" s="304"/>
      <c r="CM77" s="303"/>
      <c r="CN77" s="300"/>
      <c r="CO77" s="300"/>
      <c r="CP77" s="300"/>
      <c r="CQ77" s="300"/>
      <c r="CR77" s="300"/>
      <c r="CS77" s="300"/>
      <c r="CT77" s="300"/>
      <c r="CU77" s="300"/>
      <c r="CV77" s="304"/>
      <c r="CW77" s="303"/>
      <c r="CX77" s="300"/>
      <c r="CY77" s="300"/>
      <c r="CZ77" s="300"/>
      <c r="DA77" s="300"/>
      <c r="DB77" s="300"/>
      <c r="DC77" s="300"/>
      <c r="DD77" s="300"/>
      <c r="DE77" s="300"/>
      <c r="DF77" s="123"/>
      <c r="DG77" s="303"/>
      <c r="DH77" s="301"/>
      <c r="DI77" s="303"/>
      <c r="DJ77" s="300"/>
      <c r="DK77" s="300"/>
      <c r="DL77" s="300"/>
      <c r="DM77" s="300"/>
      <c r="DN77" s="300"/>
      <c r="DO77" s="302"/>
    </row>
    <row r="78" spans="1:119" s="143" customFormat="1" hidden="1" x14ac:dyDescent="0.25">
      <c r="A78" s="163" t="s">
        <v>1807</v>
      </c>
      <c r="B78" s="164">
        <v>40491</v>
      </c>
      <c r="C78" s="186" t="s">
        <v>1764</v>
      </c>
      <c r="D78" s="85" t="s">
        <v>1765</v>
      </c>
      <c r="E78" s="434" t="s">
        <v>591</v>
      </c>
      <c r="F78" s="254"/>
      <c r="G78" s="279">
        <v>8</v>
      </c>
      <c r="H78" s="168" t="s">
        <v>595</v>
      </c>
      <c r="I78" s="168" t="s">
        <v>595</v>
      </c>
      <c r="J78" s="168" t="s">
        <v>595</v>
      </c>
      <c r="K78" s="168" t="s">
        <v>595</v>
      </c>
      <c r="L78" s="168" t="s">
        <v>595</v>
      </c>
      <c r="M78" s="168" t="s">
        <v>595</v>
      </c>
      <c r="N78" s="168" t="s">
        <v>595</v>
      </c>
      <c r="O78" s="168">
        <v>8</v>
      </c>
      <c r="P78" s="168" t="s">
        <v>293</v>
      </c>
      <c r="Q78" s="168" t="s">
        <v>595</v>
      </c>
      <c r="R78" s="168" t="s">
        <v>595</v>
      </c>
      <c r="S78" s="168" t="s">
        <v>595</v>
      </c>
      <c r="T78" s="168" t="s">
        <v>2547</v>
      </c>
      <c r="U78" s="168" t="s">
        <v>595</v>
      </c>
      <c r="V78" s="168" t="s">
        <v>595</v>
      </c>
      <c r="W78" s="168" t="s">
        <v>595</v>
      </c>
      <c r="X78" s="168" t="s">
        <v>595</v>
      </c>
      <c r="Y78" s="168" t="s">
        <v>595</v>
      </c>
      <c r="Z78" s="168" t="s">
        <v>2547</v>
      </c>
      <c r="AA78" s="168" t="s">
        <v>2547</v>
      </c>
      <c r="AB78" s="168" t="s">
        <v>595</v>
      </c>
      <c r="AC78" s="168" t="s">
        <v>595</v>
      </c>
      <c r="AD78" s="168" t="s">
        <v>595</v>
      </c>
      <c r="AE78" s="168" t="s">
        <v>595</v>
      </c>
      <c r="AF78" s="168" t="s">
        <v>2547</v>
      </c>
      <c r="AG78" s="168" t="s">
        <v>595</v>
      </c>
      <c r="AH78" s="168" t="s">
        <v>595</v>
      </c>
      <c r="AI78" s="168" t="s">
        <v>1407</v>
      </c>
      <c r="AJ78" s="168" t="s">
        <v>595</v>
      </c>
      <c r="AK78" s="168" t="s">
        <v>595</v>
      </c>
      <c r="AL78" s="168" t="s">
        <v>595</v>
      </c>
      <c r="AM78" s="168" t="s">
        <v>595</v>
      </c>
      <c r="AN78" s="168" t="s">
        <v>595</v>
      </c>
      <c r="AO78" s="168" t="s">
        <v>595</v>
      </c>
      <c r="AP78" s="168" t="s">
        <v>595</v>
      </c>
      <c r="AQ78" s="287" t="s">
        <v>2330</v>
      </c>
      <c r="AR78" s="172" t="s">
        <v>595</v>
      </c>
      <c r="AS78" s="168" t="s">
        <v>595</v>
      </c>
      <c r="AT78" s="168">
        <v>6</v>
      </c>
      <c r="AU78" s="168" t="s">
        <v>784</v>
      </c>
      <c r="AV78" s="168" t="s">
        <v>595</v>
      </c>
      <c r="AW78" s="168" t="s">
        <v>595</v>
      </c>
      <c r="AX78" s="593"/>
      <c r="AY78" s="168" t="s">
        <v>595</v>
      </c>
      <c r="AZ78" s="168"/>
      <c r="BA78" s="168"/>
      <c r="BB78" s="168"/>
      <c r="BC78" s="168"/>
      <c r="BD78" s="168" t="s">
        <v>595</v>
      </c>
      <c r="BE78" s="168" t="s">
        <v>595</v>
      </c>
      <c r="BF78" s="168" t="s">
        <v>595</v>
      </c>
      <c r="BG78" s="168" t="s">
        <v>595</v>
      </c>
      <c r="BH78" s="168"/>
      <c r="BI78" s="168" t="s">
        <v>595</v>
      </c>
      <c r="BJ78" s="168" t="s">
        <v>595</v>
      </c>
      <c r="BK78" s="168"/>
      <c r="BL78" s="168"/>
      <c r="BM78" s="172" t="s">
        <v>595</v>
      </c>
      <c r="BN78" s="168"/>
      <c r="BO78" s="168" t="s">
        <v>595</v>
      </c>
      <c r="BP78" s="172">
        <v>7</v>
      </c>
      <c r="BQ78" s="132"/>
      <c r="BR78" s="130">
        <f t="shared" ref="BR78:BR93" si="27">COUNTIF(H78:BQ78,"2024-1")</f>
        <v>4</v>
      </c>
      <c r="BS78" s="139">
        <f t="shared" si="12"/>
        <v>3</v>
      </c>
      <c r="BT78" s="139">
        <f t="shared" si="13"/>
        <v>44</v>
      </c>
      <c r="BU78" s="139">
        <f t="shared" si="14"/>
        <v>0</v>
      </c>
      <c r="BV78" s="139">
        <f t="shared" si="15"/>
        <v>0</v>
      </c>
      <c r="BW78" s="156">
        <f t="shared" si="16"/>
        <v>47</v>
      </c>
      <c r="BX78" s="303"/>
      <c r="BY78" s="300"/>
      <c r="BZ78" s="300"/>
      <c r="CA78" s="300"/>
      <c r="CB78" s="300"/>
      <c r="CC78" s="300"/>
      <c r="CD78" s="300"/>
      <c r="CE78" s="300"/>
      <c r="CF78" s="301"/>
      <c r="CG78" s="302"/>
      <c r="CH78" s="303"/>
      <c r="CI78" s="300"/>
      <c r="CJ78" s="300"/>
      <c r="CK78" s="300"/>
      <c r="CL78" s="304"/>
      <c r="CM78" s="303"/>
      <c r="CN78" s="300"/>
      <c r="CO78" s="300"/>
      <c r="CP78" s="300"/>
      <c r="CQ78" s="300"/>
      <c r="CR78" s="300"/>
      <c r="CS78" s="300"/>
      <c r="CT78" s="300"/>
      <c r="CU78" s="300"/>
      <c r="CV78" s="304"/>
      <c r="CW78" s="303"/>
      <c r="CX78" s="300"/>
      <c r="CY78" s="300"/>
      <c r="CZ78" s="300"/>
      <c r="DA78" s="300"/>
      <c r="DB78" s="300"/>
      <c r="DC78" s="300"/>
      <c r="DD78" s="300"/>
      <c r="DE78" s="300"/>
      <c r="DF78" s="123"/>
      <c r="DG78" s="303"/>
      <c r="DH78" s="301"/>
      <c r="DI78" s="303"/>
      <c r="DJ78" s="300"/>
      <c r="DK78" s="300"/>
      <c r="DL78" s="300"/>
      <c r="DM78" s="300"/>
      <c r="DN78" s="300"/>
      <c r="DO78" s="302"/>
    </row>
    <row r="79" spans="1:119" s="143" customFormat="1" hidden="1" x14ac:dyDescent="0.25">
      <c r="A79" s="163"/>
      <c r="B79" s="164">
        <v>40491</v>
      </c>
      <c r="C79" s="186" t="s">
        <v>1766</v>
      </c>
      <c r="D79" s="85" t="s">
        <v>1767</v>
      </c>
      <c r="E79" s="434" t="s">
        <v>591</v>
      </c>
      <c r="F79" s="254"/>
      <c r="G79" s="279">
        <v>8</v>
      </c>
      <c r="H79" s="168" t="s">
        <v>595</v>
      </c>
      <c r="I79" s="168" t="s">
        <v>595</v>
      </c>
      <c r="J79" s="168" t="s">
        <v>595</v>
      </c>
      <c r="K79" s="168" t="s">
        <v>595</v>
      </c>
      <c r="L79" s="168" t="s">
        <v>595</v>
      </c>
      <c r="M79" s="168" t="s">
        <v>595</v>
      </c>
      <c r="N79" s="168" t="s">
        <v>595</v>
      </c>
      <c r="O79" s="168">
        <v>8</v>
      </c>
      <c r="P79" s="168" t="s">
        <v>293</v>
      </c>
      <c r="Q79" s="168" t="s">
        <v>595</v>
      </c>
      <c r="R79" s="168" t="s">
        <v>595</v>
      </c>
      <c r="S79" s="168" t="s">
        <v>595</v>
      </c>
      <c r="T79" s="168" t="s">
        <v>2547</v>
      </c>
      <c r="U79" s="168" t="s">
        <v>595</v>
      </c>
      <c r="V79" s="168" t="s">
        <v>595</v>
      </c>
      <c r="W79" s="168" t="s">
        <v>595</v>
      </c>
      <c r="X79" s="168" t="s">
        <v>595</v>
      </c>
      <c r="Y79" s="168" t="s">
        <v>595</v>
      </c>
      <c r="Z79" s="168" t="s">
        <v>2547</v>
      </c>
      <c r="AA79" s="168" t="s">
        <v>2547</v>
      </c>
      <c r="AB79" s="168" t="s">
        <v>595</v>
      </c>
      <c r="AC79" s="168" t="s">
        <v>595</v>
      </c>
      <c r="AD79" s="168" t="s">
        <v>595</v>
      </c>
      <c r="AE79" s="168" t="s">
        <v>595</v>
      </c>
      <c r="AF79" s="168" t="s">
        <v>2547</v>
      </c>
      <c r="AG79" s="168" t="s">
        <v>595</v>
      </c>
      <c r="AH79" s="168" t="s">
        <v>595</v>
      </c>
      <c r="AI79" s="168">
        <v>7</v>
      </c>
      <c r="AJ79" s="168" t="s">
        <v>595</v>
      </c>
      <c r="AK79" s="168" t="s">
        <v>595</v>
      </c>
      <c r="AL79" s="168" t="s">
        <v>595</v>
      </c>
      <c r="AM79" s="168" t="s">
        <v>595</v>
      </c>
      <c r="AN79" s="168" t="s">
        <v>595</v>
      </c>
      <c r="AO79" s="168" t="s">
        <v>595</v>
      </c>
      <c r="AP79" s="168" t="s">
        <v>595</v>
      </c>
      <c r="AQ79" s="287" t="s">
        <v>2330</v>
      </c>
      <c r="AR79" s="172" t="s">
        <v>595</v>
      </c>
      <c r="AS79" s="168" t="s">
        <v>595</v>
      </c>
      <c r="AT79" s="168">
        <v>6</v>
      </c>
      <c r="AU79" s="168" t="s">
        <v>294</v>
      </c>
      <c r="AV79" s="168">
        <v>7</v>
      </c>
      <c r="AW79" s="168" t="s">
        <v>595</v>
      </c>
      <c r="AX79" s="593" t="s">
        <v>595</v>
      </c>
      <c r="AY79" s="168"/>
      <c r="AZ79" s="168"/>
      <c r="BA79" s="168"/>
      <c r="BB79" s="168"/>
      <c r="BC79" s="168"/>
      <c r="BD79" s="168" t="s">
        <v>595</v>
      </c>
      <c r="BE79" s="168" t="s">
        <v>595</v>
      </c>
      <c r="BF79" s="168" t="s">
        <v>595</v>
      </c>
      <c r="BG79" s="168" t="s">
        <v>595</v>
      </c>
      <c r="BH79" s="168"/>
      <c r="BI79" s="168" t="s">
        <v>595</v>
      </c>
      <c r="BJ79" s="168"/>
      <c r="BK79" s="168"/>
      <c r="BL79" s="168" t="s">
        <v>595</v>
      </c>
      <c r="BM79" s="172" t="s">
        <v>595</v>
      </c>
      <c r="BN79" s="168"/>
      <c r="BO79" s="168" t="s">
        <v>595</v>
      </c>
      <c r="BP79" s="172"/>
      <c r="BQ79" s="132"/>
      <c r="BR79" s="130">
        <f t="shared" si="27"/>
        <v>4</v>
      </c>
      <c r="BS79" s="139">
        <f t="shared" si="12"/>
        <v>4</v>
      </c>
      <c r="BT79" s="139">
        <f t="shared" si="13"/>
        <v>42</v>
      </c>
      <c r="BU79" s="139">
        <f t="shared" si="14"/>
        <v>0</v>
      </c>
      <c r="BV79" s="139">
        <f t="shared" si="15"/>
        <v>0</v>
      </c>
      <c r="BW79" s="156">
        <f t="shared" si="16"/>
        <v>46</v>
      </c>
      <c r="BX79" s="303"/>
      <c r="BY79" s="300"/>
      <c r="BZ79" s="300"/>
      <c r="CA79" s="300"/>
      <c r="CB79" s="300"/>
      <c r="CC79" s="300"/>
      <c r="CD79" s="300"/>
      <c r="CE79" s="300"/>
      <c r="CF79" s="301"/>
      <c r="CG79" s="302"/>
      <c r="CH79" s="303"/>
      <c r="CI79" s="300"/>
      <c r="CJ79" s="300"/>
      <c r="CK79" s="300"/>
      <c r="CL79" s="304"/>
      <c r="CM79" s="303"/>
      <c r="CN79" s="300"/>
      <c r="CO79" s="300"/>
      <c r="CP79" s="300"/>
      <c r="CQ79" s="300"/>
      <c r="CR79" s="300"/>
      <c r="CS79" s="300"/>
      <c r="CT79" s="300"/>
      <c r="CU79" s="300"/>
      <c r="CV79" s="304"/>
      <c r="CW79" s="303"/>
      <c r="CX79" s="300"/>
      <c r="CY79" s="300"/>
      <c r="CZ79" s="300"/>
      <c r="DA79" s="300"/>
      <c r="DB79" s="300"/>
      <c r="DC79" s="300"/>
      <c r="DD79" s="300"/>
      <c r="DE79" s="300"/>
      <c r="DF79" s="123"/>
      <c r="DG79" s="303"/>
      <c r="DH79" s="301"/>
      <c r="DI79" s="303"/>
      <c r="DJ79" s="300"/>
      <c r="DK79" s="300"/>
      <c r="DL79" s="300"/>
      <c r="DM79" s="300"/>
      <c r="DN79" s="300"/>
      <c r="DO79" s="302"/>
    </row>
    <row r="80" spans="1:119" s="143" customFormat="1" hidden="1" x14ac:dyDescent="0.25">
      <c r="A80" s="163"/>
      <c r="B80" s="164"/>
      <c r="C80" s="186" t="s">
        <v>2121</v>
      </c>
      <c r="D80" s="85" t="s">
        <v>2122</v>
      </c>
      <c r="E80" s="434" t="s">
        <v>591</v>
      </c>
      <c r="F80" s="254"/>
      <c r="G80" s="279">
        <v>1</v>
      </c>
      <c r="H80" s="168">
        <v>8</v>
      </c>
      <c r="I80" s="168">
        <v>9</v>
      </c>
      <c r="J80" s="168">
        <v>8</v>
      </c>
      <c r="K80" s="168">
        <v>7</v>
      </c>
      <c r="L80" s="168">
        <v>9</v>
      </c>
      <c r="M80" s="168">
        <v>8</v>
      </c>
      <c r="N80" s="168">
        <v>8</v>
      </c>
      <c r="O80" s="168">
        <v>9</v>
      </c>
      <c r="P80" s="168">
        <v>9</v>
      </c>
      <c r="Q80" s="168">
        <v>7</v>
      </c>
      <c r="R80" s="168">
        <v>8</v>
      </c>
      <c r="S80" s="168">
        <v>9</v>
      </c>
      <c r="T80" s="168" t="s">
        <v>2547</v>
      </c>
      <c r="U80" s="168">
        <v>7</v>
      </c>
      <c r="V80" s="168">
        <v>9</v>
      </c>
      <c r="W80" s="168">
        <v>9</v>
      </c>
      <c r="X80" s="168">
        <v>6</v>
      </c>
      <c r="Y80" s="168">
        <v>8</v>
      </c>
      <c r="Z80" s="168" t="s">
        <v>2547</v>
      </c>
      <c r="AA80" s="168" t="s">
        <v>2547</v>
      </c>
      <c r="AB80" s="168">
        <v>7</v>
      </c>
      <c r="AC80" s="168">
        <v>6</v>
      </c>
      <c r="AD80" s="168">
        <v>6</v>
      </c>
      <c r="AE80" s="168">
        <v>5</v>
      </c>
      <c r="AF80" s="168" t="s">
        <v>2547</v>
      </c>
      <c r="AG80" s="168">
        <v>7</v>
      </c>
      <c r="AH80" s="168">
        <v>6</v>
      </c>
      <c r="AI80" s="168">
        <v>6</v>
      </c>
      <c r="AJ80" s="168">
        <v>7</v>
      </c>
      <c r="AK80" s="168">
        <v>8</v>
      </c>
      <c r="AL80" s="168">
        <v>6</v>
      </c>
      <c r="AM80" s="168">
        <v>6</v>
      </c>
      <c r="AN80" s="168">
        <v>9</v>
      </c>
      <c r="AO80" s="168">
        <v>7</v>
      </c>
      <c r="AP80" s="168">
        <v>8</v>
      </c>
      <c r="AQ80" s="287" t="s">
        <v>2330</v>
      </c>
      <c r="AR80" s="172">
        <v>6</v>
      </c>
      <c r="AS80" s="168">
        <v>5</v>
      </c>
      <c r="AT80" s="168">
        <v>6</v>
      </c>
      <c r="AU80" s="168">
        <v>7</v>
      </c>
      <c r="AV80" s="168">
        <v>7</v>
      </c>
      <c r="AW80" s="168">
        <v>7</v>
      </c>
      <c r="AX80" s="593"/>
      <c r="AY80" s="168">
        <v>7</v>
      </c>
      <c r="AZ80" s="168"/>
      <c r="BA80" s="168">
        <v>9</v>
      </c>
      <c r="BB80" s="168"/>
      <c r="BC80" s="168">
        <v>7</v>
      </c>
      <c r="BD80" s="168"/>
      <c r="BE80" s="168"/>
      <c r="BF80" s="168"/>
      <c r="BG80" s="168"/>
      <c r="BH80" s="168"/>
      <c r="BI80" s="168">
        <v>6</v>
      </c>
      <c r="BJ80" s="168">
        <v>7</v>
      </c>
      <c r="BK80" s="168">
        <v>8</v>
      </c>
      <c r="BL80" s="168">
        <v>8</v>
      </c>
      <c r="BM80" s="172">
        <v>7</v>
      </c>
      <c r="BN80" s="168"/>
      <c r="BO80" s="168"/>
      <c r="BP80" s="172">
        <v>9</v>
      </c>
      <c r="BQ80" s="132"/>
      <c r="BR80" s="130">
        <f t="shared" si="27"/>
        <v>4</v>
      </c>
      <c r="BS80" s="139">
        <f t="shared" si="12"/>
        <v>44</v>
      </c>
      <c r="BT80" s="139">
        <f t="shared" si="13"/>
        <v>0</v>
      </c>
      <c r="BU80" s="139">
        <f t="shared" si="14"/>
        <v>2</v>
      </c>
      <c r="BV80" s="139">
        <f t="shared" si="15"/>
        <v>0</v>
      </c>
      <c r="BW80" s="156">
        <f t="shared" si="16"/>
        <v>46</v>
      </c>
      <c r="BX80" s="303"/>
      <c r="BY80" s="300"/>
      <c r="BZ80" s="300"/>
      <c r="CA80" s="300"/>
      <c r="CB80" s="300"/>
      <c r="CC80" s="300"/>
      <c r="CD80" s="300"/>
      <c r="CE80" s="300"/>
      <c r="CF80" s="301"/>
      <c r="CG80" s="302"/>
      <c r="CH80" s="303"/>
      <c r="CI80" s="300"/>
      <c r="CJ80" s="300"/>
      <c r="CK80" s="300"/>
      <c r="CL80" s="304"/>
      <c r="CM80" s="303"/>
      <c r="CN80" s="300"/>
      <c r="CO80" s="300"/>
      <c r="CP80" s="300"/>
      <c r="CQ80" s="300"/>
      <c r="CR80" s="300"/>
      <c r="CS80" s="300"/>
      <c r="CT80" s="300"/>
      <c r="CU80" s="300"/>
      <c r="CV80" s="304"/>
      <c r="CW80" s="303"/>
      <c r="CX80" s="300"/>
      <c r="CY80" s="300"/>
      <c r="CZ80" s="300"/>
      <c r="DA80" s="300"/>
      <c r="DB80" s="300"/>
      <c r="DC80" s="300"/>
      <c r="DD80" s="300"/>
      <c r="DE80" s="300"/>
      <c r="DF80" s="123"/>
      <c r="DG80" s="303"/>
      <c r="DH80" s="301"/>
      <c r="DI80" s="303"/>
      <c r="DJ80" s="300"/>
      <c r="DK80" s="300"/>
      <c r="DL80" s="300"/>
      <c r="DM80" s="300"/>
      <c r="DN80" s="300"/>
      <c r="DO80" s="302"/>
    </row>
    <row r="81" spans="1:119" s="143" customFormat="1" hidden="1" x14ac:dyDescent="0.25">
      <c r="A81" s="163"/>
      <c r="B81" s="164"/>
      <c r="C81" s="186" t="s">
        <v>2125</v>
      </c>
      <c r="D81" s="85" t="s">
        <v>2126</v>
      </c>
      <c r="E81" s="434" t="s">
        <v>1880</v>
      </c>
      <c r="F81" s="254"/>
      <c r="G81" s="279">
        <v>1</v>
      </c>
      <c r="H81" s="168" t="s">
        <v>1261</v>
      </c>
      <c r="I81" s="168" t="s">
        <v>1261</v>
      </c>
      <c r="J81" s="168" t="s">
        <v>1261</v>
      </c>
      <c r="K81" s="168" t="s">
        <v>1261</v>
      </c>
      <c r="L81" s="168" t="s">
        <v>1261</v>
      </c>
      <c r="M81" s="168">
        <v>7</v>
      </c>
      <c r="N81" s="168" t="s">
        <v>1261</v>
      </c>
      <c r="O81" s="168">
        <v>8</v>
      </c>
      <c r="P81" s="168" t="s">
        <v>1261</v>
      </c>
      <c r="Q81" s="168" t="s">
        <v>1261</v>
      </c>
      <c r="R81" s="168" t="s">
        <v>1261</v>
      </c>
      <c r="S81" s="168" t="s">
        <v>1261</v>
      </c>
      <c r="T81" s="168" t="s">
        <v>2547</v>
      </c>
      <c r="U81" s="168" t="s">
        <v>1261</v>
      </c>
      <c r="V81" s="168" t="s">
        <v>1261</v>
      </c>
      <c r="W81" s="168" t="s">
        <v>1261</v>
      </c>
      <c r="X81" s="168" t="s">
        <v>1261</v>
      </c>
      <c r="Y81" s="168" t="s">
        <v>1261</v>
      </c>
      <c r="Z81" s="168" t="s">
        <v>2547</v>
      </c>
      <c r="AA81" s="168" t="s">
        <v>2547</v>
      </c>
      <c r="AB81" s="168" t="s">
        <v>1261</v>
      </c>
      <c r="AC81" s="168" t="s">
        <v>1261</v>
      </c>
      <c r="AD81" s="168" t="s">
        <v>1261</v>
      </c>
      <c r="AE81" s="168" t="s">
        <v>1261</v>
      </c>
      <c r="AF81" s="168" t="s">
        <v>2547</v>
      </c>
      <c r="AG81" s="168" t="s">
        <v>1261</v>
      </c>
      <c r="AH81" s="168" t="s">
        <v>1261</v>
      </c>
      <c r="AI81" s="168" t="s">
        <v>1261</v>
      </c>
      <c r="AJ81" s="168" t="s">
        <v>1261</v>
      </c>
      <c r="AK81" s="168" t="s">
        <v>1261</v>
      </c>
      <c r="AL81" s="168" t="s">
        <v>1261</v>
      </c>
      <c r="AM81" s="168" t="s">
        <v>1261</v>
      </c>
      <c r="AN81" s="168"/>
      <c r="AO81" s="168" t="s">
        <v>1261</v>
      </c>
      <c r="AP81" s="168" t="s">
        <v>1261</v>
      </c>
      <c r="AQ81" s="287" t="s">
        <v>2330</v>
      </c>
      <c r="AR81" s="172" t="s">
        <v>1261</v>
      </c>
      <c r="AS81" s="168">
        <v>5</v>
      </c>
      <c r="AT81" s="168">
        <v>8</v>
      </c>
      <c r="AU81" s="168"/>
      <c r="AV81" s="168"/>
      <c r="AW81" s="168" t="s">
        <v>1261</v>
      </c>
      <c r="AX81" s="593"/>
      <c r="AY81" s="168" t="s">
        <v>1261</v>
      </c>
      <c r="AZ81" s="168"/>
      <c r="BA81" s="168"/>
      <c r="BB81" s="168"/>
      <c r="BC81" s="168"/>
      <c r="BD81" s="168" t="s">
        <v>1261</v>
      </c>
      <c r="BE81" s="168" t="s">
        <v>1261</v>
      </c>
      <c r="BF81" s="168" t="s">
        <v>1261</v>
      </c>
      <c r="BG81" s="168" t="s">
        <v>1261</v>
      </c>
      <c r="BH81" s="168"/>
      <c r="BI81" s="168" t="s">
        <v>1261</v>
      </c>
      <c r="BJ81" s="168" t="s">
        <v>1261</v>
      </c>
      <c r="BK81" s="168"/>
      <c r="BL81" s="168"/>
      <c r="BM81" s="172" t="s">
        <v>1261</v>
      </c>
      <c r="BN81" s="168"/>
      <c r="BO81" s="168" t="s">
        <v>1261</v>
      </c>
      <c r="BP81" s="172"/>
      <c r="BQ81" s="132"/>
      <c r="BR81" s="130">
        <f t="shared" si="27"/>
        <v>4</v>
      </c>
      <c r="BS81" s="139">
        <f t="shared" si="12"/>
        <v>3</v>
      </c>
      <c r="BT81" s="139">
        <f t="shared" si="13"/>
        <v>39</v>
      </c>
      <c r="BU81" s="139">
        <f t="shared" si="14"/>
        <v>1</v>
      </c>
      <c r="BV81" s="139">
        <f t="shared" si="15"/>
        <v>0</v>
      </c>
      <c r="BW81" s="156">
        <f t="shared" si="16"/>
        <v>43</v>
      </c>
      <c r="BX81" s="303"/>
      <c r="BY81" s="300"/>
      <c r="BZ81" s="300"/>
      <c r="CA81" s="300"/>
      <c r="CB81" s="300"/>
      <c r="CC81" s="300"/>
      <c r="CD81" s="300"/>
      <c r="CE81" s="300"/>
      <c r="CF81" s="301"/>
      <c r="CG81" s="302"/>
      <c r="CH81" s="303"/>
      <c r="CI81" s="300"/>
      <c r="CJ81" s="300"/>
      <c r="CK81" s="300"/>
      <c r="CL81" s="304"/>
      <c r="CM81" s="303"/>
      <c r="CN81" s="300"/>
      <c r="CO81" s="300"/>
      <c r="CP81" s="300"/>
      <c r="CQ81" s="300"/>
      <c r="CR81" s="300"/>
      <c r="CS81" s="300"/>
      <c r="CT81" s="300"/>
      <c r="CU81" s="300"/>
      <c r="CV81" s="304"/>
      <c r="CW81" s="303"/>
      <c r="CX81" s="300"/>
      <c r="CY81" s="300"/>
      <c r="CZ81" s="300"/>
      <c r="DA81" s="300"/>
      <c r="DB81" s="300"/>
      <c r="DC81" s="300"/>
      <c r="DD81" s="300"/>
      <c r="DE81" s="300"/>
      <c r="DF81" s="123"/>
      <c r="DG81" s="303"/>
      <c r="DH81" s="301"/>
      <c r="DI81" s="303"/>
      <c r="DJ81" s="300"/>
      <c r="DK81" s="300"/>
      <c r="DL81" s="300"/>
      <c r="DM81" s="300"/>
      <c r="DN81" s="300"/>
      <c r="DO81" s="302"/>
    </row>
    <row r="82" spans="1:119" s="143" customFormat="1" hidden="1" x14ac:dyDescent="0.25">
      <c r="A82" s="163"/>
      <c r="B82" s="164"/>
      <c r="C82" s="186" t="s">
        <v>2135</v>
      </c>
      <c r="D82" s="85" t="s">
        <v>2136</v>
      </c>
      <c r="E82" s="434" t="s">
        <v>591</v>
      </c>
      <c r="F82" s="254"/>
      <c r="G82" s="279">
        <v>1</v>
      </c>
      <c r="H82" s="168" t="s">
        <v>1261</v>
      </c>
      <c r="I82" s="168" t="s">
        <v>1261</v>
      </c>
      <c r="J82" s="168" t="s">
        <v>1261</v>
      </c>
      <c r="K82" s="168" t="s">
        <v>1261</v>
      </c>
      <c r="L82" s="168" t="s">
        <v>1261</v>
      </c>
      <c r="M82" s="168" t="s">
        <v>1261</v>
      </c>
      <c r="N82" s="168" t="s">
        <v>1261</v>
      </c>
      <c r="O82" s="168">
        <v>7</v>
      </c>
      <c r="P82" s="168" t="s">
        <v>1261</v>
      </c>
      <c r="Q82" s="168" t="s">
        <v>1261</v>
      </c>
      <c r="R82" s="168" t="s">
        <v>1261</v>
      </c>
      <c r="S82" s="168" t="s">
        <v>1261</v>
      </c>
      <c r="T82" s="168" t="s">
        <v>2547</v>
      </c>
      <c r="U82" s="168" t="s">
        <v>1261</v>
      </c>
      <c r="V82" s="168" t="s">
        <v>1261</v>
      </c>
      <c r="W82" s="168" t="s">
        <v>1261</v>
      </c>
      <c r="X82" s="168" t="s">
        <v>1261</v>
      </c>
      <c r="Y82" s="168" t="s">
        <v>1261</v>
      </c>
      <c r="Z82" s="168" t="s">
        <v>2547</v>
      </c>
      <c r="AA82" s="168" t="s">
        <v>2547</v>
      </c>
      <c r="AB82" s="168" t="s">
        <v>1261</v>
      </c>
      <c r="AC82" s="168" t="s">
        <v>1261</v>
      </c>
      <c r="AD82" s="168" t="s">
        <v>1261</v>
      </c>
      <c r="AE82" s="168" t="s">
        <v>1261</v>
      </c>
      <c r="AF82" s="168" t="s">
        <v>2547</v>
      </c>
      <c r="AG82" s="168" t="s">
        <v>1261</v>
      </c>
      <c r="AH82" s="168" t="s">
        <v>1261</v>
      </c>
      <c r="AI82" s="168" t="s">
        <v>1261</v>
      </c>
      <c r="AJ82" s="168" t="s">
        <v>1261</v>
      </c>
      <c r="AK82" s="168" t="s">
        <v>1261</v>
      </c>
      <c r="AL82" s="168" t="s">
        <v>1261</v>
      </c>
      <c r="AM82" s="168" t="s">
        <v>1261</v>
      </c>
      <c r="AN82" s="168" t="s">
        <v>1261</v>
      </c>
      <c r="AO82" s="168" t="s">
        <v>1261</v>
      </c>
      <c r="AP82" s="168" t="s">
        <v>1261</v>
      </c>
      <c r="AQ82" s="287" t="s">
        <v>2330</v>
      </c>
      <c r="AR82" s="172" t="s">
        <v>1261</v>
      </c>
      <c r="AS82" s="168" t="s">
        <v>1261</v>
      </c>
      <c r="AT82" s="168">
        <v>6</v>
      </c>
      <c r="AU82" s="168"/>
      <c r="AV82" s="168" t="s">
        <v>1261</v>
      </c>
      <c r="AW82" s="168" t="s">
        <v>1261</v>
      </c>
      <c r="AX82" s="593" t="s">
        <v>1261</v>
      </c>
      <c r="AY82" s="168" t="s">
        <v>1261</v>
      </c>
      <c r="AZ82" s="168"/>
      <c r="BA82" s="168" t="s">
        <v>1261</v>
      </c>
      <c r="BB82" s="168"/>
      <c r="BC82" s="168"/>
      <c r="BD82" s="168" t="s">
        <v>1261</v>
      </c>
      <c r="BE82" s="168" t="s">
        <v>1261</v>
      </c>
      <c r="BF82" s="168" t="s">
        <v>1261</v>
      </c>
      <c r="BG82" s="168" t="s">
        <v>1261</v>
      </c>
      <c r="BH82" s="168" t="s">
        <v>1261</v>
      </c>
      <c r="BI82" s="168" t="s">
        <v>1261</v>
      </c>
      <c r="BJ82" s="168" t="s">
        <v>1261</v>
      </c>
      <c r="BK82" s="168"/>
      <c r="BL82" s="168" t="s">
        <v>1261</v>
      </c>
      <c r="BM82" s="172" t="s">
        <v>1261</v>
      </c>
      <c r="BN82" s="168"/>
      <c r="BO82" s="168" t="s">
        <v>1261</v>
      </c>
      <c r="BP82" s="172"/>
      <c r="BQ82" s="132"/>
      <c r="BR82" s="130">
        <f t="shared" si="27"/>
        <v>4</v>
      </c>
      <c r="BS82" s="139">
        <f t="shared" si="12"/>
        <v>2</v>
      </c>
      <c r="BT82" s="139">
        <f t="shared" si="13"/>
        <v>47</v>
      </c>
      <c r="BU82" s="139">
        <f t="shared" si="14"/>
        <v>0</v>
      </c>
      <c r="BV82" s="139">
        <f t="shared" si="15"/>
        <v>0</v>
      </c>
      <c r="BW82" s="156">
        <f t="shared" si="16"/>
        <v>49</v>
      </c>
      <c r="BX82" s="303"/>
      <c r="BY82" s="300"/>
      <c r="BZ82" s="300"/>
      <c r="CA82" s="300"/>
      <c r="CB82" s="300"/>
      <c r="CC82" s="300"/>
      <c r="CD82" s="300"/>
      <c r="CE82" s="300"/>
      <c r="CF82" s="301"/>
      <c r="CG82" s="302"/>
      <c r="CH82" s="303"/>
      <c r="CI82" s="300"/>
      <c r="CJ82" s="300"/>
      <c r="CK82" s="300"/>
      <c r="CL82" s="304"/>
      <c r="CM82" s="303"/>
      <c r="CN82" s="300"/>
      <c r="CO82" s="300"/>
      <c r="CP82" s="300"/>
      <c r="CQ82" s="300"/>
      <c r="CR82" s="300"/>
      <c r="CS82" s="300"/>
      <c r="CT82" s="300"/>
      <c r="CU82" s="300"/>
      <c r="CV82" s="304"/>
      <c r="CW82" s="303"/>
      <c r="CX82" s="300"/>
      <c r="CY82" s="300"/>
      <c r="CZ82" s="300"/>
      <c r="DA82" s="300"/>
      <c r="DB82" s="300"/>
      <c r="DC82" s="300"/>
      <c r="DD82" s="300"/>
      <c r="DE82" s="300"/>
      <c r="DF82" s="123"/>
      <c r="DG82" s="303"/>
      <c r="DH82" s="301"/>
      <c r="DI82" s="303"/>
      <c r="DJ82" s="300"/>
      <c r="DK82" s="300"/>
      <c r="DL82" s="300"/>
      <c r="DM82" s="300"/>
      <c r="DN82" s="300"/>
      <c r="DO82" s="302"/>
    </row>
    <row r="83" spans="1:119" s="143" customFormat="1" hidden="1" x14ac:dyDescent="0.25">
      <c r="A83" s="163">
        <v>24</v>
      </c>
      <c r="B83" s="164">
        <v>40491</v>
      </c>
      <c r="C83" s="186" t="s">
        <v>1737</v>
      </c>
      <c r="D83" s="85" t="s">
        <v>1552</v>
      </c>
      <c r="E83" s="273" t="s">
        <v>591</v>
      </c>
      <c r="F83" s="254">
        <v>8</v>
      </c>
      <c r="G83" s="279"/>
      <c r="H83" s="168" t="s">
        <v>595</v>
      </c>
      <c r="I83" s="168" t="s">
        <v>595</v>
      </c>
      <c r="J83" s="168" t="s">
        <v>595</v>
      </c>
      <c r="K83" s="168" t="s">
        <v>595</v>
      </c>
      <c r="L83" s="168" t="s">
        <v>595</v>
      </c>
      <c r="M83" s="168">
        <v>9</v>
      </c>
      <c r="N83" s="168" t="s">
        <v>595</v>
      </c>
      <c r="O83" s="168" t="s">
        <v>293</v>
      </c>
      <c r="P83" s="168" t="s">
        <v>595</v>
      </c>
      <c r="Q83" s="168" t="s">
        <v>595</v>
      </c>
      <c r="R83" s="168" t="s">
        <v>595</v>
      </c>
      <c r="S83" s="168" t="s">
        <v>595</v>
      </c>
      <c r="T83" s="168" t="s">
        <v>2547</v>
      </c>
      <c r="U83" s="168" t="s">
        <v>595</v>
      </c>
      <c r="V83" s="168" t="s">
        <v>595</v>
      </c>
      <c r="W83" s="168">
        <v>8</v>
      </c>
      <c r="X83" s="168" t="s">
        <v>595</v>
      </c>
      <c r="Y83" s="168">
        <v>9</v>
      </c>
      <c r="Z83" s="168" t="s">
        <v>2547</v>
      </c>
      <c r="AA83" s="168" t="s">
        <v>2547</v>
      </c>
      <c r="AB83" s="168" t="s">
        <v>595</v>
      </c>
      <c r="AC83" s="168" t="s">
        <v>595</v>
      </c>
      <c r="AD83" s="168" t="s">
        <v>595</v>
      </c>
      <c r="AE83" s="541" t="s">
        <v>294</v>
      </c>
      <c r="AF83" s="168" t="s">
        <v>2547</v>
      </c>
      <c r="AG83" s="541" t="s">
        <v>623</v>
      </c>
      <c r="AH83" s="168">
        <v>9</v>
      </c>
      <c r="AI83" s="168">
        <v>10</v>
      </c>
      <c r="AJ83" s="168" t="s">
        <v>595</v>
      </c>
      <c r="AK83" s="168">
        <v>7</v>
      </c>
      <c r="AL83" s="168">
        <v>9</v>
      </c>
      <c r="AM83" s="168">
        <v>8</v>
      </c>
      <c r="AN83" s="168" t="s">
        <v>595</v>
      </c>
      <c r="AO83" s="168" t="s">
        <v>595</v>
      </c>
      <c r="AP83" s="168" t="s">
        <v>595</v>
      </c>
      <c r="AQ83" s="287">
        <v>7</v>
      </c>
      <c r="AR83" s="172" t="s">
        <v>595</v>
      </c>
      <c r="AS83" s="168">
        <v>8</v>
      </c>
      <c r="AT83" s="168">
        <v>8</v>
      </c>
      <c r="AU83" s="168" t="s">
        <v>292</v>
      </c>
      <c r="AV83" s="168" t="s">
        <v>36</v>
      </c>
      <c r="AW83" s="168">
        <v>9</v>
      </c>
      <c r="AX83" s="593"/>
      <c r="AY83" s="168"/>
      <c r="AZ83" s="168"/>
      <c r="BA83" s="168"/>
      <c r="BB83" s="168">
        <v>6</v>
      </c>
      <c r="BC83" s="168"/>
      <c r="BD83" s="168"/>
      <c r="BE83" s="168" t="s">
        <v>595</v>
      </c>
      <c r="BF83" s="168"/>
      <c r="BG83" s="168" t="s">
        <v>595</v>
      </c>
      <c r="BH83" s="168"/>
      <c r="BI83" s="168"/>
      <c r="BJ83" s="168">
        <v>8</v>
      </c>
      <c r="BK83" s="168">
        <v>10</v>
      </c>
      <c r="BL83" s="168"/>
      <c r="BM83" s="172"/>
      <c r="BN83" s="168">
        <v>8</v>
      </c>
      <c r="BO83" s="168" t="s">
        <v>595</v>
      </c>
      <c r="BP83" s="172"/>
      <c r="BQ83" s="132">
        <v>10</v>
      </c>
      <c r="BR83" s="130">
        <f t="shared" si="27"/>
        <v>4</v>
      </c>
      <c r="BS83" s="139">
        <f t="shared" ref="BS83:BS93" si="28">COUNTIF(H83:BQ83,"&gt;5")</f>
        <v>17</v>
      </c>
      <c r="BT83" s="139">
        <f t="shared" ref="BT83:BT93" si="29">COUNTIF(H83:BQ83,"&gt;5?")</f>
        <v>27</v>
      </c>
      <c r="BU83" s="139">
        <f t="shared" ref="BU83:BU93" si="30">COUNTIF(H83:BQ83,"5")</f>
        <v>0</v>
      </c>
      <c r="BV83" s="139">
        <f t="shared" ref="BV83:BV93" si="31">COUNTIF(H83:BQ83,"5*")</f>
        <v>0</v>
      </c>
      <c r="BW83" s="156">
        <f t="shared" ref="BW83:BW93" si="32">SUM(BS83:BV83)</f>
        <v>44</v>
      </c>
      <c r="BX83" s="586"/>
      <c r="BY83" s="583"/>
      <c r="BZ83" s="583"/>
      <c r="CA83" s="583"/>
      <c r="CB83" s="583"/>
      <c r="CC83" s="583"/>
      <c r="CD83" s="583"/>
      <c r="CE83" s="583"/>
      <c r="CF83" s="584"/>
      <c r="CG83" s="585"/>
      <c r="CH83" s="586"/>
      <c r="CI83" s="583"/>
      <c r="CJ83" s="583"/>
      <c r="CK83" s="583"/>
      <c r="CL83" s="587"/>
      <c r="CM83" s="586"/>
      <c r="CN83" s="583"/>
      <c r="CO83" s="583"/>
      <c r="CP83" s="583"/>
      <c r="CQ83" s="583"/>
      <c r="CR83" s="583"/>
      <c r="CS83" s="583"/>
      <c r="CT83" s="583"/>
      <c r="CU83" s="583"/>
      <c r="CV83" s="587"/>
      <c r="CW83" s="586"/>
      <c r="CX83" s="583"/>
      <c r="CY83" s="583"/>
      <c r="CZ83" s="583"/>
      <c r="DA83" s="583"/>
      <c r="DB83" s="583"/>
      <c r="DC83" s="583"/>
      <c r="DD83" s="583"/>
      <c r="DE83" s="583"/>
      <c r="DF83" s="588"/>
      <c r="DG83" s="586"/>
      <c r="DH83" s="584"/>
      <c r="DI83" s="586"/>
      <c r="DJ83" s="583"/>
      <c r="DK83" s="583"/>
      <c r="DL83" s="583"/>
      <c r="DM83" s="583"/>
      <c r="DN83" s="583"/>
      <c r="DO83" s="585"/>
    </row>
    <row r="84" spans="1:119" s="143" customFormat="1" hidden="1" x14ac:dyDescent="0.25">
      <c r="A84" s="163">
        <v>21</v>
      </c>
      <c r="B84" s="164">
        <v>40491</v>
      </c>
      <c r="C84" s="186" t="s">
        <v>1606</v>
      </c>
      <c r="D84" s="85" t="s">
        <v>1607</v>
      </c>
      <c r="E84" s="434" t="s">
        <v>591</v>
      </c>
      <c r="F84" s="254">
        <v>1</v>
      </c>
      <c r="G84" s="279"/>
      <c r="H84" s="168" t="s">
        <v>1261</v>
      </c>
      <c r="I84" s="168" t="s">
        <v>1261</v>
      </c>
      <c r="J84" s="168" t="s">
        <v>1261</v>
      </c>
      <c r="K84" s="168" t="s">
        <v>1261</v>
      </c>
      <c r="L84" s="168" t="s">
        <v>1261</v>
      </c>
      <c r="M84" s="250" t="s">
        <v>36</v>
      </c>
      <c r="N84" s="168" t="s">
        <v>1261</v>
      </c>
      <c r="O84" s="250" t="s">
        <v>36</v>
      </c>
      <c r="P84" s="168" t="s">
        <v>1261</v>
      </c>
      <c r="Q84" s="168" t="s">
        <v>1261</v>
      </c>
      <c r="R84" s="168" t="s">
        <v>1261</v>
      </c>
      <c r="S84" s="168" t="s">
        <v>1261</v>
      </c>
      <c r="T84" s="168" t="s">
        <v>2547</v>
      </c>
      <c r="U84" s="168" t="s">
        <v>1261</v>
      </c>
      <c r="V84" s="168" t="s">
        <v>1261</v>
      </c>
      <c r="W84" s="168" t="s">
        <v>1261</v>
      </c>
      <c r="X84" s="168" t="s">
        <v>1261</v>
      </c>
      <c r="Y84" s="168" t="s">
        <v>1261</v>
      </c>
      <c r="Z84" s="168" t="s">
        <v>2547</v>
      </c>
      <c r="AA84" s="168" t="s">
        <v>2547</v>
      </c>
      <c r="AB84" s="168" t="s">
        <v>1261</v>
      </c>
      <c r="AC84" s="168" t="s">
        <v>1261</v>
      </c>
      <c r="AD84" s="168" t="s">
        <v>1261</v>
      </c>
      <c r="AE84" s="168" t="s">
        <v>1261</v>
      </c>
      <c r="AF84" s="168" t="s">
        <v>2547</v>
      </c>
      <c r="AG84" s="168" t="s">
        <v>1261</v>
      </c>
      <c r="AH84" s="168" t="s">
        <v>1261</v>
      </c>
      <c r="AI84" s="168" t="s">
        <v>1261</v>
      </c>
      <c r="AJ84" s="168" t="s">
        <v>1261</v>
      </c>
      <c r="AK84" s="168" t="s">
        <v>1261</v>
      </c>
      <c r="AL84" s="168" t="s">
        <v>1261</v>
      </c>
      <c r="AM84" s="168" t="s">
        <v>1261</v>
      </c>
      <c r="AN84" s="168" t="s">
        <v>1261</v>
      </c>
      <c r="AO84" s="168" t="s">
        <v>1261</v>
      </c>
      <c r="AP84" s="168" t="s">
        <v>1261</v>
      </c>
      <c r="AQ84" s="287"/>
      <c r="AR84" s="172" t="s">
        <v>1261</v>
      </c>
      <c r="AS84" s="168" t="s">
        <v>1261</v>
      </c>
      <c r="AT84" s="250" t="s">
        <v>36</v>
      </c>
      <c r="AU84" s="168"/>
      <c r="AV84" s="168" t="s">
        <v>1987</v>
      </c>
      <c r="AW84" s="168" t="s">
        <v>1261</v>
      </c>
      <c r="AX84" s="593" t="s">
        <v>1261</v>
      </c>
      <c r="AY84" s="168"/>
      <c r="AZ84" s="168"/>
      <c r="BA84" s="168"/>
      <c r="BB84" s="168"/>
      <c r="BC84" s="168" t="s">
        <v>1261</v>
      </c>
      <c r="BD84" s="168"/>
      <c r="BE84" s="168" t="s">
        <v>1261</v>
      </c>
      <c r="BF84" s="168" t="s">
        <v>1261</v>
      </c>
      <c r="BG84" s="168" t="s">
        <v>1261</v>
      </c>
      <c r="BH84" s="168" t="s">
        <v>1261</v>
      </c>
      <c r="BI84" s="168"/>
      <c r="BJ84" s="168" t="s">
        <v>1261</v>
      </c>
      <c r="BK84" s="168"/>
      <c r="BL84" s="168"/>
      <c r="BM84" s="168" t="s">
        <v>1261</v>
      </c>
      <c r="BN84" s="250" t="s">
        <v>36</v>
      </c>
      <c r="BO84" s="168" t="s">
        <v>1261</v>
      </c>
      <c r="BP84" s="172"/>
      <c r="BQ84" s="132"/>
      <c r="BR84" s="130">
        <f t="shared" si="27"/>
        <v>4</v>
      </c>
      <c r="BS84" s="139">
        <f t="shared" si="28"/>
        <v>0</v>
      </c>
      <c r="BT84" s="139">
        <f t="shared" si="29"/>
        <v>41</v>
      </c>
      <c r="BU84" s="139">
        <f t="shared" si="30"/>
        <v>0</v>
      </c>
      <c r="BV84" s="139">
        <f t="shared" si="31"/>
        <v>0</v>
      </c>
      <c r="BW84" s="156">
        <f t="shared" si="32"/>
        <v>41</v>
      </c>
      <c r="BX84" s="303"/>
      <c r="BY84" s="300"/>
      <c r="BZ84" s="300"/>
      <c r="CA84" s="300"/>
      <c r="CB84" s="300"/>
      <c r="CC84" s="300"/>
      <c r="CD84" s="300"/>
      <c r="CE84" s="300"/>
      <c r="CF84" s="301"/>
      <c r="CG84" s="302"/>
      <c r="CH84" s="303"/>
      <c r="CI84" s="300"/>
      <c r="CJ84" s="300"/>
      <c r="CK84" s="300"/>
      <c r="CL84" s="304"/>
      <c r="CM84" s="303"/>
      <c r="CN84" s="300"/>
      <c r="CO84" s="300"/>
      <c r="CP84" s="300"/>
      <c r="CQ84" s="300"/>
      <c r="CR84" s="300"/>
      <c r="CS84" s="300"/>
      <c r="CT84" s="300"/>
      <c r="CU84" s="300"/>
      <c r="CV84" s="304"/>
      <c r="CW84" s="303"/>
      <c r="CX84" s="300"/>
      <c r="CY84" s="300"/>
      <c r="CZ84" s="300"/>
      <c r="DA84" s="300"/>
      <c r="DB84" s="300"/>
      <c r="DC84" s="300"/>
      <c r="DD84" s="300"/>
      <c r="DE84" s="300"/>
      <c r="DF84" s="123"/>
      <c r="DG84" s="303"/>
      <c r="DH84" s="301"/>
      <c r="DI84" s="303"/>
      <c r="DJ84" s="300"/>
      <c r="DK84" s="300"/>
      <c r="DL84" s="300"/>
      <c r="DM84" s="300"/>
      <c r="DN84" s="300"/>
      <c r="DO84" s="302"/>
    </row>
    <row r="85" spans="1:119" s="143" customFormat="1" hidden="1" x14ac:dyDescent="0.25">
      <c r="A85" s="163"/>
      <c r="B85" s="164">
        <v>40491</v>
      </c>
      <c r="C85" s="186" t="s">
        <v>1260</v>
      </c>
      <c r="D85" s="85" t="s">
        <v>1707</v>
      </c>
      <c r="E85" s="434"/>
      <c r="F85" s="254">
        <v>7</v>
      </c>
      <c r="G85" s="279"/>
      <c r="H85" s="168" t="s">
        <v>595</v>
      </c>
      <c r="I85" s="168" t="s">
        <v>595</v>
      </c>
      <c r="J85" s="168">
        <v>6</v>
      </c>
      <c r="K85" s="168" t="s">
        <v>595</v>
      </c>
      <c r="L85" s="168" t="s">
        <v>595</v>
      </c>
      <c r="M85" s="168">
        <v>10</v>
      </c>
      <c r="N85" s="168" t="s">
        <v>595</v>
      </c>
      <c r="O85" s="168">
        <v>7</v>
      </c>
      <c r="P85" s="541" t="s">
        <v>295</v>
      </c>
      <c r="Q85" s="168" t="s">
        <v>595</v>
      </c>
      <c r="R85" s="168" t="s">
        <v>595</v>
      </c>
      <c r="S85" s="168" t="s">
        <v>595</v>
      </c>
      <c r="T85" s="168" t="s">
        <v>2547</v>
      </c>
      <c r="U85" s="168" t="s">
        <v>595</v>
      </c>
      <c r="V85" s="168" t="s">
        <v>595</v>
      </c>
      <c r="W85" s="168" t="s">
        <v>595</v>
      </c>
      <c r="X85" s="168" t="s">
        <v>595</v>
      </c>
      <c r="Y85" s="168">
        <v>9</v>
      </c>
      <c r="Z85" s="168" t="s">
        <v>2547</v>
      </c>
      <c r="AA85" s="168" t="s">
        <v>2547</v>
      </c>
      <c r="AB85" s="168" t="s">
        <v>595</v>
      </c>
      <c r="AC85" s="168" t="s">
        <v>595</v>
      </c>
      <c r="AD85" s="168" t="s">
        <v>595</v>
      </c>
      <c r="AE85" s="168" t="s">
        <v>595</v>
      </c>
      <c r="AF85" s="168" t="s">
        <v>2547</v>
      </c>
      <c r="AG85" s="168" t="s">
        <v>595</v>
      </c>
      <c r="AH85" s="168" t="s">
        <v>595</v>
      </c>
      <c r="AI85" s="168" t="s">
        <v>623</v>
      </c>
      <c r="AJ85" s="168" t="s">
        <v>595</v>
      </c>
      <c r="AK85" s="168">
        <v>6</v>
      </c>
      <c r="AL85" s="168" t="s">
        <v>595</v>
      </c>
      <c r="AM85" s="168">
        <v>8</v>
      </c>
      <c r="AN85" s="168">
        <v>9</v>
      </c>
      <c r="AO85" s="168" t="s">
        <v>595</v>
      </c>
      <c r="AP85" s="168" t="s">
        <v>595</v>
      </c>
      <c r="AQ85" s="287">
        <v>7</v>
      </c>
      <c r="AR85" s="172" t="s">
        <v>595</v>
      </c>
      <c r="AS85" s="168">
        <v>7</v>
      </c>
      <c r="AT85" s="168">
        <v>6</v>
      </c>
      <c r="AU85" s="541" t="s">
        <v>295</v>
      </c>
      <c r="AV85" s="541" t="s">
        <v>1390</v>
      </c>
      <c r="AW85" s="168" t="s">
        <v>595</v>
      </c>
      <c r="AX85" s="593"/>
      <c r="AY85" s="168"/>
      <c r="AZ85" s="168"/>
      <c r="BA85" s="168"/>
      <c r="BB85" s="168"/>
      <c r="BC85" s="168"/>
      <c r="BD85" s="168"/>
      <c r="BE85" s="168" t="s">
        <v>595</v>
      </c>
      <c r="BF85" s="168" t="s">
        <v>595</v>
      </c>
      <c r="BG85" s="168" t="s">
        <v>595</v>
      </c>
      <c r="BH85" s="168"/>
      <c r="BI85" s="168"/>
      <c r="BJ85" s="168">
        <v>9</v>
      </c>
      <c r="BK85" s="168">
        <v>9</v>
      </c>
      <c r="BL85" s="168"/>
      <c r="BM85" s="168" t="s">
        <v>595</v>
      </c>
      <c r="BN85" s="168">
        <v>10</v>
      </c>
      <c r="BO85" s="168" t="s">
        <v>595</v>
      </c>
      <c r="BP85" s="172"/>
      <c r="BQ85" s="132"/>
      <c r="BR85" s="130">
        <f t="shared" si="27"/>
        <v>4</v>
      </c>
      <c r="BS85" s="139">
        <f t="shared" si="28"/>
        <v>13</v>
      </c>
      <c r="BT85" s="139">
        <f t="shared" si="29"/>
        <v>32</v>
      </c>
      <c r="BU85" s="139">
        <f t="shared" si="30"/>
        <v>0</v>
      </c>
      <c r="BV85" s="139">
        <f t="shared" si="31"/>
        <v>0</v>
      </c>
      <c r="BW85" s="156">
        <f t="shared" si="32"/>
        <v>45</v>
      </c>
      <c r="BX85" s="303"/>
      <c r="BY85" s="300"/>
      <c r="BZ85" s="300"/>
      <c r="CA85" s="300"/>
      <c r="CB85" s="300"/>
      <c r="CC85" s="300"/>
      <c r="CD85" s="300"/>
      <c r="CE85" s="300"/>
      <c r="CF85" s="301"/>
      <c r="CG85" s="302"/>
      <c r="CH85" s="303"/>
      <c r="CI85" s="300"/>
      <c r="CJ85" s="300"/>
      <c r="CK85" s="300"/>
      <c r="CL85" s="304"/>
      <c r="CM85" s="303"/>
      <c r="CN85" s="300"/>
      <c r="CO85" s="300"/>
      <c r="CP85" s="300"/>
      <c r="CQ85" s="300"/>
      <c r="CR85" s="300"/>
      <c r="CS85" s="300"/>
      <c r="CT85" s="300"/>
      <c r="CU85" s="300"/>
      <c r="CV85" s="304"/>
      <c r="CW85" s="303"/>
      <c r="CX85" s="300"/>
      <c r="CY85" s="300"/>
      <c r="CZ85" s="300"/>
      <c r="DA85" s="300"/>
      <c r="DB85" s="300"/>
      <c r="DC85" s="300"/>
      <c r="DD85" s="300"/>
      <c r="DE85" s="300"/>
      <c r="DF85" s="123"/>
      <c r="DG85" s="303"/>
      <c r="DH85" s="301"/>
      <c r="DI85" s="303"/>
      <c r="DJ85" s="300"/>
      <c r="DK85" s="300"/>
      <c r="DL85" s="300"/>
      <c r="DM85" s="300"/>
      <c r="DN85" s="300"/>
      <c r="DO85" s="302"/>
    </row>
    <row r="86" spans="1:119" s="143" customFormat="1" hidden="1" x14ac:dyDescent="0.25">
      <c r="A86" s="163">
        <v>22</v>
      </c>
      <c r="B86" s="164">
        <v>40491</v>
      </c>
      <c r="C86" s="186" t="s">
        <v>1608</v>
      </c>
      <c r="D86" s="85" t="s">
        <v>1609</v>
      </c>
      <c r="E86" s="434" t="s">
        <v>591</v>
      </c>
      <c r="F86" s="254"/>
      <c r="G86" s="279">
        <v>1</v>
      </c>
      <c r="H86" s="168" t="s">
        <v>1261</v>
      </c>
      <c r="I86" s="168" t="s">
        <v>1261</v>
      </c>
      <c r="J86" s="168" t="s">
        <v>1261</v>
      </c>
      <c r="K86" s="168" t="s">
        <v>1261</v>
      </c>
      <c r="L86" s="168" t="s">
        <v>1261</v>
      </c>
      <c r="M86" s="168"/>
      <c r="N86" s="168" t="s">
        <v>1261</v>
      </c>
      <c r="O86" s="168">
        <v>5</v>
      </c>
      <c r="P86" s="168"/>
      <c r="Q86" s="168" t="s">
        <v>1261</v>
      </c>
      <c r="R86" s="168" t="s">
        <v>1261</v>
      </c>
      <c r="S86" s="168" t="s">
        <v>1261</v>
      </c>
      <c r="T86" s="168" t="s">
        <v>2547</v>
      </c>
      <c r="U86" s="168" t="s">
        <v>1261</v>
      </c>
      <c r="V86" s="168" t="s">
        <v>1261</v>
      </c>
      <c r="W86" s="168" t="s">
        <v>1261</v>
      </c>
      <c r="X86" s="168" t="s">
        <v>1261</v>
      </c>
      <c r="Y86" s="168" t="s">
        <v>1261</v>
      </c>
      <c r="Z86" s="168" t="s">
        <v>2547</v>
      </c>
      <c r="AA86" s="168" t="s">
        <v>2547</v>
      </c>
      <c r="AB86" s="168" t="s">
        <v>1261</v>
      </c>
      <c r="AC86" s="168" t="s">
        <v>1261</v>
      </c>
      <c r="AD86" s="168" t="s">
        <v>1261</v>
      </c>
      <c r="AE86" s="168" t="s">
        <v>1261</v>
      </c>
      <c r="AF86" s="168" t="s">
        <v>2547</v>
      </c>
      <c r="AG86" s="168"/>
      <c r="AH86" s="168" t="s">
        <v>1261</v>
      </c>
      <c r="AI86" s="168"/>
      <c r="AJ86" s="168" t="s">
        <v>1261</v>
      </c>
      <c r="AK86" s="168">
        <v>5</v>
      </c>
      <c r="AL86" s="168" t="s">
        <v>1261</v>
      </c>
      <c r="AM86" s="168">
        <v>5</v>
      </c>
      <c r="AN86" s="168" t="s">
        <v>1261</v>
      </c>
      <c r="AO86" s="168" t="s">
        <v>1261</v>
      </c>
      <c r="AP86" s="168" t="s">
        <v>1261</v>
      </c>
      <c r="AQ86" s="287" t="s">
        <v>2330</v>
      </c>
      <c r="AR86" s="172" t="s">
        <v>1261</v>
      </c>
      <c r="AS86" s="168" t="s">
        <v>1261</v>
      </c>
      <c r="AT86" s="168"/>
      <c r="AU86" s="168"/>
      <c r="AV86" s="168" t="s">
        <v>1261</v>
      </c>
      <c r="AW86" s="168" t="s">
        <v>1261</v>
      </c>
      <c r="AX86" s="593" t="s">
        <v>1261</v>
      </c>
      <c r="AY86" s="168"/>
      <c r="AZ86" s="168"/>
      <c r="BA86" s="168"/>
      <c r="BB86" s="168"/>
      <c r="BC86" s="168"/>
      <c r="BD86" s="168"/>
      <c r="BE86" s="168" t="s">
        <v>1261</v>
      </c>
      <c r="BF86" s="168" t="s">
        <v>1261</v>
      </c>
      <c r="BG86" s="168" t="s">
        <v>1261</v>
      </c>
      <c r="BH86" s="168"/>
      <c r="BI86" s="168"/>
      <c r="BJ86" s="168" t="s">
        <v>1261</v>
      </c>
      <c r="BK86" s="168"/>
      <c r="BL86" s="168"/>
      <c r="BM86" s="168" t="s">
        <v>1261</v>
      </c>
      <c r="BN86" s="168"/>
      <c r="BO86" s="168" t="s">
        <v>1261</v>
      </c>
      <c r="BP86" s="168">
        <v>5</v>
      </c>
      <c r="BQ86" s="132"/>
      <c r="BR86" s="130">
        <f t="shared" si="27"/>
        <v>4</v>
      </c>
      <c r="BS86" s="139">
        <f t="shared" si="28"/>
        <v>0</v>
      </c>
      <c r="BT86" s="139">
        <f t="shared" si="29"/>
        <v>35</v>
      </c>
      <c r="BU86" s="139">
        <f t="shared" si="30"/>
        <v>4</v>
      </c>
      <c r="BV86" s="139">
        <f t="shared" si="31"/>
        <v>0</v>
      </c>
      <c r="BW86" s="156">
        <f t="shared" si="32"/>
        <v>39</v>
      </c>
      <c r="BX86" s="303"/>
      <c r="BY86" s="300"/>
      <c r="BZ86" s="300"/>
      <c r="CA86" s="300"/>
      <c r="CB86" s="300"/>
      <c r="CC86" s="300"/>
      <c r="CD86" s="300"/>
      <c r="CE86" s="300"/>
      <c r="CF86" s="301"/>
      <c r="CG86" s="302"/>
      <c r="CH86" s="303"/>
      <c r="CI86" s="300"/>
      <c r="CJ86" s="300"/>
      <c r="CK86" s="300"/>
      <c r="CL86" s="304"/>
      <c r="CM86" s="303"/>
      <c r="CN86" s="300"/>
      <c r="CO86" s="300"/>
      <c r="CP86" s="300"/>
      <c r="CQ86" s="300"/>
      <c r="CR86" s="300"/>
      <c r="CS86" s="300"/>
      <c r="CT86" s="300"/>
      <c r="CU86" s="300"/>
      <c r="CV86" s="304"/>
      <c r="CW86" s="303"/>
      <c r="CX86" s="300"/>
      <c r="CY86" s="300"/>
      <c r="CZ86" s="300"/>
      <c r="DA86" s="300"/>
      <c r="DB86" s="300"/>
      <c r="DC86" s="300"/>
      <c r="DD86" s="300"/>
      <c r="DE86" s="300"/>
      <c r="DF86" s="123"/>
      <c r="DG86" s="303"/>
      <c r="DH86" s="301"/>
      <c r="DI86" s="303"/>
      <c r="DJ86" s="300"/>
      <c r="DK86" s="300"/>
      <c r="DL86" s="300"/>
      <c r="DM86" s="300"/>
      <c r="DN86" s="300"/>
      <c r="DO86" s="302"/>
    </row>
    <row r="87" spans="1:119" s="143" customFormat="1" hidden="1" x14ac:dyDescent="0.25">
      <c r="A87" s="163">
        <v>25</v>
      </c>
      <c r="B87" s="164">
        <v>40491</v>
      </c>
      <c r="C87" s="186" t="s">
        <v>1736</v>
      </c>
      <c r="D87" s="85" t="s">
        <v>1550</v>
      </c>
      <c r="E87" s="434" t="s">
        <v>591</v>
      </c>
      <c r="F87" s="254"/>
      <c r="G87" s="279">
        <v>1</v>
      </c>
      <c r="H87" s="168" t="s">
        <v>1261</v>
      </c>
      <c r="I87" s="168" t="s">
        <v>1261</v>
      </c>
      <c r="J87" s="168" t="s">
        <v>1261</v>
      </c>
      <c r="K87" s="168" t="s">
        <v>1261</v>
      </c>
      <c r="L87" s="168" t="s">
        <v>1261</v>
      </c>
      <c r="M87" s="168" t="s">
        <v>1261</v>
      </c>
      <c r="N87" s="168" t="s">
        <v>1261</v>
      </c>
      <c r="O87" s="168">
        <v>8</v>
      </c>
      <c r="P87" s="168" t="s">
        <v>1261</v>
      </c>
      <c r="Q87" s="168"/>
      <c r="R87" s="168">
        <v>8</v>
      </c>
      <c r="S87" s="168" t="s">
        <v>1261</v>
      </c>
      <c r="T87" s="168" t="s">
        <v>2547</v>
      </c>
      <c r="U87" s="168" t="s">
        <v>1261</v>
      </c>
      <c r="V87" s="168" t="s">
        <v>1261</v>
      </c>
      <c r="W87" s="168" t="s">
        <v>1261</v>
      </c>
      <c r="X87" s="168">
        <v>8</v>
      </c>
      <c r="Y87" s="168">
        <v>9</v>
      </c>
      <c r="Z87" s="168" t="s">
        <v>2547</v>
      </c>
      <c r="AA87" s="168" t="s">
        <v>2547</v>
      </c>
      <c r="AB87" s="168"/>
      <c r="AC87" s="168" t="s">
        <v>1261</v>
      </c>
      <c r="AD87" s="168" t="s">
        <v>1261</v>
      </c>
      <c r="AE87" s="168">
        <v>7</v>
      </c>
      <c r="AF87" s="168" t="s">
        <v>2547</v>
      </c>
      <c r="AG87" s="168" t="s">
        <v>1261</v>
      </c>
      <c r="AH87" s="168"/>
      <c r="AI87" s="168" t="s">
        <v>1261</v>
      </c>
      <c r="AJ87" s="168" t="s">
        <v>1261</v>
      </c>
      <c r="AK87" s="250">
        <v>5</v>
      </c>
      <c r="AL87" s="168">
        <v>7</v>
      </c>
      <c r="AM87" s="168">
        <v>9</v>
      </c>
      <c r="AN87" s="168"/>
      <c r="AO87" s="168">
        <v>9</v>
      </c>
      <c r="AP87" s="168"/>
      <c r="AQ87" s="287" t="s">
        <v>2330</v>
      </c>
      <c r="AR87" s="168">
        <v>8</v>
      </c>
      <c r="AS87" s="168">
        <v>8</v>
      </c>
      <c r="AT87" s="168">
        <v>9</v>
      </c>
      <c r="AU87" s="168"/>
      <c r="AV87" s="168"/>
      <c r="AW87" s="168">
        <v>9</v>
      </c>
      <c r="AX87" s="593"/>
      <c r="AY87" s="168">
        <v>7</v>
      </c>
      <c r="AZ87" s="168" t="s">
        <v>1261</v>
      </c>
      <c r="BA87" s="168"/>
      <c r="BB87" s="168" t="s">
        <v>1261</v>
      </c>
      <c r="BC87" s="168"/>
      <c r="BD87" s="168"/>
      <c r="BE87" s="168"/>
      <c r="BF87" s="168"/>
      <c r="BG87" s="168"/>
      <c r="BH87" s="168"/>
      <c r="BI87" s="168"/>
      <c r="BJ87" s="168" t="s">
        <v>1261</v>
      </c>
      <c r="BK87" s="168"/>
      <c r="BL87" s="168"/>
      <c r="BM87" s="168"/>
      <c r="BN87" s="172">
        <v>9</v>
      </c>
      <c r="BO87" s="168" t="s">
        <v>1261</v>
      </c>
      <c r="BP87" s="172"/>
      <c r="BQ87" s="132">
        <v>9</v>
      </c>
      <c r="BR87" s="130">
        <f t="shared" si="27"/>
        <v>4</v>
      </c>
      <c r="BS87" s="139">
        <f t="shared" si="28"/>
        <v>15</v>
      </c>
      <c r="BT87" s="139">
        <f t="shared" si="29"/>
        <v>21</v>
      </c>
      <c r="BU87" s="139">
        <f t="shared" si="30"/>
        <v>1</v>
      </c>
      <c r="BV87" s="139">
        <f t="shared" si="31"/>
        <v>0</v>
      </c>
      <c r="BW87" s="156">
        <f t="shared" si="32"/>
        <v>37</v>
      </c>
      <c r="BX87" s="303"/>
      <c r="BY87" s="300"/>
      <c r="BZ87" s="300"/>
      <c r="CA87" s="300"/>
      <c r="CB87" s="300"/>
      <c r="CC87" s="300"/>
      <c r="CD87" s="300"/>
      <c r="CE87" s="300"/>
      <c r="CF87" s="301"/>
      <c r="CG87" s="302"/>
      <c r="CH87" s="303"/>
      <c r="CI87" s="300"/>
      <c r="CJ87" s="300"/>
      <c r="CK87" s="300"/>
      <c r="CL87" s="304"/>
      <c r="CM87" s="303"/>
      <c r="CN87" s="300"/>
      <c r="CO87" s="300"/>
      <c r="CP87" s="300"/>
      <c r="CQ87" s="300"/>
      <c r="CR87" s="300"/>
      <c r="CS87" s="300"/>
      <c r="CT87" s="300"/>
      <c r="CU87" s="300"/>
      <c r="CV87" s="304"/>
      <c r="CW87" s="303"/>
      <c r="CX87" s="300"/>
      <c r="CY87" s="300"/>
      <c r="CZ87" s="300"/>
      <c r="DA87" s="300"/>
      <c r="DB87" s="300"/>
      <c r="DC87" s="300"/>
      <c r="DD87" s="300"/>
      <c r="DE87" s="300"/>
      <c r="DF87" s="123"/>
      <c r="DG87" s="303"/>
      <c r="DH87" s="301"/>
      <c r="DI87" s="303"/>
      <c r="DJ87" s="300"/>
      <c r="DK87" s="300"/>
      <c r="DL87" s="300"/>
      <c r="DM87" s="300"/>
      <c r="DN87" s="300"/>
      <c r="DO87" s="302"/>
    </row>
    <row r="88" spans="1:119" s="143" customFormat="1" hidden="1" x14ac:dyDescent="0.25">
      <c r="A88" s="163">
        <v>26</v>
      </c>
      <c r="B88" s="164">
        <v>40491</v>
      </c>
      <c r="C88" s="186" t="s">
        <v>1484</v>
      </c>
      <c r="D88" s="85" t="s">
        <v>1489</v>
      </c>
      <c r="E88" s="434" t="s">
        <v>591</v>
      </c>
      <c r="F88" s="254"/>
      <c r="G88" s="279">
        <v>1</v>
      </c>
      <c r="H88" s="168" t="s">
        <v>595</v>
      </c>
      <c r="I88" s="168" t="s">
        <v>595</v>
      </c>
      <c r="J88" s="168" t="s">
        <v>595</v>
      </c>
      <c r="K88" s="168" t="s">
        <v>595</v>
      </c>
      <c r="L88" s="168" t="s">
        <v>595</v>
      </c>
      <c r="M88" s="168">
        <v>9</v>
      </c>
      <c r="N88" s="168" t="s">
        <v>595</v>
      </c>
      <c r="O88" s="168">
        <v>8</v>
      </c>
      <c r="P88" s="168" t="s">
        <v>595</v>
      </c>
      <c r="Q88" s="168" t="s">
        <v>595</v>
      </c>
      <c r="R88" s="168" t="s">
        <v>595</v>
      </c>
      <c r="S88" s="168" t="s">
        <v>595</v>
      </c>
      <c r="T88" s="168" t="s">
        <v>2547</v>
      </c>
      <c r="U88" s="168" t="s">
        <v>595</v>
      </c>
      <c r="V88" s="168" t="s">
        <v>595</v>
      </c>
      <c r="W88" s="168" t="s">
        <v>595</v>
      </c>
      <c r="X88" s="168" t="s">
        <v>595</v>
      </c>
      <c r="Y88" s="168" t="s">
        <v>595</v>
      </c>
      <c r="Z88" s="168" t="s">
        <v>2547</v>
      </c>
      <c r="AA88" s="168" t="s">
        <v>2547</v>
      </c>
      <c r="AB88" s="168" t="s">
        <v>595</v>
      </c>
      <c r="AC88" s="168" t="s">
        <v>595</v>
      </c>
      <c r="AD88" s="168" t="s">
        <v>595</v>
      </c>
      <c r="AE88" s="168" t="s">
        <v>595</v>
      </c>
      <c r="AF88" s="168" t="s">
        <v>2547</v>
      </c>
      <c r="AG88" s="168" t="s">
        <v>595</v>
      </c>
      <c r="AH88" s="168" t="s">
        <v>595</v>
      </c>
      <c r="AI88" s="168">
        <v>9</v>
      </c>
      <c r="AJ88" s="168" t="s">
        <v>595</v>
      </c>
      <c r="AK88" s="168" t="s">
        <v>595</v>
      </c>
      <c r="AL88" s="168" t="s">
        <v>595</v>
      </c>
      <c r="AM88" s="168">
        <v>8</v>
      </c>
      <c r="AN88" s="168">
        <v>10</v>
      </c>
      <c r="AO88" s="168" t="s">
        <v>595</v>
      </c>
      <c r="AP88" s="168" t="s">
        <v>595</v>
      </c>
      <c r="AQ88" s="287" t="s">
        <v>2330</v>
      </c>
      <c r="AR88" s="172" t="s">
        <v>595</v>
      </c>
      <c r="AS88" s="168" t="s">
        <v>595</v>
      </c>
      <c r="AT88" s="168">
        <v>9</v>
      </c>
      <c r="AU88" s="168">
        <v>6</v>
      </c>
      <c r="AV88" s="168">
        <v>9</v>
      </c>
      <c r="AW88" s="168" t="s">
        <v>595</v>
      </c>
      <c r="AX88" s="168" t="s">
        <v>595</v>
      </c>
      <c r="AY88" s="168" t="s">
        <v>595</v>
      </c>
      <c r="AZ88" s="168"/>
      <c r="BA88" s="168"/>
      <c r="BB88" s="168"/>
      <c r="BC88" s="168" t="s">
        <v>595</v>
      </c>
      <c r="BD88" s="168"/>
      <c r="BE88" s="168" t="s">
        <v>595</v>
      </c>
      <c r="BF88" s="168"/>
      <c r="BG88" s="168" t="s">
        <v>595</v>
      </c>
      <c r="BH88" s="168" t="s">
        <v>595</v>
      </c>
      <c r="BI88" s="168" t="s">
        <v>595</v>
      </c>
      <c r="BJ88" s="168"/>
      <c r="BK88" s="168"/>
      <c r="BL88" s="168"/>
      <c r="BM88" s="168" t="s">
        <v>595</v>
      </c>
      <c r="BN88" s="168">
        <v>10</v>
      </c>
      <c r="BO88" s="168" t="s">
        <v>595</v>
      </c>
      <c r="BP88" s="172"/>
      <c r="BQ88" s="132"/>
      <c r="BR88" s="130">
        <f t="shared" si="27"/>
        <v>4</v>
      </c>
      <c r="BS88" s="139">
        <f t="shared" si="28"/>
        <v>9</v>
      </c>
      <c r="BT88" s="139">
        <f t="shared" si="29"/>
        <v>38</v>
      </c>
      <c r="BU88" s="139">
        <f t="shared" si="30"/>
        <v>0</v>
      </c>
      <c r="BV88" s="139">
        <f t="shared" si="31"/>
        <v>0</v>
      </c>
      <c r="BW88" s="156">
        <f t="shared" si="32"/>
        <v>47</v>
      </c>
      <c r="BX88" s="303"/>
      <c r="BY88" s="300"/>
      <c r="BZ88" s="300"/>
      <c r="CA88" s="300"/>
      <c r="CB88" s="300"/>
      <c r="CC88" s="300"/>
      <c r="CD88" s="300"/>
      <c r="CE88" s="300"/>
      <c r="CF88" s="301"/>
      <c r="CG88" s="302"/>
      <c r="CH88" s="303"/>
      <c r="CI88" s="300"/>
      <c r="CJ88" s="300"/>
      <c r="CK88" s="300"/>
      <c r="CL88" s="304"/>
      <c r="CM88" s="303"/>
      <c r="CN88" s="300"/>
      <c r="CO88" s="300"/>
      <c r="CP88" s="300"/>
      <c r="CQ88" s="300"/>
      <c r="CR88" s="300"/>
      <c r="CS88" s="300"/>
      <c r="CT88" s="300"/>
      <c r="CU88" s="300"/>
      <c r="CV88" s="304"/>
      <c r="CW88" s="303"/>
      <c r="CX88" s="300"/>
      <c r="CY88" s="300"/>
      <c r="CZ88" s="300"/>
      <c r="DA88" s="300"/>
      <c r="DB88" s="300"/>
      <c r="DC88" s="300"/>
      <c r="DD88" s="300"/>
      <c r="DE88" s="300"/>
      <c r="DF88" s="123"/>
      <c r="DG88" s="303"/>
      <c r="DH88" s="301"/>
      <c r="DI88" s="303"/>
      <c r="DJ88" s="300"/>
      <c r="DK88" s="300"/>
      <c r="DL88" s="300"/>
      <c r="DM88" s="300"/>
      <c r="DN88" s="300"/>
      <c r="DO88" s="302"/>
    </row>
    <row r="89" spans="1:119" s="143" customFormat="1" hidden="1" x14ac:dyDescent="0.25">
      <c r="A89" s="163">
        <v>27</v>
      </c>
      <c r="B89" s="164">
        <v>40491</v>
      </c>
      <c r="C89" s="186" t="s">
        <v>1480</v>
      </c>
      <c r="D89" s="85" t="s">
        <v>1810</v>
      </c>
      <c r="E89" s="434" t="s">
        <v>591</v>
      </c>
      <c r="F89" s="254"/>
      <c r="G89" s="279">
        <v>8</v>
      </c>
      <c r="H89" s="168" t="s">
        <v>595</v>
      </c>
      <c r="I89" s="168" t="s">
        <v>595</v>
      </c>
      <c r="J89" s="168" t="s">
        <v>595</v>
      </c>
      <c r="K89" s="168" t="s">
        <v>595</v>
      </c>
      <c r="L89" s="168" t="s">
        <v>595</v>
      </c>
      <c r="M89" s="168">
        <v>9</v>
      </c>
      <c r="N89" s="168" t="s">
        <v>595</v>
      </c>
      <c r="O89" s="168" t="s">
        <v>623</v>
      </c>
      <c r="P89" s="168">
        <v>10</v>
      </c>
      <c r="Q89" s="168" t="s">
        <v>595</v>
      </c>
      <c r="R89" s="168" t="s">
        <v>595</v>
      </c>
      <c r="S89" s="168" t="s">
        <v>595</v>
      </c>
      <c r="T89" s="168" t="s">
        <v>2547</v>
      </c>
      <c r="U89" s="168" t="s">
        <v>595</v>
      </c>
      <c r="V89" s="168" t="s">
        <v>595</v>
      </c>
      <c r="W89" s="168" t="s">
        <v>595</v>
      </c>
      <c r="X89" s="168" t="s">
        <v>595</v>
      </c>
      <c r="Y89" s="168" t="s">
        <v>595</v>
      </c>
      <c r="Z89" s="168" t="s">
        <v>2547</v>
      </c>
      <c r="AA89" s="168" t="s">
        <v>2547</v>
      </c>
      <c r="AB89" s="168" t="s">
        <v>595</v>
      </c>
      <c r="AC89" s="168" t="s">
        <v>595</v>
      </c>
      <c r="AD89" s="168" t="s">
        <v>595</v>
      </c>
      <c r="AE89" s="168" t="s">
        <v>595</v>
      </c>
      <c r="AF89" s="168" t="s">
        <v>2547</v>
      </c>
      <c r="AG89" s="168">
        <v>6</v>
      </c>
      <c r="AH89" s="168" t="s">
        <v>595</v>
      </c>
      <c r="AI89" s="168" t="s">
        <v>1722</v>
      </c>
      <c r="AJ89" s="168" t="s">
        <v>595</v>
      </c>
      <c r="AK89" s="168" t="s">
        <v>295</v>
      </c>
      <c r="AL89" s="168" t="s">
        <v>595</v>
      </c>
      <c r="AM89" s="168" t="s">
        <v>292</v>
      </c>
      <c r="AN89" s="168">
        <v>8</v>
      </c>
      <c r="AO89" s="168" t="s">
        <v>595</v>
      </c>
      <c r="AP89" s="168" t="s">
        <v>595</v>
      </c>
      <c r="AQ89" s="287" t="s">
        <v>2330</v>
      </c>
      <c r="AR89" s="295" t="s">
        <v>862</v>
      </c>
      <c r="AS89" s="168" t="s">
        <v>295</v>
      </c>
      <c r="AT89" s="168">
        <v>8</v>
      </c>
      <c r="AU89" s="168">
        <v>6</v>
      </c>
      <c r="AV89" s="168">
        <v>8</v>
      </c>
      <c r="AW89" s="168">
        <v>8</v>
      </c>
      <c r="AY89" s="168">
        <v>7</v>
      </c>
      <c r="AZ89" s="168"/>
      <c r="BA89" s="168">
        <v>8</v>
      </c>
      <c r="BB89" s="168">
        <v>5</v>
      </c>
      <c r="BC89" s="168"/>
      <c r="BD89" s="168"/>
      <c r="BE89" s="168" t="s">
        <v>595</v>
      </c>
      <c r="BF89" s="168">
        <v>7</v>
      </c>
      <c r="BG89" s="168" t="s">
        <v>595</v>
      </c>
      <c r="BH89" s="168"/>
      <c r="BI89" s="168"/>
      <c r="BJ89" s="168"/>
      <c r="BK89" s="168"/>
      <c r="BM89" s="168" t="s">
        <v>595</v>
      </c>
      <c r="BN89" s="168">
        <v>6</v>
      </c>
      <c r="BO89" s="168" t="s">
        <v>595</v>
      </c>
      <c r="BP89" s="168"/>
      <c r="BQ89" s="132"/>
      <c r="BR89" s="130">
        <f t="shared" si="27"/>
        <v>4</v>
      </c>
      <c r="BS89" s="139">
        <f t="shared" si="28"/>
        <v>12</v>
      </c>
      <c r="BT89" s="139">
        <f t="shared" si="29"/>
        <v>32</v>
      </c>
      <c r="BU89" s="139">
        <f t="shared" si="30"/>
        <v>1</v>
      </c>
      <c r="BV89" s="139">
        <f t="shared" si="31"/>
        <v>0</v>
      </c>
      <c r="BW89" s="156">
        <f t="shared" si="32"/>
        <v>45</v>
      </c>
      <c r="BX89" s="303"/>
      <c r="BY89" s="300"/>
      <c r="BZ89" s="300"/>
      <c r="CA89" s="300"/>
      <c r="CB89" s="300"/>
      <c r="CC89" s="300"/>
      <c r="CD89" s="300"/>
      <c r="CE89" s="300"/>
      <c r="CF89" s="301"/>
      <c r="CG89" s="302"/>
      <c r="CH89" s="303"/>
      <c r="CI89" s="300"/>
      <c r="CJ89" s="300"/>
      <c r="CK89" s="300"/>
      <c r="CL89" s="304"/>
      <c r="CM89" s="303"/>
      <c r="CN89" s="300"/>
      <c r="CO89" s="300"/>
      <c r="CP89" s="300"/>
      <c r="CQ89" s="300"/>
      <c r="CR89" s="300"/>
      <c r="CS89" s="300"/>
      <c r="CT89" s="300"/>
      <c r="CU89" s="300"/>
      <c r="CV89" s="304"/>
      <c r="CW89" s="303"/>
      <c r="CX89" s="300"/>
      <c r="CY89" s="300"/>
      <c r="CZ89" s="300"/>
      <c r="DA89" s="300"/>
      <c r="DB89" s="300"/>
      <c r="DC89" s="300"/>
      <c r="DD89" s="300"/>
      <c r="DE89" s="300"/>
      <c r="DF89" s="123"/>
      <c r="DG89" s="303"/>
      <c r="DH89" s="301"/>
      <c r="DI89" s="303"/>
      <c r="DJ89" s="300"/>
      <c r="DK89" s="300"/>
      <c r="DL89" s="300"/>
      <c r="DM89" s="300"/>
      <c r="DN89" s="300"/>
      <c r="DO89" s="302"/>
    </row>
    <row r="90" spans="1:119" s="143" customFormat="1" hidden="1" x14ac:dyDescent="0.25">
      <c r="A90" s="163">
        <v>28</v>
      </c>
      <c r="B90" s="164">
        <v>40491</v>
      </c>
      <c r="C90" s="186" t="s">
        <v>1463</v>
      </c>
      <c r="D90" s="85" t="s">
        <v>1462</v>
      </c>
      <c r="E90" s="434" t="s">
        <v>591</v>
      </c>
      <c r="F90" s="254"/>
      <c r="G90" s="279"/>
      <c r="H90" s="168" t="s">
        <v>1261</v>
      </c>
      <c r="I90" s="168" t="s">
        <v>1261</v>
      </c>
      <c r="J90" s="168" t="s">
        <v>1261</v>
      </c>
      <c r="K90" s="168" t="s">
        <v>1261</v>
      </c>
      <c r="L90" s="168" t="s">
        <v>1261</v>
      </c>
      <c r="M90" s="168">
        <v>8</v>
      </c>
      <c r="N90" s="168" t="s">
        <v>1261</v>
      </c>
      <c r="O90" s="168">
        <v>6</v>
      </c>
      <c r="P90" s="168"/>
      <c r="Q90" s="168" t="s">
        <v>1261</v>
      </c>
      <c r="R90" s="168" t="s">
        <v>1261</v>
      </c>
      <c r="S90" s="168" t="s">
        <v>1261</v>
      </c>
      <c r="T90" s="168" t="s">
        <v>2547</v>
      </c>
      <c r="U90" s="168" t="s">
        <v>1261</v>
      </c>
      <c r="V90" s="168" t="s">
        <v>1261</v>
      </c>
      <c r="W90" s="168" t="s">
        <v>1261</v>
      </c>
      <c r="X90" s="168" t="s">
        <v>1261</v>
      </c>
      <c r="Y90" s="168" t="s">
        <v>1261</v>
      </c>
      <c r="Z90" s="168" t="s">
        <v>2547</v>
      </c>
      <c r="AA90" s="168" t="s">
        <v>2547</v>
      </c>
      <c r="AB90" s="168" t="s">
        <v>1261</v>
      </c>
      <c r="AC90" s="168" t="s">
        <v>1261</v>
      </c>
      <c r="AD90" s="168" t="s">
        <v>1261</v>
      </c>
      <c r="AE90" s="168" t="s">
        <v>1261</v>
      </c>
      <c r="AF90" s="168" t="s">
        <v>2547</v>
      </c>
      <c r="AG90" s="168" t="s">
        <v>1901</v>
      </c>
      <c r="AH90" s="168" t="s">
        <v>1261</v>
      </c>
      <c r="AI90" s="168">
        <v>9</v>
      </c>
      <c r="AJ90" s="168" t="s">
        <v>1261</v>
      </c>
      <c r="AK90" s="168" t="s">
        <v>1261</v>
      </c>
      <c r="AL90" s="168" t="s">
        <v>1261</v>
      </c>
      <c r="AM90" s="168" t="s">
        <v>1261</v>
      </c>
      <c r="AN90" s="168" t="s">
        <v>1261</v>
      </c>
      <c r="AO90" s="168" t="s">
        <v>1261</v>
      </c>
      <c r="AP90" s="168" t="s">
        <v>1261</v>
      </c>
      <c r="AQ90" s="287" t="s">
        <v>2330</v>
      </c>
      <c r="AR90" s="172" t="s">
        <v>1261</v>
      </c>
      <c r="AS90" s="168">
        <v>7</v>
      </c>
      <c r="AT90" s="168">
        <v>8</v>
      </c>
      <c r="AU90" s="168">
        <v>8</v>
      </c>
      <c r="AV90" s="168">
        <v>9</v>
      </c>
      <c r="AW90" s="168" t="s">
        <v>1261</v>
      </c>
      <c r="AX90" s="168"/>
      <c r="AY90" s="168" t="s">
        <v>1261</v>
      </c>
      <c r="AZ90" s="168"/>
      <c r="BA90" s="168"/>
      <c r="BB90" s="168"/>
      <c r="BC90" s="168"/>
      <c r="BD90" s="168"/>
      <c r="BE90" s="168" t="s">
        <v>1261</v>
      </c>
      <c r="BF90" s="168" t="s">
        <v>1261</v>
      </c>
      <c r="BG90" s="168" t="s">
        <v>1261</v>
      </c>
      <c r="BH90" s="168"/>
      <c r="BI90" s="168" t="s">
        <v>1261</v>
      </c>
      <c r="BJ90" s="168" t="s">
        <v>1261</v>
      </c>
      <c r="BK90" s="168"/>
      <c r="BL90" s="168"/>
      <c r="BM90" s="168" t="s">
        <v>1261</v>
      </c>
      <c r="BN90" s="168">
        <v>9</v>
      </c>
      <c r="BO90" s="168" t="s">
        <v>1261</v>
      </c>
      <c r="BP90" s="172"/>
      <c r="BQ90" s="132"/>
      <c r="BR90" s="130">
        <f t="shared" si="27"/>
        <v>4</v>
      </c>
      <c r="BS90" s="139">
        <f t="shared" si="28"/>
        <v>8</v>
      </c>
      <c r="BT90" s="139">
        <f t="shared" si="29"/>
        <v>36</v>
      </c>
      <c r="BU90" s="139">
        <f t="shared" si="30"/>
        <v>0</v>
      </c>
      <c r="BV90" s="139">
        <f t="shared" si="31"/>
        <v>0</v>
      </c>
      <c r="BW90" s="156">
        <f t="shared" si="32"/>
        <v>44</v>
      </c>
      <c r="BX90" s="303"/>
      <c r="BY90" s="300"/>
      <c r="BZ90" s="300"/>
      <c r="CA90" s="300"/>
      <c r="CB90" s="300"/>
      <c r="CC90" s="300"/>
      <c r="CD90" s="300"/>
      <c r="CE90" s="300"/>
      <c r="CF90" s="301"/>
      <c r="CG90" s="302"/>
      <c r="CH90" s="303"/>
      <c r="CI90" s="300"/>
      <c r="CJ90" s="300"/>
      <c r="CK90" s="300"/>
      <c r="CL90" s="304"/>
      <c r="CM90" s="303"/>
      <c r="CN90" s="300"/>
      <c r="CO90" s="300"/>
      <c r="CP90" s="300"/>
      <c r="CQ90" s="300"/>
      <c r="CR90" s="300"/>
      <c r="CS90" s="300"/>
      <c r="CT90" s="300"/>
      <c r="CU90" s="300"/>
      <c r="CV90" s="304"/>
      <c r="CW90" s="303"/>
      <c r="CX90" s="300"/>
      <c r="CY90" s="300"/>
      <c r="CZ90" s="300"/>
      <c r="DA90" s="300"/>
      <c r="DB90" s="300"/>
      <c r="DC90" s="300"/>
      <c r="DD90" s="300"/>
      <c r="DE90" s="300"/>
      <c r="DF90" s="123"/>
      <c r="DG90" s="303"/>
      <c r="DH90" s="301"/>
      <c r="DI90" s="303"/>
      <c r="DJ90" s="300"/>
      <c r="DK90" s="300"/>
      <c r="DL90" s="300"/>
      <c r="DM90" s="300"/>
      <c r="DN90" s="300"/>
      <c r="DO90" s="302"/>
    </row>
    <row r="91" spans="1:119" s="143" customFormat="1" ht="15" customHeight="1" x14ac:dyDescent="0.3">
      <c r="A91" s="163">
        <v>31</v>
      </c>
      <c r="B91" s="164">
        <v>40491</v>
      </c>
      <c r="C91" s="186" t="s">
        <v>1259</v>
      </c>
      <c r="D91" s="737" t="s">
        <v>1258</v>
      </c>
      <c r="E91" s="434" t="s">
        <v>591</v>
      </c>
      <c r="F91" s="736">
        <v>8</v>
      </c>
      <c r="G91" s="279"/>
      <c r="H91" s="168">
        <v>8</v>
      </c>
      <c r="I91" s="168">
        <v>8</v>
      </c>
      <c r="J91" s="168">
        <v>10</v>
      </c>
      <c r="K91" s="168">
        <v>8</v>
      </c>
      <c r="L91" s="168">
        <v>9</v>
      </c>
      <c r="M91" s="168">
        <v>9</v>
      </c>
      <c r="N91" s="541" t="s">
        <v>303</v>
      </c>
      <c r="O91" s="168">
        <v>6</v>
      </c>
      <c r="P91" s="168">
        <v>8</v>
      </c>
      <c r="Q91" s="168">
        <v>9</v>
      </c>
      <c r="R91" s="168" t="s">
        <v>757</v>
      </c>
      <c r="S91" s="295" t="s">
        <v>293</v>
      </c>
      <c r="T91" s="168">
        <v>8</v>
      </c>
      <c r="U91" s="168">
        <v>8</v>
      </c>
      <c r="V91" s="168">
        <v>9</v>
      </c>
      <c r="W91" s="168">
        <v>7</v>
      </c>
      <c r="X91" s="168">
        <v>8</v>
      </c>
      <c r="Y91" s="168">
        <v>9</v>
      </c>
      <c r="Z91" s="168">
        <v>9</v>
      </c>
      <c r="AA91" s="172">
        <v>6</v>
      </c>
      <c r="AB91" s="287">
        <v>8</v>
      </c>
      <c r="AC91" s="168">
        <v>8</v>
      </c>
      <c r="AD91" s="168">
        <v>7</v>
      </c>
      <c r="AE91" s="168">
        <v>6</v>
      </c>
      <c r="AF91" s="168">
        <v>10</v>
      </c>
      <c r="AG91" s="168">
        <v>6</v>
      </c>
      <c r="AH91" s="168">
        <v>10</v>
      </c>
      <c r="AI91" s="168">
        <v>7</v>
      </c>
      <c r="AJ91" s="168">
        <v>9</v>
      </c>
      <c r="AK91" s="168">
        <v>10</v>
      </c>
      <c r="AL91" s="168">
        <v>8</v>
      </c>
      <c r="AM91" s="168">
        <v>7</v>
      </c>
      <c r="AN91" s="168">
        <v>10</v>
      </c>
      <c r="AO91" s="168">
        <v>9</v>
      </c>
      <c r="AP91" s="168">
        <v>9</v>
      </c>
      <c r="AQ91" s="287">
        <v>6</v>
      </c>
      <c r="AR91" s="168">
        <v>9</v>
      </c>
      <c r="AS91" s="168">
        <v>7</v>
      </c>
      <c r="AT91" s="168">
        <v>8</v>
      </c>
      <c r="AU91" s="168">
        <v>10</v>
      </c>
      <c r="AV91" s="168">
        <v>10</v>
      </c>
      <c r="AW91" s="168">
        <v>9</v>
      </c>
      <c r="AX91" s="168"/>
      <c r="AY91" s="168">
        <v>7</v>
      </c>
      <c r="AZ91" s="168">
        <v>8</v>
      </c>
      <c r="BA91" s="168"/>
      <c r="BB91" s="168"/>
      <c r="BC91" s="168">
        <v>6</v>
      </c>
      <c r="BD91" s="168"/>
      <c r="BE91" s="168"/>
      <c r="BF91" s="168"/>
      <c r="BG91" s="168"/>
      <c r="BH91" s="168"/>
      <c r="BI91" s="168"/>
      <c r="BJ91" s="168">
        <v>7</v>
      </c>
      <c r="BK91" s="168">
        <v>8</v>
      </c>
      <c r="BL91" s="168"/>
      <c r="BM91" s="168">
        <v>7</v>
      </c>
      <c r="BN91" s="168">
        <v>7</v>
      </c>
      <c r="BO91" s="168"/>
      <c r="BP91" s="172"/>
      <c r="BQ91" s="132">
        <v>9</v>
      </c>
      <c r="BR91" s="130">
        <f t="shared" si="27"/>
        <v>0</v>
      </c>
      <c r="BS91" s="139">
        <f>COUNTIF(H91:BQ91,"&gt;5")</f>
        <v>47</v>
      </c>
      <c r="BT91" s="139">
        <f t="shared" si="29"/>
        <v>2</v>
      </c>
      <c r="BU91" s="139">
        <f t="shared" si="30"/>
        <v>0</v>
      </c>
      <c r="BV91" s="139">
        <f t="shared" si="31"/>
        <v>0</v>
      </c>
      <c r="BW91" s="156">
        <f t="shared" si="32"/>
        <v>49</v>
      </c>
      <c r="BX91" s="303"/>
      <c r="BY91" s="300"/>
      <c r="BZ91" s="300"/>
      <c r="CA91" s="300"/>
      <c r="CB91" s="300"/>
      <c r="CC91" s="300"/>
      <c r="CD91" s="300"/>
      <c r="CE91" s="300"/>
      <c r="CF91" s="301"/>
      <c r="CG91" s="302"/>
      <c r="CH91" s="303"/>
      <c r="CI91" s="300"/>
      <c r="CJ91" s="300"/>
      <c r="CK91" s="300"/>
      <c r="CL91" s="304"/>
      <c r="CM91" s="303"/>
      <c r="CN91" s="300"/>
      <c r="CO91" s="300"/>
      <c r="CP91" s="300"/>
      <c r="CQ91" s="300"/>
      <c r="CR91" s="300"/>
      <c r="CS91" s="300"/>
      <c r="CT91" s="300"/>
      <c r="CU91" s="300"/>
      <c r="CV91" s="304"/>
      <c r="CW91" s="303"/>
      <c r="CX91" s="300"/>
      <c r="CY91" s="300"/>
      <c r="CZ91" s="300"/>
      <c r="DA91" s="300"/>
      <c r="DB91" s="300"/>
      <c r="DC91" s="300"/>
      <c r="DD91" s="300"/>
      <c r="DE91" s="300"/>
      <c r="DF91" s="123"/>
      <c r="DG91" s="303"/>
      <c r="DH91" s="301"/>
      <c r="DI91" s="303"/>
      <c r="DJ91" s="300"/>
      <c r="DK91" s="300"/>
      <c r="DL91" s="300"/>
      <c r="DM91" s="300"/>
      <c r="DN91" s="300"/>
      <c r="DO91" s="302"/>
    </row>
    <row r="92" spans="1:119" s="143" customFormat="1" hidden="1" x14ac:dyDescent="0.25">
      <c r="A92" s="163">
        <v>32</v>
      </c>
      <c r="B92" s="164">
        <v>40491</v>
      </c>
      <c r="C92" s="186" t="s">
        <v>1185</v>
      </c>
      <c r="D92" s="731" t="s">
        <v>1186</v>
      </c>
      <c r="E92" s="434" t="s">
        <v>591</v>
      </c>
      <c r="F92" s="736">
        <v>3</v>
      </c>
      <c r="G92" s="279"/>
      <c r="H92" s="168">
        <v>9</v>
      </c>
      <c r="I92" s="168"/>
      <c r="J92" s="168">
        <v>8</v>
      </c>
      <c r="K92" s="168"/>
      <c r="L92" s="168">
        <v>10</v>
      </c>
      <c r="M92" s="168"/>
      <c r="N92" s="541">
        <v>5</v>
      </c>
      <c r="O92" s="168">
        <v>5</v>
      </c>
      <c r="P92" s="168">
        <v>5</v>
      </c>
      <c r="Q92" s="168" t="s">
        <v>1901</v>
      </c>
      <c r="R92" s="168">
        <v>5</v>
      </c>
      <c r="S92" s="168">
        <v>7</v>
      </c>
      <c r="T92" s="168" t="s">
        <v>1791</v>
      </c>
      <c r="U92" s="168">
        <v>9</v>
      </c>
      <c r="V92" s="168" t="s">
        <v>1987</v>
      </c>
      <c r="W92" s="168" t="s">
        <v>2141</v>
      </c>
      <c r="X92" s="168">
        <v>7</v>
      </c>
      <c r="Y92" s="168"/>
      <c r="Z92" s="168"/>
      <c r="AA92" s="172">
        <v>5</v>
      </c>
      <c r="AB92" s="287" t="s">
        <v>2330</v>
      </c>
      <c r="AC92" s="168" t="s">
        <v>2547</v>
      </c>
      <c r="AD92" s="168"/>
      <c r="AE92" s="168"/>
      <c r="AF92" s="168"/>
      <c r="AG92" s="168" t="s">
        <v>1901</v>
      </c>
      <c r="AH92" s="168" t="s">
        <v>1901</v>
      </c>
      <c r="AI92" s="168"/>
      <c r="AJ92" s="168" t="s">
        <v>1901</v>
      </c>
      <c r="AK92" s="168"/>
      <c r="AL92" s="168"/>
      <c r="AM92" s="168" t="s">
        <v>2141</v>
      </c>
      <c r="AN92" s="168"/>
      <c r="AO92" s="168"/>
      <c r="AP92" s="168"/>
      <c r="AQ92" s="287" t="s">
        <v>2330</v>
      </c>
      <c r="AR92" s="168"/>
      <c r="AS92" s="168" t="s">
        <v>2141</v>
      </c>
      <c r="AT92" s="168" t="s">
        <v>2141</v>
      </c>
      <c r="AU92" s="168"/>
      <c r="AV92" s="168" t="s">
        <v>2141</v>
      </c>
      <c r="AW92" s="168" t="s">
        <v>1791</v>
      </c>
      <c r="AX92" s="168"/>
      <c r="AY92" s="168"/>
      <c r="AZ92" s="168"/>
      <c r="BA92" s="168"/>
      <c r="BB92" s="168"/>
      <c r="BC92" s="168"/>
      <c r="BD92" s="168"/>
      <c r="BE92" s="168"/>
      <c r="BF92" s="168"/>
      <c r="BG92" s="168"/>
      <c r="BH92" s="168"/>
      <c r="BI92" s="168"/>
      <c r="BJ92" s="168"/>
      <c r="BK92" s="168"/>
      <c r="BL92" s="168">
        <v>7</v>
      </c>
      <c r="BM92" s="168"/>
      <c r="BN92" s="168">
        <v>5</v>
      </c>
      <c r="BO92" s="168"/>
      <c r="BP92" s="172"/>
      <c r="BQ92" s="132"/>
      <c r="BR92" s="130">
        <f t="shared" si="27"/>
        <v>1</v>
      </c>
      <c r="BS92" s="139">
        <f t="shared" si="28"/>
        <v>7</v>
      </c>
      <c r="BT92" s="139">
        <f t="shared" si="29"/>
        <v>0</v>
      </c>
      <c r="BU92" s="139">
        <f t="shared" si="30"/>
        <v>6</v>
      </c>
      <c r="BV92" s="139">
        <f t="shared" si="31"/>
        <v>0</v>
      </c>
      <c r="BW92" s="156">
        <f t="shared" si="32"/>
        <v>13</v>
      </c>
      <c r="BX92" s="303"/>
      <c r="BY92" s="300"/>
      <c r="BZ92" s="300"/>
      <c r="CA92" s="300"/>
      <c r="CB92" s="300"/>
      <c r="CC92" s="300"/>
      <c r="CD92" s="300"/>
      <c r="CE92" s="300"/>
      <c r="CF92" s="301"/>
      <c r="CG92" s="302"/>
      <c r="CH92" s="303"/>
      <c r="CI92" s="300"/>
      <c r="CJ92" s="300"/>
      <c r="CK92" s="300"/>
      <c r="CL92" s="304"/>
      <c r="CM92" s="303"/>
      <c r="CN92" s="300"/>
      <c r="CO92" s="300"/>
      <c r="CP92" s="300"/>
      <c r="CQ92" s="300"/>
      <c r="CR92" s="300"/>
      <c r="CS92" s="300"/>
      <c r="CT92" s="300"/>
      <c r="CU92" s="300"/>
      <c r="CV92" s="304"/>
      <c r="CW92" s="303"/>
      <c r="CX92" s="300"/>
      <c r="CY92" s="300"/>
      <c r="CZ92" s="300"/>
      <c r="DA92" s="300"/>
      <c r="DB92" s="300"/>
      <c r="DC92" s="300"/>
      <c r="DD92" s="300"/>
      <c r="DE92" s="300"/>
      <c r="DF92" s="123"/>
      <c r="DG92" s="303"/>
      <c r="DH92" s="301"/>
      <c r="DI92" s="303"/>
      <c r="DJ92" s="300"/>
      <c r="DK92" s="300"/>
      <c r="DL92" s="300"/>
      <c r="DM92" s="300"/>
      <c r="DN92" s="300"/>
      <c r="DO92" s="302"/>
    </row>
    <row r="93" spans="1:119" s="143" customFormat="1" ht="13.5" customHeight="1" x14ac:dyDescent="0.25">
      <c r="A93" s="163">
        <v>33</v>
      </c>
      <c r="B93" s="164">
        <v>40491</v>
      </c>
      <c r="C93" s="186" t="s">
        <v>1243</v>
      </c>
      <c r="D93" s="731" t="s">
        <v>1244</v>
      </c>
      <c r="E93" s="434" t="s">
        <v>591</v>
      </c>
      <c r="F93" s="736">
        <v>8</v>
      </c>
      <c r="G93" s="279"/>
      <c r="H93" s="168">
        <v>8</v>
      </c>
      <c r="I93" s="168">
        <v>8</v>
      </c>
      <c r="J93" s="168">
        <v>7</v>
      </c>
      <c r="K93" s="168">
        <v>8</v>
      </c>
      <c r="L93" s="168">
        <v>9</v>
      </c>
      <c r="M93" s="168">
        <v>8</v>
      </c>
      <c r="N93" s="541" t="s">
        <v>294</v>
      </c>
      <c r="O93" s="250" t="s">
        <v>293</v>
      </c>
      <c r="P93" s="168">
        <v>8</v>
      </c>
      <c r="Q93" s="168">
        <v>7</v>
      </c>
      <c r="R93" s="541" t="s">
        <v>293</v>
      </c>
      <c r="S93" s="168">
        <v>6</v>
      </c>
      <c r="T93" s="168">
        <v>10</v>
      </c>
      <c r="U93" s="168">
        <v>9</v>
      </c>
      <c r="V93" s="168">
        <v>10</v>
      </c>
      <c r="W93" s="168">
        <v>8</v>
      </c>
      <c r="X93" s="168">
        <v>6</v>
      </c>
      <c r="Y93" s="168">
        <v>10</v>
      </c>
      <c r="Z93" s="295" t="s">
        <v>293</v>
      </c>
      <c r="AA93" s="172">
        <v>7</v>
      </c>
      <c r="AB93" s="287">
        <v>8</v>
      </c>
      <c r="AC93" s="168">
        <v>10</v>
      </c>
      <c r="AD93" s="168">
        <v>8</v>
      </c>
      <c r="AE93" s="168">
        <v>6</v>
      </c>
      <c r="AF93" s="168">
        <v>6</v>
      </c>
      <c r="AG93" s="541" t="s">
        <v>623</v>
      </c>
      <c r="AH93" s="168">
        <v>10</v>
      </c>
      <c r="AI93" s="168">
        <v>6</v>
      </c>
      <c r="AJ93" s="168">
        <v>8</v>
      </c>
      <c r="AK93" s="168">
        <v>9</v>
      </c>
      <c r="AL93" s="168">
        <v>8</v>
      </c>
      <c r="AM93" s="168">
        <v>8</v>
      </c>
      <c r="AN93" s="168">
        <v>9</v>
      </c>
      <c r="AO93" s="168">
        <v>8</v>
      </c>
      <c r="AP93" s="168">
        <v>9</v>
      </c>
      <c r="AQ93" s="287">
        <v>6</v>
      </c>
      <c r="AR93" s="168">
        <v>9</v>
      </c>
      <c r="AS93" s="168">
        <v>8</v>
      </c>
      <c r="AT93" s="168">
        <v>8</v>
      </c>
      <c r="AU93" s="168">
        <v>8</v>
      </c>
      <c r="AV93" s="168">
        <v>7</v>
      </c>
      <c r="AW93" s="168">
        <v>8</v>
      </c>
      <c r="AX93" s="168"/>
      <c r="AY93" s="168">
        <v>7</v>
      </c>
      <c r="AZ93" s="168">
        <v>7</v>
      </c>
      <c r="BA93" s="168"/>
      <c r="BB93" s="168">
        <v>10</v>
      </c>
      <c r="BC93" s="168">
        <v>6</v>
      </c>
      <c r="BD93" s="168"/>
      <c r="BE93" s="168"/>
      <c r="BF93" s="168"/>
      <c r="BG93" s="168"/>
      <c r="BH93" s="168"/>
      <c r="BI93" s="168"/>
      <c r="BJ93" s="168"/>
      <c r="BK93" s="168">
        <v>10</v>
      </c>
      <c r="BL93" s="168">
        <v>6</v>
      </c>
      <c r="BM93" s="168"/>
      <c r="BN93" s="168">
        <v>9</v>
      </c>
      <c r="BO93" s="168">
        <v>5</v>
      </c>
      <c r="BP93" s="172">
        <v>10</v>
      </c>
      <c r="BQ93" s="132"/>
      <c r="BR93" s="130">
        <f t="shared" si="27"/>
        <v>0</v>
      </c>
      <c r="BS93" s="139">
        <f t="shared" si="28"/>
        <v>45</v>
      </c>
      <c r="BT93" s="139">
        <f t="shared" si="29"/>
        <v>4</v>
      </c>
      <c r="BU93" s="139">
        <f t="shared" si="30"/>
        <v>1</v>
      </c>
      <c r="BV93" s="139">
        <f t="shared" si="31"/>
        <v>0</v>
      </c>
      <c r="BW93" s="156">
        <f t="shared" si="32"/>
        <v>50</v>
      </c>
      <c r="BX93" s="303"/>
      <c r="BY93" s="300"/>
      <c r="BZ93" s="300"/>
      <c r="CA93" s="300"/>
      <c r="CB93" s="300"/>
      <c r="CC93" s="300"/>
      <c r="CD93" s="300"/>
      <c r="CE93" s="300"/>
      <c r="CF93" s="301"/>
      <c r="CG93" s="302"/>
      <c r="CH93" s="303"/>
      <c r="CI93" s="300"/>
      <c r="CJ93" s="300"/>
      <c r="CK93" s="300"/>
      <c r="CL93" s="304"/>
      <c r="CM93" s="303"/>
      <c r="CN93" s="300"/>
      <c r="CO93" s="300"/>
      <c r="CP93" s="300"/>
      <c r="CQ93" s="300"/>
      <c r="CR93" s="300"/>
      <c r="CS93" s="300"/>
      <c r="CT93" s="300"/>
      <c r="CU93" s="300"/>
      <c r="CV93" s="304"/>
      <c r="CW93" s="303"/>
      <c r="CX93" s="300"/>
      <c r="CY93" s="300"/>
      <c r="CZ93" s="300"/>
      <c r="DA93" s="300"/>
      <c r="DB93" s="300"/>
      <c r="DC93" s="300"/>
      <c r="DD93" s="300"/>
      <c r="DE93" s="300"/>
      <c r="DF93" s="123"/>
      <c r="DG93" s="303"/>
      <c r="DH93" s="301"/>
      <c r="DI93" s="303"/>
      <c r="DJ93" s="300"/>
      <c r="DK93" s="300"/>
      <c r="DL93" s="300"/>
      <c r="DM93" s="300"/>
      <c r="DN93" s="300"/>
      <c r="DO93" s="302"/>
    </row>
    <row r="94" spans="1:119" s="143" customFormat="1" ht="15" hidden="1" customHeight="1" thickBot="1" x14ac:dyDescent="0.3">
      <c r="A94" s="163">
        <v>34</v>
      </c>
      <c r="B94" s="164">
        <v>40491</v>
      </c>
      <c r="C94" s="186" t="s">
        <v>1245</v>
      </c>
      <c r="D94" s="85" t="s">
        <v>1246</v>
      </c>
      <c r="E94" s="434" t="s">
        <v>591</v>
      </c>
      <c r="F94" s="254">
        <v>8</v>
      </c>
      <c r="G94" s="279"/>
      <c r="H94" s="168">
        <v>8</v>
      </c>
      <c r="I94" s="168">
        <v>8</v>
      </c>
      <c r="J94" s="541" t="s">
        <v>295</v>
      </c>
      <c r="K94" s="168">
        <v>8</v>
      </c>
      <c r="L94" s="168">
        <v>8</v>
      </c>
      <c r="M94" s="168">
        <v>9</v>
      </c>
      <c r="N94" s="541" t="s">
        <v>301</v>
      </c>
      <c r="O94" s="168">
        <v>7</v>
      </c>
      <c r="P94" s="168">
        <v>8</v>
      </c>
      <c r="Q94" s="168">
        <v>7</v>
      </c>
      <c r="R94" s="168">
        <v>7</v>
      </c>
      <c r="S94" s="168">
        <v>7</v>
      </c>
      <c r="T94" s="168">
        <v>8</v>
      </c>
      <c r="U94" s="168">
        <v>8</v>
      </c>
      <c r="V94" s="168">
        <v>9</v>
      </c>
      <c r="W94" s="168">
        <v>9</v>
      </c>
      <c r="X94" s="168">
        <v>7</v>
      </c>
      <c r="Y94" s="168">
        <v>8</v>
      </c>
      <c r="Z94" s="172">
        <v>6</v>
      </c>
      <c r="AA94" s="172">
        <v>7</v>
      </c>
      <c r="AB94" s="287">
        <v>9</v>
      </c>
      <c r="AC94" s="168">
        <v>8</v>
      </c>
      <c r="AD94" s="168">
        <v>8</v>
      </c>
      <c r="AE94" s="168">
        <v>7</v>
      </c>
      <c r="AF94" s="168">
        <v>9</v>
      </c>
      <c r="AG94" s="541" t="s">
        <v>294</v>
      </c>
      <c r="AH94" s="168">
        <v>8</v>
      </c>
      <c r="AI94" s="168">
        <v>8</v>
      </c>
      <c r="AJ94" s="168">
        <v>7</v>
      </c>
      <c r="AK94" s="168" t="s">
        <v>292</v>
      </c>
      <c r="AL94" s="168">
        <v>8</v>
      </c>
      <c r="AM94" s="168">
        <v>9</v>
      </c>
      <c r="AN94" s="168">
        <v>9</v>
      </c>
      <c r="AO94" s="168">
        <v>8</v>
      </c>
      <c r="AP94" s="168">
        <v>9</v>
      </c>
      <c r="AQ94" s="287">
        <v>5</v>
      </c>
      <c r="AR94" s="168">
        <v>8</v>
      </c>
      <c r="AS94" s="168">
        <v>9</v>
      </c>
      <c r="AT94" s="168">
        <v>9</v>
      </c>
      <c r="AU94" s="168">
        <v>8</v>
      </c>
      <c r="AV94" s="168">
        <v>7</v>
      </c>
      <c r="AW94" s="168">
        <v>8</v>
      </c>
      <c r="AX94" s="168"/>
      <c r="AY94" s="168">
        <v>8</v>
      </c>
      <c r="AZ94" s="168">
        <v>9</v>
      </c>
      <c r="BA94" s="168"/>
      <c r="BB94" s="168"/>
      <c r="BC94" s="168">
        <v>8</v>
      </c>
      <c r="BD94" s="168"/>
      <c r="BE94" s="168"/>
      <c r="BF94" s="168"/>
      <c r="BG94" s="168"/>
      <c r="BH94" s="168"/>
      <c r="BI94" s="168"/>
      <c r="BJ94" s="168">
        <v>7</v>
      </c>
      <c r="BK94" s="168">
        <v>8</v>
      </c>
      <c r="BL94" s="168">
        <v>5</v>
      </c>
      <c r="BM94" s="168"/>
      <c r="BN94" s="168">
        <v>9</v>
      </c>
      <c r="BO94" s="168">
        <v>6</v>
      </c>
      <c r="BP94" s="172"/>
      <c r="BQ94" s="132">
        <v>9</v>
      </c>
      <c r="BR94" s="130">
        <f t="shared" ref="BR94" si="33">COUNTIF(H94:BQ94,"2023-2")</f>
        <v>0</v>
      </c>
      <c r="BS94" s="139">
        <f t="shared" ref="BS94:BS117" si="34">COUNTIF(H94:BQ94,"&gt;5")</f>
        <v>45</v>
      </c>
      <c r="BT94" s="139">
        <f t="shared" ref="BT94:BT117" si="35">COUNTIF(H94:BQ94,"&gt;5?")</f>
        <v>3</v>
      </c>
      <c r="BU94" s="139">
        <f t="shared" ref="BU94:BU117" si="36">COUNTIF(H94:BQ94,"5")</f>
        <v>2</v>
      </c>
      <c r="BV94" s="139">
        <f t="shared" ref="BV94:BV117" si="37">COUNTIF(H94:BQ94,"5*")</f>
        <v>1</v>
      </c>
      <c r="BW94" s="156">
        <f t="shared" ref="BW94:BW102" si="38">SUM(BS94:BV94)</f>
        <v>51</v>
      </c>
      <c r="BX94" s="303"/>
      <c r="BY94" s="300"/>
      <c r="BZ94" s="300"/>
      <c r="CA94" s="300"/>
      <c r="CB94" s="300"/>
      <c r="CC94" s="300"/>
      <c r="CD94" s="300"/>
      <c r="CE94" s="300"/>
      <c r="CF94" s="301"/>
      <c r="CG94" s="302"/>
      <c r="CH94" s="303"/>
      <c r="CI94" s="300"/>
      <c r="CJ94" s="300"/>
      <c r="CK94" s="300"/>
      <c r="CL94" s="304"/>
      <c r="CM94" s="303"/>
      <c r="CN94" s="300"/>
      <c r="CO94" s="300"/>
      <c r="CP94" s="300"/>
      <c r="CQ94" s="300"/>
      <c r="CR94" s="300"/>
      <c r="CS94" s="300"/>
      <c r="CT94" s="300"/>
      <c r="CU94" s="300"/>
      <c r="CV94" s="304"/>
      <c r="CW94" s="303"/>
      <c r="CX94" s="300"/>
      <c r="CY94" s="300"/>
      <c r="CZ94" s="300"/>
      <c r="DA94" s="300"/>
      <c r="DB94" s="300"/>
      <c r="DC94" s="300"/>
      <c r="DD94" s="300"/>
      <c r="DE94" s="300"/>
      <c r="DF94" s="123"/>
      <c r="DG94" s="303"/>
      <c r="DH94" s="301"/>
      <c r="DI94" s="303"/>
      <c r="DJ94" s="300"/>
      <c r="DK94" s="300"/>
      <c r="DL94" s="300"/>
      <c r="DM94" s="300"/>
      <c r="DN94" s="300"/>
      <c r="DO94" s="302"/>
    </row>
    <row r="95" spans="1:119" s="143" customFormat="1" hidden="1" x14ac:dyDescent="0.25">
      <c r="A95" s="163">
        <v>35</v>
      </c>
      <c r="B95" s="164">
        <v>40491</v>
      </c>
      <c r="C95" s="186" t="s">
        <v>1017</v>
      </c>
      <c r="D95" s="85" t="s">
        <v>1018</v>
      </c>
      <c r="E95" s="434" t="s">
        <v>591</v>
      </c>
      <c r="F95" s="254">
        <v>8</v>
      </c>
      <c r="G95" s="279"/>
      <c r="H95" s="168">
        <v>9</v>
      </c>
      <c r="I95" s="168">
        <v>9</v>
      </c>
      <c r="J95" s="168">
        <v>9</v>
      </c>
      <c r="K95" s="168">
        <v>9</v>
      </c>
      <c r="L95" s="168">
        <v>10</v>
      </c>
      <c r="M95" s="168">
        <v>9</v>
      </c>
      <c r="N95" s="168">
        <v>8</v>
      </c>
      <c r="O95" s="168">
        <v>7</v>
      </c>
      <c r="P95" s="168">
        <v>9</v>
      </c>
      <c r="Q95" s="168">
        <v>9</v>
      </c>
      <c r="R95" s="168">
        <v>9</v>
      </c>
      <c r="S95" s="168">
        <v>8</v>
      </c>
      <c r="T95" s="168">
        <v>10</v>
      </c>
      <c r="U95" s="168">
        <v>9</v>
      </c>
      <c r="V95" s="168">
        <v>10</v>
      </c>
      <c r="W95" s="168">
        <v>10</v>
      </c>
      <c r="X95" s="168">
        <v>8</v>
      </c>
      <c r="Y95" s="168">
        <v>10</v>
      </c>
      <c r="Z95" s="172">
        <v>7</v>
      </c>
      <c r="AA95" s="172">
        <v>8</v>
      </c>
      <c r="AB95" s="168">
        <v>9</v>
      </c>
      <c r="AC95" s="168">
        <v>10</v>
      </c>
      <c r="AD95" s="168">
        <v>9</v>
      </c>
      <c r="AE95" s="168">
        <v>9</v>
      </c>
      <c r="AF95" s="172">
        <v>7</v>
      </c>
      <c r="AG95" s="168">
        <v>7</v>
      </c>
      <c r="AH95" s="168">
        <v>10</v>
      </c>
      <c r="AI95" s="168">
        <v>9</v>
      </c>
      <c r="AJ95" s="168">
        <v>9</v>
      </c>
      <c r="AK95" s="168">
        <v>8</v>
      </c>
      <c r="AL95" s="168">
        <v>9</v>
      </c>
      <c r="AM95" s="168">
        <v>10</v>
      </c>
      <c r="AN95" s="168">
        <v>10</v>
      </c>
      <c r="AO95" s="168">
        <v>10</v>
      </c>
      <c r="AP95" s="168">
        <v>10</v>
      </c>
      <c r="AQ95" s="168">
        <v>9</v>
      </c>
      <c r="AR95" s="168">
        <v>8</v>
      </c>
      <c r="AS95" s="168">
        <v>9</v>
      </c>
      <c r="AT95" s="168">
        <v>9</v>
      </c>
      <c r="AU95" s="168">
        <v>9</v>
      </c>
      <c r="AV95" s="168">
        <v>9</v>
      </c>
      <c r="AW95" s="168">
        <v>10</v>
      </c>
      <c r="AX95" s="168"/>
      <c r="AY95" s="168">
        <v>9</v>
      </c>
      <c r="AZ95" s="168">
        <v>10</v>
      </c>
      <c r="BA95" s="168"/>
      <c r="BB95" s="168"/>
      <c r="BC95" s="168"/>
      <c r="BD95" s="168"/>
      <c r="BE95" s="168"/>
      <c r="BF95" s="168">
        <v>9</v>
      </c>
      <c r="BG95" s="168"/>
      <c r="BH95" s="168">
        <v>8</v>
      </c>
      <c r="BI95" s="168"/>
      <c r="BJ95" s="168">
        <v>9</v>
      </c>
      <c r="BK95" s="168"/>
      <c r="BL95" s="168">
        <v>7</v>
      </c>
      <c r="BM95" s="168"/>
      <c r="BN95" s="168">
        <v>9</v>
      </c>
      <c r="BO95" s="168">
        <v>9</v>
      </c>
      <c r="BP95" s="172"/>
      <c r="BQ95" s="132"/>
      <c r="BR95" s="130">
        <f t="shared" ref="BR95:BR117" si="39">COUNTIF(H95:BQ95,"2023-1")</f>
        <v>0</v>
      </c>
      <c r="BS95" s="139">
        <f t="shared" si="34"/>
        <v>50</v>
      </c>
      <c r="BT95" s="139">
        <f t="shared" si="35"/>
        <v>0</v>
      </c>
      <c r="BU95" s="139">
        <f t="shared" si="36"/>
        <v>0</v>
      </c>
      <c r="BV95" s="139">
        <f t="shared" si="37"/>
        <v>0</v>
      </c>
      <c r="BW95" s="156">
        <f t="shared" si="38"/>
        <v>50</v>
      </c>
      <c r="BX95" s="303"/>
      <c r="BY95" s="300"/>
      <c r="BZ95" s="300"/>
      <c r="CA95" s="300"/>
      <c r="CB95" s="300"/>
      <c r="CC95" s="300"/>
      <c r="CD95" s="300"/>
      <c r="CE95" s="300"/>
      <c r="CF95" s="301"/>
      <c r="CG95" s="302"/>
      <c r="CH95" s="303"/>
      <c r="CI95" s="300"/>
      <c r="CJ95" s="300"/>
      <c r="CK95" s="300"/>
      <c r="CL95" s="304"/>
      <c r="CM95" s="303"/>
      <c r="CN95" s="300"/>
      <c r="CO95" s="300"/>
      <c r="CP95" s="300"/>
      <c r="CQ95" s="300"/>
      <c r="CR95" s="300"/>
      <c r="CS95" s="300"/>
      <c r="CT95" s="300"/>
      <c r="CU95" s="300"/>
      <c r="CV95" s="304"/>
      <c r="CW95" s="303"/>
      <c r="CX95" s="300"/>
      <c r="CY95" s="300"/>
      <c r="CZ95" s="300"/>
      <c r="DA95" s="300"/>
      <c r="DB95" s="300"/>
      <c r="DC95" s="300"/>
      <c r="DD95" s="300"/>
      <c r="DE95" s="300"/>
      <c r="DF95" s="123"/>
      <c r="DG95" s="303"/>
      <c r="DH95" s="301"/>
      <c r="DI95" s="303"/>
      <c r="DJ95" s="300"/>
      <c r="DK95" s="300"/>
      <c r="DL95" s="300"/>
      <c r="DM95" s="300"/>
      <c r="DN95" s="300"/>
      <c r="DO95" s="302"/>
    </row>
    <row r="96" spans="1:119" s="143" customFormat="1" ht="15" hidden="1" customHeight="1" x14ac:dyDescent="0.25">
      <c r="A96" s="163">
        <v>36</v>
      </c>
      <c r="B96" s="164">
        <v>40491</v>
      </c>
      <c r="C96" s="186" t="s">
        <v>1107</v>
      </c>
      <c r="D96" s="85" t="s">
        <v>1108</v>
      </c>
      <c r="E96" s="434" t="s">
        <v>591</v>
      </c>
      <c r="F96" s="254">
        <v>1</v>
      </c>
      <c r="G96" s="279"/>
      <c r="H96" s="168"/>
      <c r="I96" s="168"/>
      <c r="J96" s="168"/>
      <c r="K96" s="168"/>
      <c r="L96" s="168">
        <v>5</v>
      </c>
      <c r="M96" s="168"/>
      <c r="N96" s="168"/>
      <c r="O96" s="168">
        <v>5</v>
      </c>
      <c r="P96" s="168"/>
      <c r="Q96" s="168"/>
      <c r="R96" s="168" t="s">
        <v>1389</v>
      </c>
      <c r="S96" s="168"/>
      <c r="T96" s="168" t="s">
        <v>1791</v>
      </c>
      <c r="U96" s="168"/>
      <c r="V96" s="168"/>
      <c r="W96" s="168"/>
      <c r="X96" s="168">
        <v>5</v>
      </c>
      <c r="Y96" s="168" t="s">
        <v>1987</v>
      </c>
      <c r="Z96" s="168"/>
      <c r="AA96" s="172" t="s">
        <v>1389</v>
      </c>
      <c r="AB96" s="168">
        <v>5</v>
      </c>
      <c r="AC96" s="168"/>
      <c r="AD96" s="168"/>
      <c r="AE96" s="168"/>
      <c r="AF96" s="168"/>
      <c r="AG96" s="168"/>
      <c r="AH96" s="168"/>
      <c r="AI96" s="168"/>
      <c r="AJ96" s="168" t="s">
        <v>1901</v>
      </c>
      <c r="AK96" s="168"/>
      <c r="AL96" s="168"/>
      <c r="AM96" s="168"/>
      <c r="AN96" s="168"/>
      <c r="AO96" s="168"/>
      <c r="AP96" s="168"/>
      <c r="AQ96" s="168"/>
      <c r="AR96" s="168"/>
      <c r="AS96" s="168"/>
      <c r="AT96" s="168"/>
      <c r="AU96" s="168"/>
      <c r="AV96" s="168"/>
      <c r="AW96" s="168">
        <v>5</v>
      </c>
      <c r="AX96" s="168"/>
      <c r="AY96" s="168"/>
      <c r="AZ96" s="168"/>
      <c r="BA96" s="168"/>
      <c r="BB96" s="168"/>
      <c r="BC96" s="168"/>
      <c r="BD96" s="168"/>
      <c r="BE96" s="168">
        <v>5</v>
      </c>
      <c r="BF96" s="168"/>
      <c r="BG96" s="168"/>
      <c r="BH96" s="168"/>
      <c r="BI96" s="168"/>
      <c r="BJ96" s="168"/>
      <c r="BK96" s="168"/>
      <c r="BL96" s="168"/>
      <c r="BM96" s="168"/>
      <c r="BN96" s="168"/>
      <c r="BO96" s="168">
        <v>5</v>
      </c>
      <c r="BP96" s="172"/>
      <c r="BQ96" s="132"/>
      <c r="BR96" s="130">
        <f t="shared" si="39"/>
        <v>0</v>
      </c>
      <c r="BS96" s="139">
        <f t="shared" si="34"/>
        <v>0</v>
      </c>
      <c r="BT96" s="139">
        <f t="shared" si="35"/>
        <v>0</v>
      </c>
      <c r="BU96" s="139">
        <f t="shared" si="36"/>
        <v>7</v>
      </c>
      <c r="BV96" s="139">
        <f t="shared" si="37"/>
        <v>0</v>
      </c>
      <c r="BW96" s="156">
        <f t="shared" si="38"/>
        <v>7</v>
      </c>
      <c r="BX96" s="303"/>
      <c r="BY96" s="300"/>
      <c r="BZ96" s="300"/>
      <c r="CA96" s="300"/>
      <c r="CB96" s="300"/>
      <c r="CC96" s="300"/>
      <c r="CD96" s="300"/>
      <c r="CE96" s="300"/>
      <c r="CF96" s="301"/>
      <c r="CG96" s="302"/>
      <c r="CH96" s="303"/>
      <c r="CI96" s="300"/>
      <c r="CJ96" s="300"/>
      <c r="CK96" s="300"/>
      <c r="CL96" s="304"/>
      <c r="CM96" s="303"/>
      <c r="CN96" s="300"/>
      <c r="CO96" s="300"/>
      <c r="CP96" s="300"/>
      <c r="CQ96" s="300"/>
      <c r="CR96" s="300"/>
      <c r="CS96" s="300"/>
      <c r="CT96" s="300"/>
      <c r="CU96" s="300"/>
      <c r="CV96" s="304"/>
      <c r="CW96" s="303"/>
      <c r="CX96" s="300"/>
      <c r="CY96" s="300"/>
      <c r="CZ96" s="300"/>
      <c r="DA96" s="300"/>
      <c r="DB96" s="300"/>
      <c r="DC96" s="300"/>
      <c r="DD96" s="300"/>
      <c r="DE96" s="300"/>
      <c r="DF96" s="123"/>
      <c r="DG96" s="303"/>
      <c r="DH96" s="301"/>
      <c r="DI96" s="303"/>
      <c r="DJ96" s="300"/>
      <c r="DK96" s="300"/>
      <c r="DL96" s="300"/>
      <c r="DM96" s="300"/>
      <c r="DN96" s="300"/>
      <c r="DO96" s="302"/>
    </row>
    <row r="97" spans="1:119" s="143" customFormat="1" ht="15" hidden="1" customHeight="1" x14ac:dyDescent="0.25">
      <c r="A97" s="163">
        <v>37</v>
      </c>
      <c r="B97" s="164">
        <v>40491</v>
      </c>
      <c r="C97" s="164" t="s">
        <v>893</v>
      </c>
      <c r="D97" s="85" t="s">
        <v>894</v>
      </c>
      <c r="E97" s="434" t="s">
        <v>596</v>
      </c>
      <c r="F97" s="254"/>
      <c r="G97" s="279">
        <v>1</v>
      </c>
      <c r="H97" s="168" t="s">
        <v>595</v>
      </c>
      <c r="I97" s="168" t="s">
        <v>595</v>
      </c>
      <c r="J97" s="168" t="s">
        <v>595</v>
      </c>
      <c r="K97" s="168"/>
      <c r="L97" s="168" t="s">
        <v>595</v>
      </c>
      <c r="M97" s="168" t="s">
        <v>595</v>
      </c>
      <c r="N97" s="168" t="s">
        <v>595</v>
      </c>
      <c r="O97" s="168" t="s">
        <v>595</v>
      </c>
      <c r="P97" s="168" t="s">
        <v>595</v>
      </c>
      <c r="Q97" s="168" t="s">
        <v>595</v>
      </c>
      <c r="R97" s="168" t="s">
        <v>1389</v>
      </c>
      <c r="S97" s="168"/>
      <c r="T97" s="168" t="s">
        <v>1791</v>
      </c>
      <c r="U97" s="168" t="s">
        <v>595</v>
      </c>
      <c r="V97" s="168" t="s">
        <v>595</v>
      </c>
      <c r="W97" s="168"/>
      <c r="X97" s="168"/>
      <c r="Y97" s="168" t="s">
        <v>1987</v>
      </c>
      <c r="Z97" s="168" t="s">
        <v>595</v>
      </c>
      <c r="AA97" s="172" t="s">
        <v>1389</v>
      </c>
      <c r="AB97" s="168"/>
      <c r="AC97" s="168" t="s">
        <v>595</v>
      </c>
      <c r="AD97" s="168" t="s">
        <v>595</v>
      </c>
      <c r="AE97" s="168" t="s">
        <v>595</v>
      </c>
      <c r="AF97" s="168" t="s">
        <v>595</v>
      </c>
      <c r="AG97" s="168" t="s">
        <v>595</v>
      </c>
      <c r="AH97" s="168" t="s">
        <v>595</v>
      </c>
      <c r="AI97" s="168">
        <v>9</v>
      </c>
      <c r="AJ97" s="168" t="s">
        <v>1901</v>
      </c>
      <c r="AK97" s="168" t="s">
        <v>595</v>
      </c>
      <c r="AL97" s="168">
        <v>9</v>
      </c>
      <c r="AM97" s="168" t="s">
        <v>595</v>
      </c>
      <c r="AN97" s="168" t="s">
        <v>595</v>
      </c>
      <c r="AO97" s="168" t="s">
        <v>595</v>
      </c>
      <c r="AP97" s="168">
        <v>10</v>
      </c>
      <c r="AQ97" s="168"/>
      <c r="AR97" s="168">
        <v>10</v>
      </c>
      <c r="AS97" s="168"/>
      <c r="AT97" s="168"/>
      <c r="AU97" s="168" t="s">
        <v>595</v>
      </c>
      <c r="AV97" s="168" t="s">
        <v>595</v>
      </c>
      <c r="AW97" s="168"/>
      <c r="AX97" s="168"/>
      <c r="AY97" s="168"/>
      <c r="AZ97" s="168" t="s">
        <v>595</v>
      </c>
      <c r="BA97" s="168" t="s">
        <v>595</v>
      </c>
      <c r="BB97" s="168" t="s">
        <v>595</v>
      </c>
      <c r="BC97" s="168" t="s">
        <v>595</v>
      </c>
      <c r="BD97" s="168" t="s">
        <v>595</v>
      </c>
      <c r="BE97" s="168"/>
      <c r="BF97" s="168"/>
      <c r="BG97" s="168"/>
      <c r="BH97" s="168"/>
      <c r="BI97" s="168"/>
      <c r="BJ97" s="168"/>
      <c r="BK97" s="168"/>
      <c r="BL97" s="168" t="s">
        <v>595</v>
      </c>
      <c r="BM97" s="168" t="s">
        <v>595</v>
      </c>
      <c r="BN97" s="168"/>
      <c r="BO97" s="168" t="s">
        <v>595</v>
      </c>
      <c r="BP97" s="172"/>
      <c r="BQ97" s="132"/>
      <c r="BR97" s="130">
        <f t="shared" si="39"/>
        <v>0</v>
      </c>
      <c r="BS97" s="139">
        <f t="shared" si="34"/>
        <v>4</v>
      </c>
      <c r="BT97" s="139">
        <f t="shared" si="35"/>
        <v>32</v>
      </c>
      <c r="BU97" s="139">
        <f t="shared" si="36"/>
        <v>0</v>
      </c>
      <c r="BV97" s="139">
        <f t="shared" si="37"/>
        <v>0</v>
      </c>
      <c r="BW97" s="156">
        <f t="shared" si="38"/>
        <v>36</v>
      </c>
      <c r="BX97" s="303"/>
      <c r="BY97" s="300"/>
      <c r="BZ97" s="300"/>
      <c r="CA97" s="300"/>
      <c r="CB97" s="300"/>
      <c r="CC97" s="300"/>
      <c r="CD97" s="300"/>
      <c r="CE97" s="300"/>
      <c r="CF97" s="301"/>
      <c r="CG97" s="302"/>
      <c r="CH97" s="303"/>
      <c r="CI97" s="300"/>
      <c r="CJ97" s="300"/>
      <c r="CK97" s="300"/>
      <c r="CL97" s="304"/>
      <c r="CM97" s="303"/>
      <c r="CN97" s="300"/>
      <c r="CO97" s="300"/>
      <c r="CP97" s="300"/>
      <c r="CQ97" s="300"/>
      <c r="CR97" s="300"/>
      <c r="CS97" s="300"/>
      <c r="CT97" s="300"/>
      <c r="CU97" s="300"/>
      <c r="CV97" s="304"/>
      <c r="CW97" s="303"/>
      <c r="CX97" s="300"/>
      <c r="CY97" s="300"/>
      <c r="CZ97" s="300"/>
      <c r="DA97" s="300"/>
      <c r="DB97" s="300"/>
      <c r="DC97" s="300"/>
      <c r="DD97" s="300"/>
      <c r="DE97" s="300"/>
      <c r="DF97" s="123"/>
      <c r="DG97" s="303"/>
      <c r="DH97" s="301"/>
      <c r="DI97" s="303"/>
      <c r="DJ97" s="300"/>
      <c r="DK97" s="300"/>
      <c r="DL97" s="300"/>
      <c r="DM97" s="300"/>
      <c r="DN97" s="300"/>
      <c r="DO97" s="302"/>
    </row>
    <row r="98" spans="1:119" s="143" customFormat="1" ht="15" hidden="1" customHeight="1" x14ac:dyDescent="0.3">
      <c r="A98" s="163">
        <v>38</v>
      </c>
      <c r="B98" s="164">
        <v>40491</v>
      </c>
      <c r="C98" s="91" t="s">
        <v>302</v>
      </c>
      <c r="D98" s="276" t="s">
        <v>313</v>
      </c>
      <c r="E98" s="277" t="s">
        <v>596</v>
      </c>
      <c r="F98" s="251">
        <v>9</v>
      </c>
      <c r="G98" s="269"/>
      <c r="H98" s="172" t="s">
        <v>303</v>
      </c>
      <c r="I98" s="172">
        <v>7</v>
      </c>
      <c r="J98" s="172">
        <v>10</v>
      </c>
      <c r="K98" s="172">
        <v>9</v>
      </c>
      <c r="L98" s="172">
        <v>9</v>
      </c>
      <c r="M98" s="172" t="s">
        <v>292</v>
      </c>
      <c r="N98" s="172">
        <v>8</v>
      </c>
      <c r="O98" s="172">
        <v>8</v>
      </c>
      <c r="P98" s="172">
        <v>7</v>
      </c>
      <c r="Q98" s="172">
        <v>10</v>
      </c>
      <c r="R98" s="168" t="s">
        <v>1389</v>
      </c>
      <c r="S98" s="172">
        <v>6</v>
      </c>
      <c r="T98" s="168" t="s">
        <v>1791</v>
      </c>
      <c r="U98" s="172">
        <v>7</v>
      </c>
      <c r="V98" s="172">
        <v>6</v>
      </c>
      <c r="W98" s="172">
        <v>10</v>
      </c>
      <c r="X98" s="172"/>
      <c r="Y98" s="168" t="s">
        <v>1987</v>
      </c>
      <c r="Z98" s="168" t="s">
        <v>293</v>
      </c>
      <c r="AA98" s="172" t="s">
        <v>1389</v>
      </c>
      <c r="AB98" s="172">
        <v>9</v>
      </c>
      <c r="AC98" s="295">
        <v>5</v>
      </c>
      <c r="AD98" s="172">
        <v>8</v>
      </c>
      <c r="AE98" s="168"/>
      <c r="AF98" s="172" t="s">
        <v>36</v>
      </c>
      <c r="AG98" s="172">
        <v>5</v>
      </c>
      <c r="AH98" s="172"/>
      <c r="AI98" s="172"/>
      <c r="AJ98" s="168" t="s">
        <v>1901</v>
      </c>
      <c r="AK98" s="172">
        <v>5</v>
      </c>
      <c r="AL98" s="172">
        <v>5</v>
      </c>
      <c r="AM98" s="172"/>
      <c r="AN98" s="172">
        <v>5</v>
      </c>
      <c r="AO98" s="172">
        <v>5</v>
      </c>
      <c r="AP98" s="172"/>
      <c r="AQ98" s="172"/>
      <c r="AR98" s="172"/>
      <c r="AS98" s="172" t="s">
        <v>817</v>
      </c>
      <c r="AT98" s="172" t="s">
        <v>817</v>
      </c>
      <c r="AU98" s="172"/>
      <c r="AV98" s="168"/>
      <c r="AW98" s="168"/>
      <c r="AX98" s="172"/>
      <c r="AY98" s="168">
        <v>5</v>
      </c>
      <c r="AZ98" s="172" t="s">
        <v>36</v>
      </c>
      <c r="BA98" s="168"/>
      <c r="BB98" s="172"/>
      <c r="BC98" s="172"/>
      <c r="BD98" s="172"/>
      <c r="BE98" s="172"/>
      <c r="BF98" s="172"/>
      <c r="BG98" s="172"/>
      <c r="BH98" s="172"/>
      <c r="BI98" s="172"/>
      <c r="BJ98" s="172"/>
      <c r="BK98" s="172"/>
      <c r="BL98" s="172">
        <v>10</v>
      </c>
      <c r="BM98" s="172"/>
      <c r="BN98" s="295"/>
      <c r="BO98" s="172"/>
      <c r="BP98" s="172">
        <v>6</v>
      </c>
      <c r="BQ98" s="132"/>
      <c r="BR98" s="130">
        <f t="shared" si="39"/>
        <v>0</v>
      </c>
      <c r="BS98" s="139">
        <f t="shared" si="34"/>
        <v>16</v>
      </c>
      <c r="BT98" s="139">
        <f t="shared" si="35"/>
        <v>3</v>
      </c>
      <c r="BU98" s="139">
        <f t="shared" si="36"/>
        <v>7</v>
      </c>
      <c r="BV98" s="139">
        <f t="shared" si="37"/>
        <v>0</v>
      </c>
      <c r="BW98" s="156">
        <f t="shared" si="38"/>
        <v>26</v>
      </c>
      <c r="BX98" s="156"/>
      <c r="BY98" s="254"/>
      <c r="BZ98" s="254"/>
      <c r="CA98" s="254"/>
      <c r="CB98" s="254"/>
      <c r="CC98" s="254"/>
      <c r="CD98" s="254"/>
      <c r="CE98" s="254"/>
      <c r="CF98" s="255"/>
      <c r="CG98" s="256"/>
      <c r="CH98" s="156"/>
      <c r="CI98" s="254"/>
      <c r="CJ98" s="254"/>
      <c r="CK98" s="254"/>
      <c r="CL98" s="257"/>
      <c r="CM98" s="156"/>
      <c r="CN98" s="254"/>
      <c r="CO98" s="254"/>
      <c r="CP98" s="254"/>
      <c r="CQ98" s="254"/>
      <c r="CR98" s="254"/>
      <c r="CS98" s="254"/>
      <c r="CT98" s="254"/>
      <c r="CU98" s="254"/>
      <c r="CV98" s="257"/>
      <c r="CW98" s="156"/>
      <c r="CX98" s="254"/>
      <c r="CY98" s="254"/>
      <c r="CZ98" s="254"/>
      <c r="DA98" s="254"/>
      <c r="DB98" s="254"/>
      <c r="DC98" s="254"/>
      <c r="DD98" s="254"/>
      <c r="DE98" s="254"/>
      <c r="DF98" s="253"/>
      <c r="DG98" s="156"/>
      <c r="DH98" s="255"/>
      <c r="DI98" s="156"/>
      <c r="DJ98" s="254"/>
      <c r="DK98" s="254"/>
      <c r="DL98" s="254"/>
      <c r="DM98" s="254"/>
      <c r="DN98" s="254"/>
      <c r="DO98" s="256"/>
    </row>
    <row r="99" spans="1:119" s="143" customFormat="1" ht="15" hidden="1" customHeight="1" x14ac:dyDescent="0.25">
      <c r="A99" s="163">
        <v>39</v>
      </c>
      <c r="B99" s="164">
        <v>40491</v>
      </c>
      <c r="C99" s="86" t="s">
        <v>630</v>
      </c>
      <c r="D99" s="243" t="s">
        <v>631</v>
      </c>
      <c r="E99" s="244" t="s">
        <v>596</v>
      </c>
      <c r="F99" s="251">
        <v>7</v>
      </c>
      <c r="G99" s="269"/>
      <c r="H99" s="172">
        <v>9</v>
      </c>
      <c r="I99" s="172">
        <v>7</v>
      </c>
      <c r="J99" s="172">
        <v>9</v>
      </c>
      <c r="K99" s="172">
        <v>9</v>
      </c>
      <c r="L99" s="172">
        <v>7</v>
      </c>
      <c r="M99" s="295" t="s">
        <v>36</v>
      </c>
      <c r="N99" s="172">
        <v>9</v>
      </c>
      <c r="O99" s="172">
        <v>8</v>
      </c>
      <c r="P99" s="172">
        <v>7</v>
      </c>
      <c r="Q99" s="172" t="s">
        <v>293</v>
      </c>
      <c r="R99" s="168" t="s">
        <v>1389</v>
      </c>
      <c r="S99" s="172">
        <v>8</v>
      </c>
      <c r="T99" s="168" t="s">
        <v>1791</v>
      </c>
      <c r="U99" s="172">
        <v>9</v>
      </c>
      <c r="V99" s="172">
        <v>7</v>
      </c>
      <c r="W99" s="172">
        <v>7</v>
      </c>
      <c r="X99" s="172">
        <v>9</v>
      </c>
      <c r="Y99" s="168" t="s">
        <v>1987</v>
      </c>
      <c r="Z99" s="172">
        <v>8</v>
      </c>
      <c r="AA99" s="172" t="s">
        <v>1389</v>
      </c>
      <c r="AB99" s="172">
        <v>9</v>
      </c>
      <c r="AC99" s="172">
        <v>6</v>
      </c>
      <c r="AD99" s="172">
        <v>9</v>
      </c>
      <c r="AE99" s="172">
        <v>8</v>
      </c>
      <c r="AF99" s="172">
        <v>6</v>
      </c>
      <c r="AG99" s="172">
        <v>8</v>
      </c>
      <c r="AH99" s="172">
        <v>9</v>
      </c>
      <c r="AI99" s="172">
        <v>8</v>
      </c>
      <c r="AJ99" s="168" t="s">
        <v>1901</v>
      </c>
      <c r="AK99" s="172">
        <v>6</v>
      </c>
      <c r="AL99" s="172" t="s">
        <v>742</v>
      </c>
      <c r="AM99" s="172">
        <v>9</v>
      </c>
      <c r="AN99" s="172">
        <v>8</v>
      </c>
      <c r="AO99" s="172" t="s">
        <v>36</v>
      </c>
      <c r="AP99" s="172" t="s">
        <v>36</v>
      </c>
      <c r="AQ99" s="172">
        <v>8</v>
      </c>
      <c r="AR99" s="295" t="s">
        <v>36</v>
      </c>
      <c r="AS99" s="172">
        <v>9</v>
      </c>
      <c r="AT99" s="172">
        <v>8</v>
      </c>
      <c r="AU99" s="172">
        <v>7</v>
      </c>
      <c r="AV99" s="168">
        <v>10</v>
      </c>
      <c r="AW99" s="172">
        <v>7</v>
      </c>
      <c r="AX99" s="295">
        <v>5</v>
      </c>
      <c r="AY99" s="168" t="s">
        <v>742</v>
      </c>
      <c r="AZ99" s="172">
        <v>8</v>
      </c>
      <c r="BA99" s="172"/>
      <c r="BB99" s="172">
        <v>8</v>
      </c>
      <c r="BC99" s="172"/>
      <c r="BD99" s="172">
        <v>10</v>
      </c>
      <c r="BE99" s="172">
        <v>7</v>
      </c>
      <c r="BF99" s="172"/>
      <c r="BG99" s="172"/>
      <c r="BH99" s="172"/>
      <c r="BI99" s="172"/>
      <c r="BJ99" s="172"/>
      <c r="BK99" s="172"/>
      <c r="BL99" s="172">
        <v>9</v>
      </c>
      <c r="BM99" s="172"/>
      <c r="BN99" s="172"/>
      <c r="BO99" s="172">
        <v>7</v>
      </c>
      <c r="BP99" s="172">
        <v>9</v>
      </c>
      <c r="BQ99" s="132"/>
      <c r="BR99" s="130">
        <f t="shared" si="39"/>
        <v>0</v>
      </c>
      <c r="BS99" s="139">
        <f t="shared" si="34"/>
        <v>38</v>
      </c>
      <c r="BT99" s="139">
        <f t="shared" si="35"/>
        <v>1</v>
      </c>
      <c r="BU99" s="139">
        <f t="shared" si="36"/>
        <v>1</v>
      </c>
      <c r="BV99" s="139">
        <f t="shared" si="37"/>
        <v>0</v>
      </c>
      <c r="BW99" s="156">
        <f t="shared" si="38"/>
        <v>40</v>
      </c>
      <c r="BX99" s="156"/>
      <c r="BY99" s="254"/>
      <c r="BZ99" s="254"/>
      <c r="CA99" s="254"/>
      <c r="CB99" s="254"/>
      <c r="CC99" s="254"/>
      <c r="CD99" s="254"/>
      <c r="CE99" s="254"/>
      <c r="CF99" s="255"/>
      <c r="CG99" s="256"/>
      <c r="CH99" s="156"/>
      <c r="CI99" s="254"/>
      <c r="CJ99" s="254"/>
      <c r="CK99" s="254"/>
      <c r="CL99" s="257"/>
      <c r="CM99" s="156"/>
      <c r="CN99" s="254"/>
      <c r="CO99" s="254"/>
      <c r="CP99" s="254"/>
      <c r="CQ99" s="254"/>
      <c r="CR99" s="254"/>
      <c r="CS99" s="254"/>
      <c r="CT99" s="254"/>
      <c r="CU99" s="254"/>
      <c r="CV99" s="257"/>
      <c r="CW99" s="156"/>
      <c r="CX99" s="254"/>
      <c r="CY99" s="254"/>
      <c r="CZ99" s="254"/>
      <c r="DA99" s="254"/>
      <c r="DB99" s="254"/>
      <c r="DC99" s="254"/>
      <c r="DD99" s="254"/>
      <c r="DE99" s="254"/>
      <c r="DF99" s="253"/>
      <c r="DG99" s="156"/>
      <c r="DH99" s="255"/>
      <c r="DI99" s="156"/>
      <c r="DJ99" s="254"/>
      <c r="DK99" s="254"/>
      <c r="DL99" s="254"/>
      <c r="DM99" s="254"/>
      <c r="DN99" s="254"/>
      <c r="DO99" s="256"/>
    </row>
    <row r="100" spans="1:119" s="143" customFormat="1" ht="15" hidden="1" customHeight="1" x14ac:dyDescent="0.25">
      <c r="A100" s="163">
        <v>40</v>
      </c>
      <c r="B100" s="164">
        <v>40491</v>
      </c>
      <c r="C100" s="86" t="s">
        <v>886</v>
      </c>
      <c r="D100" s="243" t="s">
        <v>887</v>
      </c>
      <c r="E100" s="244" t="s">
        <v>596</v>
      </c>
      <c r="F100" s="251"/>
      <c r="G100" s="269">
        <v>1</v>
      </c>
      <c r="H100" s="172"/>
      <c r="I100" s="172"/>
      <c r="J100" s="172"/>
      <c r="K100" s="172"/>
      <c r="L100" s="172"/>
      <c r="M100" s="295"/>
      <c r="N100" s="172"/>
      <c r="O100" s="172"/>
      <c r="P100" s="172"/>
      <c r="Q100" s="172"/>
      <c r="R100" s="168" t="s">
        <v>1389</v>
      </c>
      <c r="S100" s="172"/>
      <c r="T100" s="168" t="s">
        <v>1791</v>
      </c>
      <c r="U100" s="172"/>
      <c r="V100" s="172">
        <v>5</v>
      </c>
      <c r="W100" s="172"/>
      <c r="X100" s="172"/>
      <c r="Y100" s="168" t="s">
        <v>1987</v>
      </c>
      <c r="Z100" s="172"/>
      <c r="AA100" s="172" t="s">
        <v>1389</v>
      </c>
      <c r="AB100" s="172"/>
      <c r="AC100" s="172"/>
      <c r="AD100" s="172"/>
      <c r="AE100" s="172"/>
      <c r="AF100" s="172"/>
      <c r="AG100" s="172"/>
      <c r="AH100" s="172"/>
      <c r="AI100" s="172"/>
      <c r="AJ100" s="168" t="s">
        <v>1901</v>
      </c>
      <c r="AK100" s="172"/>
      <c r="AL100" s="172"/>
      <c r="AM100" s="172"/>
      <c r="AN100" s="172">
        <v>5</v>
      </c>
      <c r="AO100" s="172"/>
      <c r="AP100" s="172"/>
      <c r="AQ100" s="172"/>
      <c r="AR100" s="295"/>
      <c r="AS100" s="172"/>
      <c r="AT100" s="172"/>
      <c r="AU100" s="172"/>
      <c r="AV100" s="168"/>
      <c r="AW100" s="172"/>
      <c r="AX100" s="295"/>
      <c r="AY100" s="168"/>
      <c r="AZ100" s="172">
        <v>5</v>
      </c>
      <c r="BA100" s="172"/>
      <c r="BB100" s="172"/>
      <c r="BC100" s="172"/>
      <c r="BD100" s="172"/>
      <c r="BE100" s="172"/>
      <c r="BF100" s="172"/>
      <c r="BG100" s="172"/>
      <c r="BH100" s="172"/>
      <c r="BI100" s="172"/>
      <c r="BJ100" s="172"/>
      <c r="BK100" s="172"/>
      <c r="BL100" s="172"/>
      <c r="BM100" s="172"/>
      <c r="BN100" s="172"/>
      <c r="BO100" s="172"/>
      <c r="BP100" s="172"/>
      <c r="BQ100" s="132"/>
      <c r="BR100" s="130">
        <f t="shared" si="39"/>
        <v>0</v>
      </c>
      <c r="BS100" s="139">
        <f t="shared" si="34"/>
        <v>0</v>
      </c>
      <c r="BT100" s="139">
        <f t="shared" si="35"/>
        <v>0</v>
      </c>
      <c r="BU100" s="139">
        <f t="shared" si="36"/>
        <v>3</v>
      </c>
      <c r="BV100" s="139">
        <f t="shared" si="37"/>
        <v>0</v>
      </c>
      <c r="BW100" s="156">
        <f t="shared" si="38"/>
        <v>3</v>
      </c>
      <c r="BX100" s="156"/>
      <c r="BY100" s="254"/>
      <c r="BZ100" s="254"/>
      <c r="CA100" s="254"/>
      <c r="CB100" s="254"/>
      <c r="CC100" s="254"/>
      <c r="CD100" s="254"/>
      <c r="CE100" s="254"/>
      <c r="CF100" s="255"/>
      <c r="CG100" s="256"/>
      <c r="CH100" s="156"/>
      <c r="CI100" s="254"/>
      <c r="CJ100" s="254"/>
      <c r="CK100" s="254"/>
      <c r="CL100" s="257"/>
      <c r="CM100" s="156"/>
      <c r="CN100" s="254"/>
      <c r="CO100" s="254"/>
      <c r="CP100" s="254"/>
      <c r="CQ100" s="254"/>
      <c r="CR100" s="254"/>
      <c r="CS100" s="254"/>
      <c r="CT100" s="254"/>
      <c r="CU100" s="254"/>
      <c r="CV100" s="257"/>
      <c r="CW100" s="156"/>
      <c r="CX100" s="254"/>
      <c r="CY100" s="254"/>
      <c r="CZ100" s="254"/>
      <c r="DA100" s="254"/>
      <c r="DB100" s="254"/>
      <c r="DC100" s="254"/>
      <c r="DD100" s="254"/>
      <c r="DE100" s="254"/>
      <c r="DF100" s="253"/>
      <c r="DG100" s="156"/>
      <c r="DH100" s="255"/>
      <c r="DI100" s="156"/>
      <c r="DJ100" s="254"/>
      <c r="DK100" s="254"/>
      <c r="DL100" s="254"/>
      <c r="DM100" s="254"/>
      <c r="DN100" s="254"/>
      <c r="DO100" s="256"/>
    </row>
    <row r="101" spans="1:119" s="143" customFormat="1" ht="15" hidden="1" customHeight="1" thickBot="1" x14ac:dyDescent="0.3">
      <c r="A101" s="163">
        <v>41</v>
      </c>
      <c r="B101" s="164">
        <v>40491</v>
      </c>
      <c r="C101" s="90" t="s">
        <v>602</v>
      </c>
      <c r="D101" s="243" t="s">
        <v>603</v>
      </c>
      <c r="E101" s="277" t="s">
        <v>1111</v>
      </c>
      <c r="F101" s="251">
        <v>5</v>
      </c>
      <c r="G101" s="269"/>
      <c r="H101" s="172">
        <v>10</v>
      </c>
      <c r="I101" s="172">
        <v>9</v>
      </c>
      <c r="J101" s="172">
        <v>10</v>
      </c>
      <c r="K101" s="172">
        <v>7</v>
      </c>
      <c r="L101" s="172">
        <v>10</v>
      </c>
      <c r="M101" s="172">
        <v>8</v>
      </c>
      <c r="N101" s="172">
        <v>10</v>
      </c>
      <c r="O101" s="172">
        <v>10</v>
      </c>
      <c r="P101" s="172">
        <v>9</v>
      </c>
      <c r="Q101" s="172">
        <v>9</v>
      </c>
      <c r="R101" s="168" t="s">
        <v>1389</v>
      </c>
      <c r="S101" s="172">
        <v>9</v>
      </c>
      <c r="T101" s="168" t="s">
        <v>1791</v>
      </c>
      <c r="U101" s="172">
        <v>9</v>
      </c>
      <c r="V101" s="172">
        <v>10</v>
      </c>
      <c r="W101" s="172">
        <v>10</v>
      </c>
      <c r="X101" s="172">
        <v>10</v>
      </c>
      <c r="Y101" s="168" t="s">
        <v>1987</v>
      </c>
      <c r="Z101" s="168">
        <v>10</v>
      </c>
      <c r="AA101" s="172" t="s">
        <v>1389</v>
      </c>
      <c r="AB101" s="168">
        <v>10</v>
      </c>
      <c r="AC101" s="172">
        <v>9</v>
      </c>
      <c r="AD101" s="172">
        <v>10</v>
      </c>
      <c r="AE101" s="168">
        <v>10</v>
      </c>
      <c r="AF101" s="172">
        <v>10</v>
      </c>
      <c r="AG101" s="172">
        <v>8</v>
      </c>
      <c r="AH101" s="172">
        <v>9</v>
      </c>
      <c r="AI101" s="172">
        <v>9</v>
      </c>
      <c r="AJ101" s="168" t="s">
        <v>1901</v>
      </c>
      <c r="AK101" s="172">
        <v>10</v>
      </c>
      <c r="AL101" s="172">
        <v>9</v>
      </c>
      <c r="AM101" s="172">
        <v>9</v>
      </c>
      <c r="AN101" s="172">
        <v>9</v>
      </c>
      <c r="AO101" s="172">
        <v>9</v>
      </c>
      <c r="AP101" s="172">
        <v>9</v>
      </c>
      <c r="AQ101" s="172">
        <v>10</v>
      </c>
      <c r="AR101" s="172">
        <v>9</v>
      </c>
      <c r="AS101" s="172">
        <v>9</v>
      </c>
      <c r="AT101" s="172">
        <v>9</v>
      </c>
      <c r="AU101" s="172">
        <v>9</v>
      </c>
      <c r="AV101" s="168">
        <v>9</v>
      </c>
      <c r="AW101" s="168">
        <v>9</v>
      </c>
      <c r="AX101" s="172">
        <v>9</v>
      </c>
      <c r="AY101" s="168"/>
      <c r="AZ101" s="172">
        <v>10</v>
      </c>
      <c r="BA101" s="234"/>
      <c r="BB101" s="172"/>
      <c r="BC101" s="172">
        <v>9</v>
      </c>
      <c r="BD101" s="172">
        <v>10</v>
      </c>
      <c r="BE101" s="172">
        <v>10</v>
      </c>
      <c r="BF101" s="172"/>
      <c r="BG101" s="172"/>
      <c r="BH101" s="172"/>
      <c r="BI101" s="172"/>
      <c r="BJ101" s="172"/>
      <c r="BK101" s="172"/>
      <c r="BL101" s="172">
        <v>9</v>
      </c>
      <c r="BM101" s="172"/>
      <c r="BN101" s="172"/>
      <c r="BO101" s="172">
        <v>10</v>
      </c>
      <c r="BP101" s="172"/>
      <c r="BQ101" s="132"/>
      <c r="BR101" s="130">
        <f t="shared" si="39"/>
        <v>0</v>
      </c>
      <c r="BS101" s="139">
        <f t="shared" si="34"/>
        <v>44</v>
      </c>
      <c r="BT101" s="139">
        <f t="shared" si="35"/>
        <v>0</v>
      </c>
      <c r="BU101" s="139">
        <f t="shared" si="36"/>
        <v>0</v>
      </c>
      <c r="BV101" s="139">
        <f t="shared" si="37"/>
        <v>0</v>
      </c>
      <c r="BW101" s="156">
        <f t="shared" si="38"/>
        <v>44</v>
      </c>
      <c r="BX101" s="156"/>
      <c r="BY101" s="254">
        <v>10</v>
      </c>
      <c r="BZ101" s="254"/>
      <c r="CA101" s="254"/>
      <c r="CB101" s="254"/>
      <c r="CC101" s="254"/>
      <c r="CD101" s="254"/>
      <c r="CE101" s="254"/>
      <c r="CF101" s="255"/>
      <c r="CG101" s="256"/>
      <c r="CH101" s="156"/>
      <c r="CI101" s="254"/>
      <c r="CJ101" s="254"/>
      <c r="CK101" s="254"/>
      <c r="CL101" s="257"/>
      <c r="CM101" s="156"/>
      <c r="CN101" s="254"/>
      <c r="CO101" s="254"/>
      <c r="CP101" s="254"/>
      <c r="CQ101" s="254"/>
      <c r="CR101" s="254"/>
      <c r="CS101" s="254"/>
      <c r="CT101" s="254"/>
      <c r="CU101" s="254"/>
      <c r="CV101" s="257"/>
      <c r="CW101" s="156"/>
      <c r="CX101" s="254"/>
      <c r="CY101" s="254"/>
      <c r="CZ101" s="254"/>
      <c r="DA101" s="254"/>
      <c r="DB101" s="254"/>
      <c r="DC101" s="254"/>
      <c r="DD101" s="254"/>
      <c r="DE101" s="254"/>
      <c r="DF101" s="253"/>
      <c r="DG101" s="156"/>
      <c r="DH101" s="255"/>
      <c r="DI101" s="156"/>
      <c r="DJ101" s="254"/>
      <c r="DK101" s="254"/>
      <c r="DL101" s="254"/>
      <c r="DM101" s="254"/>
      <c r="DN101" s="254"/>
      <c r="DO101" s="256"/>
    </row>
    <row r="102" spans="1:119" s="143" customFormat="1" hidden="1" x14ac:dyDescent="0.25">
      <c r="A102" s="163">
        <v>42</v>
      </c>
      <c r="B102" s="164">
        <v>40491</v>
      </c>
      <c r="C102" s="90" t="s">
        <v>289</v>
      </c>
      <c r="D102" s="243" t="s">
        <v>314</v>
      </c>
      <c r="E102" s="277" t="s">
        <v>596</v>
      </c>
      <c r="F102" s="251">
        <v>11</v>
      </c>
      <c r="G102" s="269"/>
      <c r="H102" s="172" t="s">
        <v>303</v>
      </c>
      <c r="I102" s="172" t="s">
        <v>292</v>
      </c>
      <c r="J102" s="172">
        <v>8</v>
      </c>
      <c r="K102" s="172" t="s">
        <v>292</v>
      </c>
      <c r="L102" s="172">
        <v>10</v>
      </c>
      <c r="M102" s="172">
        <v>8</v>
      </c>
      <c r="N102" s="172" t="s">
        <v>294</v>
      </c>
      <c r="O102" s="172" t="s">
        <v>295</v>
      </c>
      <c r="P102" s="172">
        <v>10</v>
      </c>
      <c r="Q102" s="172">
        <v>10</v>
      </c>
      <c r="R102" s="168" t="s">
        <v>1389</v>
      </c>
      <c r="S102" s="172">
        <v>8</v>
      </c>
      <c r="T102" s="168" t="s">
        <v>1791</v>
      </c>
      <c r="U102" s="172">
        <v>6</v>
      </c>
      <c r="V102" s="594" t="s">
        <v>786</v>
      </c>
      <c r="W102" s="172" t="s">
        <v>293</v>
      </c>
      <c r="X102" s="172">
        <v>9</v>
      </c>
      <c r="Y102" s="168" t="s">
        <v>1987</v>
      </c>
      <c r="Z102" s="168" t="s">
        <v>295</v>
      </c>
      <c r="AA102" s="172" t="s">
        <v>1389</v>
      </c>
      <c r="AB102" s="168">
        <v>8</v>
      </c>
      <c r="AC102" s="172">
        <v>7</v>
      </c>
      <c r="AD102" s="172">
        <v>7</v>
      </c>
      <c r="AE102" s="168">
        <v>9</v>
      </c>
      <c r="AF102" s="295" t="s">
        <v>295</v>
      </c>
      <c r="AG102" s="172">
        <v>6</v>
      </c>
      <c r="AH102" s="295" t="s">
        <v>292</v>
      </c>
      <c r="AI102" s="172">
        <v>7</v>
      </c>
      <c r="AJ102" s="168" t="s">
        <v>1901</v>
      </c>
      <c r="AK102" s="172">
        <v>6</v>
      </c>
      <c r="AL102" s="172">
        <v>7</v>
      </c>
      <c r="AM102" s="172">
        <v>7</v>
      </c>
      <c r="AN102" s="172">
        <v>7</v>
      </c>
      <c r="AO102" s="295" t="s">
        <v>295</v>
      </c>
      <c r="AP102" s="172">
        <v>7</v>
      </c>
      <c r="AQ102" s="172">
        <v>6</v>
      </c>
      <c r="AR102" s="172">
        <v>9</v>
      </c>
      <c r="AS102" s="295" t="s">
        <v>294</v>
      </c>
      <c r="AT102" s="295">
        <v>8</v>
      </c>
      <c r="AU102" s="172" t="s">
        <v>292</v>
      </c>
      <c r="AV102" s="250" t="s">
        <v>295</v>
      </c>
      <c r="AW102" s="250">
        <v>6</v>
      </c>
      <c r="AX102" s="295" t="s">
        <v>295</v>
      </c>
      <c r="AY102" s="168">
        <v>6</v>
      </c>
      <c r="AZ102" s="172">
        <v>7</v>
      </c>
      <c r="BA102" s="234"/>
      <c r="BB102" s="172"/>
      <c r="BC102" s="172"/>
      <c r="BD102" s="172">
        <v>8</v>
      </c>
      <c r="BE102" s="172">
        <v>7</v>
      </c>
      <c r="BF102" s="172"/>
      <c r="BG102" s="172"/>
      <c r="BH102" s="172"/>
      <c r="BI102" s="172"/>
      <c r="BJ102" s="172"/>
      <c r="BK102" s="172"/>
      <c r="BL102" s="172">
        <v>9</v>
      </c>
      <c r="BM102" s="172"/>
      <c r="BN102" s="295"/>
      <c r="BO102" s="172"/>
      <c r="BP102" s="250" t="s">
        <v>700</v>
      </c>
      <c r="BQ102" s="250"/>
      <c r="BR102" s="130">
        <f t="shared" si="39"/>
        <v>0</v>
      </c>
      <c r="BS102" s="139">
        <f t="shared" si="34"/>
        <v>28</v>
      </c>
      <c r="BT102" s="139">
        <f t="shared" si="35"/>
        <v>16</v>
      </c>
      <c r="BU102" s="139">
        <f t="shared" si="36"/>
        <v>0</v>
      </c>
      <c r="BV102" s="139">
        <f t="shared" si="37"/>
        <v>0</v>
      </c>
      <c r="BW102" s="156">
        <f t="shared" si="38"/>
        <v>44</v>
      </c>
      <c r="BX102" s="156"/>
      <c r="BY102" s="254"/>
      <c r="BZ102" s="254"/>
      <c r="CA102" s="254"/>
      <c r="CB102" s="254"/>
      <c r="CC102" s="254"/>
      <c r="CD102" s="254"/>
      <c r="CE102" s="254"/>
      <c r="CF102" s="255"/>
      <c r="CG102" s="256"/>
      <c r="CH102" s="156"/>
      <c r="CI102" s="254"/>
      <c r="CJ102" s="254"/>
      <c r="CK102" s="254"/>
      <c r="CL102" s="257"/>
      <c r="CM102" s="156"/>
      <c r="CN102" s="254"/>
      <c r="CO102" s="254"/>
      <c r="CP102" s="254"/>
      <c r="CQ102" s="254"/>
      <c r="CR102" s="254"/>
      <c r="CS102" s="254"/>
      <c r="CT102" s="254"/>
      <c r="CU102" s="254"/>
      <c r="CV102" s="257"/>
      <c r="CW102" s="156"/>
      <c r="CX102" s="254"/>
      <c r="CY102" s="254"/>
      <c r="CZ102" s="254"/>
      <c r="DA102" s="254"/>
      <c r="DB102" s="254"/>
      <c r="DC102" s="254"/>
      <c r="DD102" s="254"/>
      <c r="DE102" s="254"/>
      <c r="DF102" s="253"/>
      <c r="DG102" s="156"/>
      <c r="DH102" s="255"/>
      <c r="DI102" s="156"/>
      <c r="DJ102" s="254"/>
      <c r="DK102" s="254"/>
      <c r="DL102" s="254"/>
      <c r="DM102" s="254"/>
      <c r="DN102" s="254"/>
      <c r="DO102" s="256"/>
    </row>
    <row r="103" spans="1:119" s="143" customFormat="1" ht="15" hidden="1" customHeight="1" x14ac:dyDescent="0.3">
      <c r="A103" s="163">
        <v>43</v>
      </c>
      <c r="B103" s="164">
        <v>40491</v>
      </c>
      <c r="C103" s="273" t="s">
        <v>354</v>
      </c>
      <c r="D103" s="274" t="s">
        <v>355</v>
      </c>
      <c r="E103" s="277" t="s">
        <v>599</v>
      </c>
      <c r="F103" s="254"/>
      <c r="G103" s="279">
        <v>5</v>
      </c>
      <c r="H103" s="168" t="s">
        <v>16</v>
      </c>
      <c r="I103" s="168" t="s">
        <v>16</v>
      </c>
      <c r="J103" s="168" t="s">
        <v>16</v>
      </c>
      <c r="K103" s="168" t="s">
        <v>16</v>
      </c>
      <c r="L103" s="168">
        <v>9</v>
      </c>
      <c r="M103" s="168" t="s">
        <v>16</v>
      </c>
      <c r="N103" s="168" t="s">
        <v>16</v>
      </c>
      <c r="O103" s="168" t="s">
        <v>16</v>
      </c>
      <c r="P103" s="168">
        <v>9</v>
      </c>
      <c r="Q103" s="168" t="s">
        <v>16</v>
      </c>
      <c r="R103" s="168" t="s">
        <v>1389</v>
      </c>
      <c r="S103" s="250">
        <v>6</v>
      </c>
      <c r="T103" s="168" t="s">
        <v>1791</v>
      </c>
      <c r="U103" s="168" t="s">
        <v>16</v>
      </c>
      <c r="V103" s="168" t="s">
        <v>16</v>
      </c>
      <c r="W103" s="168" t="s">
        <v>16</v>
      </c>
      <c r="X103" s="168" t="s">
        <v>16</v>
      </c>
      <c r="Y103" s="168" t="s">
        <v>1987</v>
      </c>
      <c r="Z103" s="168" t="s">
        <v>16</v>
      </c>
      <c r="AA103" s="172" t="s">
        <v>1389</v>
      </c>
      <c r="AB103" s="168">
        <v>10</v>
      </c>
      <c r="AC103" s="168" t="s">
        <v>16</v>
      </c>
      <c r="AD103" s="168" t="s">
        <v>16</v>
      </c>
      <c r="AE103" s="168">
        <v>10</v>
      </c>
      <c r="AF103" s="168" t="s">
        <v>16</v>
      </c>
      <c r="AG103" s="250" t="s">
        <v>36</v>
      </c>
      <c r="AH103" s="168" t="s">
        <v>16</v>
      </c>
      <c r="AI103" s="168" t="s">
        <v>16</v>
      </c>
      <c r="AJ103" s="168" t="s">
        <v>1901</v>
      </c>
      <c r="AK103" s="168" t="s">
        <v>16</v>
      </c>
      <c r="AL103" s="168">
        <v>9</v>
      </c>
      <c r="AM103" s="168">
        <v>10</v>
      </c>
      <c r="AN103" s="168" t="s">
        <v>742</v>
      </c>
      <c r="AO103" s="168">
        <v>9</v>
      </c>
      <c r="AP103" s="168">
        <v>9</v>
      </c>
      <c r="AQ103" s="168" t="s">
        <v>16</v>
      </c>
      <c r="AR103" s="168">
        <v>7</v>
      </c>
      <c r="AS103" s="168">
        <v>9</v>
      </c>
      <c r="AT103" s="250">
        <v>10</v>
      </c>
      <c r="AU103" s="168" t="s">
        <v>742</v>
      </c>
      <c r="AV103" s="168">
        <v>9</v>
      </c>
      <c r="AW103" s="168">
        <v>9</v>
      </c>
      <c r="AX103" s="168">
        <v>9</v>
      </c>
      <c r="AY103" s="168">
        <v>7</v>
      </c>
      <c r="AZ103" s="168">
        <v>6</v>
      </c>
      <c r="BA103" s="234"/>
      <c r="BB103" s="168"/>
      <c r="BC103" s="168" t="s">
        <v>16</v>
      </c>
      <c r="BD103" s="168"/>
      <c r="BE103" s="168">
        <v>9</v>
      </c>
      <c r="BF103" s="168"/>
      <c r="BG103" s="168"/>
      <c r="BH103" s="168"/>
      <c r="BI103" s="168"/>
      <c r="BJ103" s="168"/>
      <c r="BK103" s="168"/>
      <c r="BL103" s="168">
        <v>9</v>
      </c>
      <c r="BM103" s="168"/>
      <c r="BN103" s="168"/>
      <c r="BO103" s="168">
        <v>9</v>
      </c>
      <c r="BP103" s="168"/>
      <c r="BQ103" s="347"/>
      <c r="BR103" s="130">
        <f t="shared" si="39"/>
        <v>0</v>
      </c>
      <c r="BS103" s="139">
        <f t="shared" si="34"/>
        <v>20</v>
      </c>
      <c r="BT103" s="139">
        <f t="shared" si="35"/>
        <v>21</v>
      </c>
      <c r="BU103" s="139">
        <f t="shared" si="36"/>
        <v>0</v>
      </c>
      <c r="BV103" s="139">
        <f t="shared" si="37"/>
        <v>0</v>
      </c>
      <c r="BW103" s="156">
        <f t="shared" ref="BW103:BW117" si="40">SUM(BS103:BV103)</f>
        <v>41</v>
      </c>
      <c r="BX103" s="303"/>
      <c r="BY103" s="300"/>
      <c r="BZ103" s="300"/>
      <c r="CA103" s="300"/>
      <c r="CB103" s="300"/>
      <c r="CC103" s="300"/>
      <c r="CD103" s="300"/>
      <c r="CE103" s="300"/>
      <c r="CF103" s="301"/>
      <c r="CG103" s="302"/>
      <c r="CH103" s="303"/>
      <c r="CI103" s="300"/>
      <c r="CJ103" s="300"/>
      <c r="CK103" s="300"/>
      <c r="CL103" s="304"/>
      <c r="CM103" s="303"/>
      <c r="CN103" s="300"/>
      <c r="CO103" s="300"/>
      <c r="CP103" s="300"/>
      <c r="CQ103" s="300"/>
      <c r="CR103" s="300"/>
      <c r="CS103" s="300"/>
      <c r="CT103" s="300"/>
      <c r="CU103" s="300"/>
      <c r="CV103" s="304"/>
      <c r="CW103" s="303"/>
      <c r="CX103" s="300"/>
      <c r="CY103" s="300"/>
      <c r="CZ103" s="300"/>
      <c r="DA103" s="300"/>
      <c r="DB103" s="300"/>
      <c r="DC103" s="300"/>
      <c r="DD103" s="300"/>
      <c r="DE103" s="300"/>
      <c r="DF103" s="305"/>
      <c r="DG103" s="303"/>
      <c r="DH103" s="301"/>
      <c r="DI103" s="303"/>
      <c r="DJ103" s="300"/>
      <c r="DK103" s="300"/>
      <c r="DL103" s="300"/>
      <c r="DM103" s="300"/>
      <c r="DN103" s="300"/>
      <c r="DO103" s="302"/>
    </row>
    <row r="104" spans="1:119" s="143" customFormat="1" ht="15" hidden="1" customHeight="1" x14ac:dyDescent="0.25">
      <c r="A104" s="163">
        <v>44</v>
      </c>
      <c r="B104" s="164">
        <v>40491</v>
      </c>
      <c r="C104" s="86" t="s">
        <v>675</v>
      </c>
      <c r="D104" s="243" t="s">
        <v>676</v>
      </c>
      <c r="E104" s="244" t="s">
        <v>591</v>
      </c>
      <c r="F104" s="251"/>
      <c r="G104" s="269"/>
      <c r="H104" s="172"/>
      <c r="I104" s="172"/>
      <c r="J104" s="172"/>
      <c r="K104" s="172"/>
      <c r="L104" s="172"/>
      <c r="M104" s="172"/>
      <c r="N104" s="172"/>
      <c r="O104" s="172">
        <v>7</v>
      </c>
      <c r="P104" s="172"/>
      <c r="Q104" s="172"/>
      <c r="R104" s="168" t="s">
        <v>1389</v>
      </c>
      <c r="S104" s="172"/>
      <c r="T104" s="168" t="s">
        <v>1791</v>
      </c>
      <c r="U104" s="172"/>
      <c r="V104" s="172"/>
      <c r="W104" s="172"/>
      <c r="X104" s="172"/>
      <c r="Y104" s="168" t="s">
        <v>1987</v>
      </c>
      <c r="Z104" s="172"/>
      <c r="AA104" s="172" t="s">
        <v>1389</v>
      </c>
      <c r="AB104" s="172"/>
      <c r="AC104" s="172">
        <v>8</v>
      </c>
      <c r="AD104" s="172"/>
      <c r="AE104" s="172"/>
      <c r="AF104" s="172"/>
      <c r="AG104" s="172"/>
      <c r="AH104" s="172"/>
      <c r="AI104" s="172"/>
      <c r="AJ104" s="168" t="s">
        <v>1901</v>
      </c>
      <c r="AK104" s="172"/>
      <c r="AL104" s="172"/>
      <c r="AM104" s="172"/>
      <c r="AN104" s="172"/>
      <c r="AO104" s="172"/>
      <c r="AP104" s="172"/>
      <c r="AQ104" s="172"/>
      <c r="AR104" s="172"/>
      <c r="AS104" s="172"/>
      <c r="AT104" s="172"/>
      <c r="AU104" s="172"/>
      <c r="AV104" s="168"/>
      <c r="AW104" s="172"/>
      <c r="AX104" s="172"/>
      <c r="AY104" s="168"/>
      <c r="AZ104" s="172"/>
      <c r="BA104" s="172"/>
      <c r="BB104" s="172"/>
      <c r="BC104" s="172"/>
      <c r="BD104" s="172"/>
      <c r="BE104" s="172"/>
      <c r="BF104" s="172"/>
      <c r="BG104" s="172"/>
      <c r="BH104" s="172"/>
      <c r="BI104" s="172"/>
      <c r="BJ104" s="172"/>
      <c r="BK104" s="172"/>
      <c r="BL104" s="172"/>
      <c r="BM104" s="172"/>
      <c r="BN104" s="172"/>
      <c r="BO104" s="172"/>
      <c r="BP104" s="172"/>
      <c r="BQ104" s="132"/>
      <c r="BR104" s="130">
        <f t="shared" si="39"/>
        <v>0</v>
      </c>
      <c r="BS104" s="139">
        <f t="shared" si="34"/>
        <v>2</v>
      </c>
      <c r="BT104" s="139">
        <f t="shared" si="35"/>
        <v>0</v>
      </c>
      <c r="BU104" s="139">
        <f t="shared" si="36"/>
        <v>0</v>
      </c>
      <c r="BV104" s="139">
        <f t="shared" si="37"/>
        <v>0</v>
      </c>
      <c r="BW104" s="156">
        <f t="shared" si="40"/>
        <v>2</v>
      </c>
      <c r="BX104" s="156"/>
      <c r="BY104" s="254"/>
      <c r="BZ104" s="254"/>
      <c r="CA104" s="254"/>
      <c r="CB104" s="254"/>
      <c r="CC104" s="254"/>
      <c r="CD104" s="254"/>
      <c r="CE104" s="254"/>
      <c r="CF104" s="255"/>
      <c r="CG104" s="256"/>
      <c r="CH104" s="156"/>
      <c r="CI104" s="254"/>
      <c r="CJ104" s="254"/>
      <c r="CK104" s="254"/>
      <c r="CL104" s="257"/>
      <c r="CM104" s="156"/>
      <c r="CN104" s="254"/>
      <c r="CO104" s="254"/>
      <c r="CP104" s="254"/>
      <c r="CQ104" s="254"/>
      <c r="CR104" s="254"/>
      <c r="CS104" s="254"/>
      <c r="CT104" s="254"/>
      <c r="CU104" s="254"/>
      <c r="CV104" s="257"/>
      <c r="CW104" s="156"/>
      <c r="CX104" s="254"/>
      <c r="CY104" s="254"/>
      <c r="CZ104" s="254"/>
      <c r="DA104" s="254"/>
      <c r="DB104" s="254"/>
      <c r="DC104" s="254"/>
      <c r="DD104" s="254"/>
      <c r="DE104" s="254"/>
      <c r="DF104" s="253"/>
      <c r="DG104" s="156"/>
      <c r="DH104" s="255"/>
      <c r="DI104" s="156"/>
      <c r="DJ104" s="254"/>
      <c r="DK104" s="254"/>
      <c r="DL104" s="254"/>
      <c r="DM104" s="254"/>
      <c r="DN104" s="254"/>
      <c r="DO104" s="256"/>
    </row>
    <row r="105" spans="1:119" s="143" customFormat="1" ht="15" hidden="1" customHeight="1" x14ac:dyDescent="0.3">
      <c r="A105" s="163">
        <v>45</v>
      </c>
      <c r="B105" s="164">
        <v>40491</v>
      </c>
      <c r="C105" s="273" t="s">
        <v>405</v>
      </c>
      <c r="D105" s="275" t="s">
        <v>406</v>
      </c>
      <c r="E105" s="278" t="s">
        <v>597</v>
      </c>
      <c r="F105" s="254"/>
      <c r="G105" s="279">
        <v>1</v>
      </c>
      <c r="H105" s="168" t="s">
        <v>16</v>
      </c>
      <c r="I105" s="168" t="s">
        <v>16</v>
      </c>
      <c r="J105" s="168" t="s">
        <v>16</v>
      </c>
      <c r="K105" s="234" t="s">
        <v>16</v>
      </c>
      <c r="L105" s="168">
        <v>10</v>
      </c>
      <c r="M105" s="168" t="s">
        <v>16</v>
      </c>
      <c r="N105" s="168" t="s">
        <v>16</v>
      </c>
      <c r="O105" s="168">
        <v>7</v>
      </c>
      <c r="P105" s="168" t="s">
        <v>16</v>
      </c>
      <c r="Q105" s="168" t="s">
        <v>16</v>
      </c>
      <c r="R105" s="168" t="s">
        <v>1389</v>
      </c>
      <c r="S105" s="250" t="s">
        <v>36</v>
      </c>
      <c r="T105" s="168" t="s">
        <v>1791</v>
      </c>
      <c r="U105" s="168" t="s">
        <v>16</v>
      </c>
      <c r="V105" s="168" t="s">
        <v>16</v>
      </c>
      <c r="W105" s="168" t="s">
        <v>16</v>
      </c>
      <c r="X105" s="168">
        <v>6</v>
      </c>
      <c r="Y105" s="168" t="s">
        <v>1987</v>
      </c>
      <c r="Z105" s="168" t="s">
        <v>16</v>
      </c>
      <c r="AA105" s="172" t="s">
        <v>1389</v>
      </c>
      <c r="AB105" s="168" t="s">
        <v>16</v>
      </c>
      <c r="AC105" s="168" t="s">
        <v>16</v>
      </c>
      <c r="AD105" s="168" t="s">
        <v>16</v>
      </c>
      <c r="AE105" s="168" t="s">
        <v>16</v>
      </c>
      <c r="AF105" s="168" t="s">
        <v>16</v>
      </c>
      <c r="AG105" s="168" t="s">
        <v>16</v>
      </c>
      <c r="AH105" s="168" t="s">
        <v>16</v>
      </c>
      <c r="AI105" s="168" t="s">
        <v>16</v>
      </c>
      <c r="AJ105" s="168" t="s">
        <v>1901</v>
      </c>
      <c r="AK105" s="168" t="s">
        <v>16</v>
      </c>
      <c r="AL105" s="168" t="s">
        <v>16</v>
      </c>
      <c r="AM105" s="168" t="s">
        <v>16</v>
      </c>
      <c r="AN105" s="168" t="s">
        <v>16</v>
      </c>
      <c r="AO105" s="168" t="s">
        <v>16</v>
      </c>
      <c r="AP105" s="168" t="s">
        <v>16</v>
      </c>
      <c r="AQ105" s="168">
        <v>10</v>
      </c>
      <c r="AR105" s="168" t="s">
        <v>16</v>
      </c>
      <c r="AS105" s="168">
        <v>6</v>
      </c>
      <c r="AT105" s="250">
        <v>5</v>
      </c>
      <c r="AU105" s="168" t="s">
        <v>16</v>
      </c>
      <c r="AV105" s="168" t="s">
        <v>16</v>
      </c>
      <c r="AW105" s="168" t="s">
        <v>16</v>
      </c>
      <c r="AX105" s="168"/>
      <c r="AY105" s="250">
        <v>5</v>
      </c>
      <c r="AZ105" s="168">
        <v>9</v>
      </c>
      <c r="BA105" s="168" t="s">
        <v>16</v>
      </c>
      <c r="BB105" s="168"/>
      <c r="BC105" s="168" t="s">
        <v>16</v>
      </c>
      <c r="BD105" s="168" t="s">
        <v>16</v>
      </c>
      <c r="BE105" s="168" t="s">
        <v>16</v>
      </c>
      <c r="BF105" s="168"/>
      <c r="BG105" s="168"/>
      <c r="BH105" s="168"/>
      <c r="BI105" s="168"/>
      <c r="BJ105" s="168"/>
      <c r="BK105" s="168"/>
      <c r="BL105" s="168" t="s">
        <v>16</v>
      </c>
      <c r="BM105" s="168"/>
      <c r="BN105" s="168"/>
      <c r="BO105" s="168">
        <v>7</v>
      </c>
      <c r="BP105" s="168">
        <v>9</v>
      </c>
      <c r="BQ105" s="168"/>
      <c r="BR105" s="130">
        <f t="shared" si="39"/>
        <v>0</v>
      </c>
      <c r="BS105" s="139">
        <f t="shared" si="34"/>
        <v>8</v>
      </c>
      <c r="BT105" s="139">
        <f t="shared" si="35"/>
        <v>35</v>
      </c>
      <c r="BU105" s="139">
        <f t="shared" si="36"/>
        <v>2</v>
      </c>
      <c r="BV105" s="139">
        <f t="shared" si="37"/>
        <v>0</v>
      </c>
      <c r="BW105" s="156">
        <f t="shared" si="40"/>
        <v>45</v>
      </c>
      <c r="BX105" s="303"/>
      <c r="BY105" s="300"/>
      <c r="BZ105" s="300"/>
      <c r="CA105" s="300"/>
      <c r="CB105" s="300"/>
      <c r="CC105" s="300"/>
      <c r="CD105" s="300"/>
      <c r="CE105" s="300"/>
      <c r="CF105" s="301"/>
      <c r="CG105" s="302"/>
      <c r="CH105" s="303"/>
      <c r="CI105" s="300"/>
      <c r="CJ105" s="300"/>
      <c r="CK105" s="300"/>
      <c r="CL105" s="304"/>
      <c r="CM105" s="303"/>
      <c r="CN105" s="300"/>
      <c r="CO105" s="300"/>
      <c r="CP105" s="300"/>
      <c r="CQ105" s="300"/>
      <c r="CR105" s="300"/>
      <c r="CS105" s="300"/>
      <c r="CT105" s="300"/>
      <c r="CU105" s="300"/>
      <c r="CV105" s="304"/>
      <c r="CW105" s="303"/>
      <c r="CX105" s="300"/>
      <c r="CY105" s="300"/>
      <c r="CZ105" s="300"/>
      <c r="DA105" s="300"/>
      <c r="DB105" s="300"/>
      <c r="DC105" s="300"/>
      <c r="DD105" s="300"/>
      <c r="DE105" s="300"/>
      <c r="DF105" s="305"/>
      <c r="DG105" s="303"/>
      <c r="DH105" s="301"/>
      <c r="DI105" s="303"/>
      <c r="DJ105" s="300"/>
      <c r="DK105" s="300"/>
      <c r="DL105" s="300"/>
      <c r="DM105" s="300"/>
      <c r="DN105" s="300"/>
      <c r="DO105" s="302"/>
    </row>
    <row r="106" spans="1:119" s="143" customFormat="1" ht="15" hidden="1" customHeight="1" x14ac:dyDescent="0.3">
      <c r="A106" s="163">
        <v>46</v>
      </c>
      <c r="B106" s="164">
        <v>40491</v>
      </c>
      <c r="C106" s="273" t="s">
        <v>310</v>
      </c>
      <c r="D106" s="274" t="s">
        <v>311</v>
      </c>
      <c r="E106" s="277" t="s">
        <v>596</v>
      </c>
      <c r="F106" s="254"/>
      <c r="G106" s="279">
        <v>2</v>
      </c>
      <c r="H106" s="168">
        <v>10</v>
      </c>
      <c r="I106" s="168" t="s">
        <v>16</v>
      </c>
      <c r="J106" s="168" t="s">
        <v>16</v>
      </c>
      <c r="K106" s="168" t="s">
        <v>16</v>
      </c>
      <c r="L106" s="168" t="s">
        <v>16</v>
      </c>
      <c r="M106" s="168" t="s">
        <v>16</v>
      </c>
      <c r="N106" s="168">
        <v>10</v>
      </c>
      <c r="O106" s="168" t="s">
        <v>16</v>
      </c>
      <c r="P106" s="168" t="s">
        <v>16</v>
      </c>
      <c r="Q106" s="168" t="s">
        <v>16</v>
      </c>
      <c r="R106" s="168" t="s">
        <v>1389</v>
      </c>
      <c r="S106" s="168" t="s">
        <v>16</v>
      </c>
      <c r="T106" s="168" t="s">
        <v>1791</v>
      </c>
      <c r="U106" s="168" t="s">
        <v>16</v>
      </c>
      <c r="V106" s="168" t="s">
        <v>16</v>
      </c>
      <c r="W106" s="168">
        <v>8</v>
      </c>
      <c r="X106" s="168">
        <v>9</v>
      </c>
      <c r="Y106" s="168" t="s">
        <v>1987</v>
      </c>
      <c r="Z106" s="168" t="s">
        <v>16</v>
      </c>
      <c r="AA106" s="172" t="s">
        <v>1389</v>
      </c>
      <c r="AB106" s="168" t="s">
        <v>742</v>
      </c>
      <c r="AC106" s="168" t="s">
        <v>16</v>
      </c>
      <c r="AD106" s="168" t="s">
        <v>742</v>
      </c>
      <c r="AE106" s="168">
        <v>10</v>
      </c>
      <c r="AF106" s="168">
        <v>10</v>
      </c>
      <c r="AG106" s="168" t="s">
        <v>16</v>
      </c>
      <c r="AH106" s="168" t="s">
        <v>16</v>
      </c>
      <c r="AI106" s="168" t="s">
        <v>16</v>
      </c>
      <c r="AJ106" s="168" t="s">
        <v>1901</v>
      </c>
      <c r="AK106" s="168" t="s">
        <v>16</v>
      </c>
      <c r="AL106" s="168" t="s">
        <v>16</v>
      </c>
      <c r="AM106" s="168">
        <v>10</v>
      </c>
      <c r="AN106" s="168" t="s">
        <v>16</v>
      </c>
      <c r="AO106" s="168">
        <v>10</v>
      </c>
      <c r="AP106" s="168">
        <v>9</v>
      </c>
      <c r="AQ106" s="168" t="s">
        <v>16</v>
      </c>
      <c r="AR106" s="168">
        <v>7</v>
      </c>
      <c r="AS106" s="168">
        <v>8</v>
      </c>
      <c r="AT106" s="168">
        <v>8</v>
      </c>
      <c r="AU106" s="168" t="s">
        <v>16</v>
      </c>
      <c r="AV106" s="168">
        <v>8</v>
      </c>
      <c r="AW106" s="168">
        <v>9</v>
      </c>
      <c r="AX106" s="168">
        <v>8</v>
      </c>
      <c r="AY106" s="168">
        <v>7</v>
      </c>
      <c r="AZ106" s="168">
        <v>6</v>
      </c>
      <c r="BA106" s="168"/>
      <c r="BB106" s="168"/>
      <c r="BC106" s="168" t="s">
        <v>16</v>
      </c>
      <c r="BD106" s="168"/>
      <c r="BE106" s="168">
        <v>8</v>
      </c>
      <c r="BF106" s="168"/>
      <c r="BG106" s="168"/>
      <c r="BH106" s="168"/>
      <c r="BI106" s="168"/>
      <c r="BJ106" s="168"/>
      <c r="BK106" s="168"/>
      <c r="BL106" s="168"/>
      <c r="BM106" s="168">
        <v>9</v>
      </c>
      <c r="BN106" s="168"/>
      <c r="BO106" s="168" t="s">
        <v>16</v>
      </c>
      <c r="BP106" s="168"/>
      <c r="BQ106" s="168"/>
      <c r="BR106" s="130">
        <f t="shared" si="39"/>
        <v>0</v>
      </c>
      <c r="BS106" s="139">
        <f t="shared" si="34"/>
        <v>19</v>
      </c>
      <c r="BT106" s="139">
        <f t="shared" si="35"/>
        <v>23</v>
      </c>
      <c r="BU106" s="139">
        <f t="shared" si="36"/>
        <v>0</v>
      </c>
      <c r="BV106" s="139">
        <f t="shared" si="37"/>
        <v>0</v>
      </c>
      <c r="BW106" s="156">
        <f t="shared" si="40"/>
        <v>42</v>
      </c>
      <c r="BX106" s="303"/>
      <c r="BY106" s="300"/>
      <c r="BZ106" s="300"/>
      <c r="CA106" s="300"/>
      <c r="CB106" s="300"/>
      <c r="CC106" s="300"/>
      <c r="CD106" s="300"/>
      <c r="CE106" s="300"/>
      <c r="CF106" s="301"/>
      <c r="CG106" s="302"/>
      <c r="CH106" s="303"/>
      <c r="CI106" s="300"/>
      <c r="CJ106" s="300"/>
      <c r="CK106" s="300"/>
      <c r="CL106" s="304"/>
      <c r="CM106" s="303"/>
      <c r="CN106" s="300"/>
      <c r="CO106" s="300"/>
      <c r="CP106" s="300"/>
      <c r="CQ106" s="300"/>
      <c r="CR106" s="300"/>
      <c r="CS106" s="300"/>
      <c r="CT106" s="300"/>
      <c r="CU106" s="300"/>
      <c r="CV106" s="304"/>
      <c r="CW106" s="303"/>
      <c r="CX106" s="300"/>
      <c r="CY106" s="300"/>
      <c r="CZ106" s="300"/>
      <c r="DA106" s="300"/>
      <c r="DB106" s="300"/>
      <c r="DC106" s="300"/>
      <c r="DD106" s="300"/>
      <c r="DE106" s="300"/>
      <c r="DF106" s="305"/>
      <c r="DG106" s="303"/>
      <c r="DH106" s="301"/>
      <c r="DI106" s="303"/>
      <c r="DJ106" s="300"/>
      <c r="DK106" s="300"/>
      <c r="DL106" s="300"/>
      <c r="DM106" s="300"/>
      <c r="DN106" s="300"/>
      <c r="DO106" s="302"/>
    </row>
    <row r="107" spans="1:119" s="143" customFormat="1" ht="15" hidden="1" customHeight="1" thickBot="1" x14ac:dyDescent="0.35">
      <c r="A107" s="163">
        <v>47</v>
      </c>
      <c r="B107" s="164">
        <v>40491</v>
      </c>
      <c r="C107" s="273" t="s">
        <v>724</v>
      </c>
      <c r="D107" s="274" t="s">
        <v>725</v>
      </c>
      <c r="E107" s="277" t="s">
        <v>743</v>
      </c>
      <c r="F107" s="254"/>
      <c r="G107" s="279">
        <v>2</v>
      </c>
      <c r="H107" s="168" t="s">
        <v>16</v>
      </c>
      <c r="I107" s="168" t="s">
        <v>16</v>
      </c>
      <c r="J107" s="168" t="s">
        <v>16</v>
      </c>
      <c r="K107" s="168" t="s">
        <v>16</v>
      </c>
      <c r="L107" s="168">
        <v>9</v>
      </c>
      <c r="M107" s="168" t="s">
        <v>16</v>
      </c>
      <c r="N107" s="168" t="s">
        <v>16</v>
      </c>
      <c r="O107" s="168" t="s">
        <v>16</v>
      </c>
      <c r="P107" s="168" t="s">
        <v>16</v>
      </c>
      <c r="Q107" s="168" t="s">
        <v>16</v>
      </c>
      <c r="R107" s="168" t="s">
        <v>1389</v>
      </c>
      <c r="S107" s="168">
        <v>7</v>
      </c>
      <c r="T107" s="168" t="s">
        <v>1791</v>
      </c>
      <c r="U107" s="168" t="s">
        <v>16</v>
      </c>
      <c r="V107" s="168" t="s">
        <v>16</v>
      </c>
      <c r="W107" s="168" t="s">
        <v>16</v>
      </c>
      <c r="X107" s="168" t="s">
        <v>16</v>
      </c>
      <c r="Y107" s="168" t="s">
        <v>1987</v>
      </c>
      <c r="Z107" s="168" t="s">
        <v>16</v>
      </c>
      <c r="AA107" s="172" t="s">
        <v>1389</v>
      </c>
      <c r="AB107" s="168" t="s">
        <v>16</v>
      </c>
      <c r="AC107" s="168" t="s">
        <v>16</v>
      </c>
      <c r="AD107" s="168" t="s">
        <v>16</v>
      </c>
      <c r="AE107" s="168" t="s">
        <v>16</v>
      </c>
      <c r="AF107" s="168" t="s">
        <v>16</v>
      </c>
      <c r="AG107" s="168" t="s">
        <v>16</v>
      </c>
      <c r="AH107" s="168" t="s">
        <v>16</v>
      </c>
      <c r="AI107" s="168" t="s">
        <v>16</v>
      </c>
      <c r="AJ107" s="168" t="s">
        <v>1901</v>
      </c>
      <c r="AK107" s="168" t="s">
        <v>16</v>
      </c>
      <c r="AL107" s="168">
        <v>10</v>
      </c>
      <c r="AM107" s="168">
        <v>8</v>
      </c>
      <c r="AN107" s="168" t="s">
        <v>16</v>
      </c>
      <c r="AO107" s="168" t="s">
        <v>16</v>
      </c>
      <c r="AP107" s="168" t="s">
        <v>16</v>
      </c>
      <c r="AQ107" s="168" t="s">
        <v>16</v>
      </c>
      <c r="AR107" s="168" t="s">
        <v>16</v>
      </c>
      <c r="AS107" s="168">
        <v>8</v>
      </c>
      <c r="AT107" s="168">
        <v>9</v>
      </c>
      <c r="AU107" s="168" t="s">
        <v>16</v>
      </c>
      <c r="AV107" s="168" t="s">
        <v>16</v>
      </c>
      <c r="AW107" s="168" t="s">
        <v>16</v>
      </c>
      <c r="AX107" s="168"/>
      <c r="AY107" s="168">
        <v>9</v>
      </c>
      <c r="AZ107" s="168"/>
      <c r="BA107" s="168" t="s">
        <v>16</v>
      </c>
      <c r="BB107" s="168"/>
      <c r="BC107" s="168" t="s">
        <v>16</v>
      </c>
      <c r="BD107" s="168" t="s">
        <v>16</v>
      </c>
      <c r="BE107" s="168" t="s">
        <v>16</v>
      </c>
      <c r="BF107" s="168"/>
      <c r="BG107" s="168"/>
      <c r="BH107" s="168"/>
      <c r="BI107" s="168"/>
      <c r="BJ107" s="168"/>
      <c r="BK107" s="168"/>
      <c r="BL107" s="168">
        <v>7</v>
      </c>
      <c r="BM107" s="168"/>
      <c r="BN107" s="168"/>
      <c r="BO107" s="168"/>
      <c r="BP107" s="168">
        <v>9</v>
      </c>
      <c r="BQ107" s="168"/>
      <c r="BR107" s="130">
        <f t="shared" si="39"/>
        <v>0</v>
      </c>
      <c r="BS107" s="139">
        <f t="shared" si="34"/>
        <v>9</v>
      </c>
      <c r="BT107" s="139">
        <f t="shared" si="35"/>
        <v>35</v>
      </c>
      <c r="BU107" s="139">
        <f t="shared" si="36"/>
        <v>0</v>
      </c>
      <c r="BV107" s="139">
        <f t="shared" si="37"/>
        <v>0</v>
      </c>
      <c r="BW107" s="156">
        <f t="shared" si="40"/>
        <v>44</v>
      </c>
      <c r="BX107" s="303"/>
      <c r="BY107" s="300"/>
      <c r="BZ107" s="300"/>
      <c r="CA107" s="300"/>
      <c r="CB107" s="300"/>
      <c r="CC107" s="300"/>
      <c r="CD107" s="300"/>
      <c r="CE107" s="300"/>
      <c r="CF107" s="301"/>
      <c r="CG107" s="302"/>
      <c r="CH107" s="303"/>
      <c r="CI107" s="300"/>
      <c r="CJ107" s="300"/>
      <c r="CK107" s="300"/>
      <c r="CL107" s="304"/>
      <c r="CM107" s="303"/>
      <c r="CN107" s="300"/>
      <c r="CO107" s="300"/>
      <c r="CP107" s="300"/>
      <c r="CQ107" s="300"/>
      <c r="CR107" s="300"/>
      <c r="CS107" s="300"/>
      <c r="CT107" s="300"/>
      <c r="CU107" s="300"/>
      <c r="CV107" s="304"/>
      <c r="CW107" s="303"/>
      <c r="CX107" s="300"/>
      <c r="CY107" s="300"/>
      <c r="CZ107" s="300"/>
      <c r="DA107" s="300"/>
      <c r="DB107" s="300"/>
      <c r="DC107" s="300"/>
      <c r="DD107" s="300"/>
      <c r="DE107" s="300"/>
      <c r="DF107" s="305"/>
      <c r="DG107" s="303"/>
      <c r="DH107" s="301"/>
      <c r="DI107" s="303"/>
      <c r="DJ107" s="300"/>
      <c r="DK107" s="300"/>
      <c r="DL107" s="300"/>
      <c r="DM107" s="300"/>
      <c r="DN107" s="300"/>
      <c r="DO107" s="302"/>
    </row>
    <row r="108" spans="1:119" s="143" customFormat="1" hidden="1" x14ac:dyDescent="0.25">
      <c r="A108" s="163">
        <v>48</v>
      </c>
      <c r="B108" s="164">
        <v>40491</v>
      </c>
      <c r="C108" s="86" t="s">
        <v>703</v>
      </c>
      <c r="D108" s="243" t="s">
        <v>704</v>
      </c>
      <c r="E108" s="244" t="s">
        <v>596</v>
      </c>
      <c r="F108" s="251"/>
      <c r="G108" s="269">
        <v>1</v>
      </c>
      <c r="H108" s="172" t="s">
        <v>16</v>
      </c>
      <c r="I108" s="172" t="s">
        <v>16</v>
      </c>
      <c r="J108" s="172" t="s">
        <v>16</v>
      </c>
      <c r="K108" s="172" t="s">
        <v>16</v>
      </c>
      <c r="L108" s="172" t="s">
        <v>16</v>
      </c>
      <c r="M108" s="172" t="s">
        <v>16</v>
      </c>
      <c r="N108" s="172" t="s">
        <v>16</v>
      </c>
      <c r="O108" s="172" t="s">
        <v>16</v>
      </c>
      <c r="P108" s="172" t="s">
        <v>16</v>
      </c>
      <c r="Q108" s="172">
        <v>8</v>
      </c>
      <c r="R108" s="168" t="s">
        <v>1389</v>
      </c>
      <c r="S108" s="172">
        <v>8</v>
      </c>
      <c r="T108" s="168" t="s">
        <v>1791</v>
      </c>
      <c r="U108" s="172" t="s">
        <v>16</v>
      </c>
      <c r="V108" s="172" t="s">
        <v>16</v>
      </c>
      <c r="W108" s="172" t="s">
        <v>16</v>
      </c>
      <c r="X108" s="172" t="s">
        <v>16</v>
      </c>
      <c r="Y108" s="168" t="s">
        <v>1987</v>
      </c>
      <c r="Z108" s="172" t="s">
        <v>16</v>
      </c>
      <c r="AA108" s="172" t="s">
        <v>1389</v>
      </c>
      <c r="AB108" s="172" t="s">
        <v>16</v>
      </c>
      <c r="AC108" s="172" t="s">
        <v>16</v>
      </c>
      <c r="AD108" s="172">
        <v>6</v>
      </c>
      <c r="AE108" s="172" t="s">
        <v>16</v>
      </c>
      <c r="AF108" s="172" t="s">
        <v>16</v>
      </c>
      <c r="AG108" s="172" t="s">
        <v>16</v>
      </c>
      <c r="AH108" s="172" t="s">
        <v>16</v>
      </c>
      <c r="AI108" s="172" t="s">
        <v>16</v>
      </c>
      <c r="AJ108" s="168" t="s">
        <v>1901</v>
      </c>
      <c r="AK108" s="172" t="s">
        <v>16</v>
      </c>
      <c r="AL108" s="172">
        <v>7</v>
      </c>
      <c r="AM108" s="172">
        <v>7</v>
      </c>
      <c r="AN108" s="172" t="s">
        <v>16</v>
      </c>
      <c r="AO108" s="172">
        <v>7</v>
      </c>
      <c r="AP108" s="172" t="s">
        <v>16</v>
      </c>
      <c r="AQ108" s="172" t="s">
        <v>16</v>
      </c>
      <c r="AR108" s="172">
        <v>9</v>
      </c>
      <c r="AS108" s="172">
        <v>8</v>
      </c>
      <c r="AT108" s="172" t="s">
        <v>753</v>
      </c>
      <c r="AU108" s="172" t="s">
        <v>16</v>
      </c>
      <c r="AV108" s="168">
        <v>7</v>
      </c>
      <c r="AW108" s="172" t="s">
        <v>16</v>
      </c>
      <c r="AX108" s="172"/>
      <c r="AY108" s="168"/>
      <c r="AZ108" s="172"/>
      <c r="BA108" s="172" t="s">
        <v>16</v>
      </c>
      <c r="BB108" s="172">
        <v>10</v>
      </c>
      <c r="BC108" s="172" t="s">
        <v>16</v>
      </c>
      <c r="BD108" s="172" t="s">
        <v>16</v>
      </c>
      <c r="BE108" s="172">
        <v>9</v>
      </c>
      <c r="BF108" s="172"/>
      <c r="BG108" s="172"/>
      <c r="BH108" s="172"/>
      <c r="BI108" s="172"/>
      <c r="BJ108" s="172"/>
      <c r="BK108" s="172"/>
      <c r="BL108" s="172"/>
      <c r="BM108" s="172">
        <v>9</v>
      </c>
      <c r="BN108" s="172"/>
      <c r="BO108" s="172"/>
      <c r="BP108" s="172">
        <v>5</v>
      </c>
      <c r="BQ108" s="132"/>
      <c r="BR108" s="130">
        <f t="shared" si="39"/>
        <v>0</v>
      </c>
      <c r="BS108" s="139">
        <f t="shared" si="34"/>
        <v>12</v>
      </c>
      <c r="BT108" s="139">
        <f t="shared" si="35"/>
        <v>31</v>
      </c>
      <c r="BU108" s="139">
        <f t="shared" si="36"/>
        <v>1</v>
      </c>
      <c r="BV108" s="139">
        <f t="shared" si="37"/>
        <v>0</v>
      </c>
      <c r="BW108" s="156">
        <f t="shared" si="40"/>
        <v>44</v>
      </c>
      <c r="BX108" s="156"/>
      <c r="BY108" s="254"/>
      <c r="BZ108" s="254"/>
      <c r="CA108" s="254"/>
      <c r="CB108" s="254"/>
      <c r="CC108" s="254"/>
      <c r="CD108" s="254"/>
      <c r="CE108" s="254"/>
      <c r="CF108" s="255"/>
      <c r="CG108" s="256"/>
      <c r="CH108" s="156"/>
      <c r="CI108" s="254"/>
      <c r="CJ108" s="254"/>
      <c r="CK108" s="254"/>
      <c r="CL108" s="257"/>
      <c r="CM108" s="156"/>
      <c r="CN108" s="254"/>
      <c r="CO108" s="254"/>
      <c r="CP108" s="254"/>
      <c r="CQ108" s="254"/>
      <c r="CR108" s="254"/>
      <c r="CS108" s="254"/>
      <c r="CT108" s="254"/>
      <c r="CU108" s="254"/>
      <c r="CV108" s="257"/>
      <c r="CW108" s="156"/>
      <c r="CX108" s="254"/>
      <c r="CY108" s="254"/>
      <c r="CZ108" s="254"/>
      <c r="DA108" s="254"/>
      <c r="DB108" s="254"/>
      <c r="DC108" s="254"/>
      <c r="DD108" s="254"/>
      <c r="DE108" s="254"/>
      <c r="DF108" s="253"/>
      <c r="DG108" s="156"/>
      <c r="DH108" s="255"/>
      <c r="DI108" s="156"/>
      <c r="DJ108" s="254"/>
      <c r="DK108" s="254"/>
      <c r="DL108" s="254"/>
      <c r="DM108" s="254"/>
      <c r="DN108" s="254"/>
      <c r="DO108" s="256"/>
    </row>
    <row r="109" spans="1:119" s="143" customFormat="1" hidden="1" x14ac:dyDescent="0.25">
      <c r="A109" s="163">
        <v>49</v>
      </c>
      <c r="B109" s="164">
        <v>40491</v>
      </c>
      <c r="C109" s="86" t="s">
        <v>744</v>
      </c>
      <c r="D109" s="243" t="s">
        <v>745</v>
      </c>
      <c r="E109" s="244" t="s">
        <v>596</v>
      </c>
      <c r="F109" s="251"/>
      <c r="G109" s="269">
        <v>1</v>
      </c>
      <c r="H109" s="172">
        <v>9</v>
      </c>
      <c r="I109" s="172">
        <v>7</v>
      </c>
      <c r="J109" s="172">
        <v>9</v>
      </c>
      <c r="K109" s="172">
        <v>7</v>
      </c>
      <c r="L109" s="172">
        <v>9</v>
      </c>
      <c r="M109" s="172">
        <v>7</v>
      </c>
      <c r="N109" s="172">
        <v>7</v>
      </c>
      <c r="O109" s="172">
        <v>6</v>
      </c>
      <c r="P109" s="172">
        <v>8</v>
      </c>
      <c r="Q109" s="172">
        <v>6</v>
      </c>
      <c r="R109" s="168" t="s">
        <v>1389</v>
      </c>
      <c r="S109" s="172">
        <v>7</v>
      </c>
      <c r="T109" s="168" t="s">
        <v>1791</v>
      </c>
      <c r="U109" s="172">
        <v>7</v>
      </c>
      <c r="V109" s="172">
        <v>6</v>
      </c>
      <c r="W109" s="172">
        <v>6</v>
      </c>
      <c r="X109" s="172"/>
      <c r="Y109" s="168" t="s">
        <v>1987</v>
      </c>
      <c r="Z109" s="172">
        <v>6</v>
      </c>
      <c r="AA109" s="172" t="s">
        <v>1389</v>
      </c>
      <c r="AB109" s="172">
        <v>9</v>
      </c>
      <c r="AC109" s="172">
        <v>7</v>
      </c>
      <c r="AD109" s="172">
        <v>7</v>
      </c>
      <c r="AE109" s="172">
        <v>7</v>
      </c>
      <c r="AF109" s="172" t="s">
        <v>742</v>
      </c>
      <c r="AG109" s="172">
        <v>6</v>
      </c>
      <c r="AH109" s="172">
        <v>7</v>
      </c>
      <c r="AI109" s="172">
        <v>8</v>
      </c>
      <c r="AJ109" s="168" t="s">
        <v>1901</v>
      </c>
      <c r="AK109" s="172">
        <v>8</v>
      </c>
      <c r="AL109" s="172">
        <v>7</v>
      </c>
      <c r="AM109" s="172">
        <v>6</v>
      </c>
      <c r="AN109" s="172">
        <v>6</v>
      </c>
      <c r="AO109" s="172" t="s">
        <v>742</v>
      </c>
      <c r="AP109" s="172">
        <v>6</v>
      </c>
      <c r="AQ109" s="172">
        <v>7</v>
      </c>
      <c r="AR109" s="172">
        <v>6</v>
      </c>
      <c r="AS109" s="172">
        <v>6</v>
      </c>
      <c r="AT109" s="172">
        <v>7</v>
      </c>
      <c r="AU109" s="172" t="s">
        <v>742</v>
      </c>
      <c r="AV109" s="168"/>
      <c r="AW109" s="172"/>
      <c r="AX109" s="172"/>
      <c r="AY109" s="168" t="s">
        <v>742</v>
      </c>
      <c r="AZ109" s="172">
        <v>9</v>
      </c>
      <c r="BA109" s="172">
        <v>7</v>
      </c>
      <c r="BB109" s="172">
        <v>6</v>
      </c>
      <c r="BC109" s="172">
        <v>7</v>
      </c>
      <c r="BD109" s="172"/>
      <c r="BE109" s="172"/>
      <c r="BF109" s="172"/>
      <c r="BG109" s="172"/>
      <c r="BH109" s="172"/>
      <c r="BI109" s="172"/>
      <c r="BJ109" s="172"/>
      <c r="BK109" s="172"/>
      <c r="BL109" s="172">
        <v>8</v>
      </c>
      <c r="BM109" s="172">
        <v>6</v>
      </c>
      <c r="BN109" s="172"/>
      <c r="BO109" s="172"/>
      <c r="BP109" s="172"/>
      <c r="BQ109" s="132"/>
      <c r="BR109" s="130">
        <f t="shared" si="39"/>
        <v>0</v>
      </c>
      <c r="BS109" s="139">
        <f t="shared" si="34"/>
        <v>37</v>
      </c>
      <c r="BT109" s="139">
        <f t="shared" si="35"/>
        <v>0</v>
      </c>
      <c r="BU109" s="139">
        <f t="shared" si="36"/>
        <v>0</v>
      </c>
      <c r="BV109" s="139">
        <f t="shared" si="37"/>
        <v>0</v>
      </c>
      <c r="BW109" s="156">
        <f t="shared" si="40"/>
        <v>37</v>
      </c>
      <c r="BX109" s="156">
        <v>8</v>
      </c>
      <c r="BY109" s="254">
        <v>9</v>
      </c>
      <c r="BZ109" s="254"/>
      <c r="CA109" s="254"/>
      <c r="CB109" s="254"/>
      <c r="CC109" s="254"/>
      <c r="CD109" s="254"/>
      <c r="CE109" s="254"/>
      <c r="CF109" s="255"/>
      <c r="CG109" s="256"/>
      <c r="CH109" s="156"/>
      <c r="CI109" s="254"/>
      <c r="CJ109" s="254"/>
      <c r="CK109" s="254"/>
      <c r="CL109" s="257"/>
      <c r="CM109" s="156"/>
      <c r="CN109" s="254"/>
      <c r="CO109" s="254"/>
      <c r="CP109" s="254"/>
      <c r="CQ109" s="254"/>
      <c r="CR109" s="254"/>
      <c r="CS109" s="254"/>
      <c r="CT109" s="254"/>
      <c r="CU109" s="254"/>
      <c r="CV109" s="257"/>
      <c r="CW109" s="156"/>
      <c r="CX109" s="254"/>
      <c r="CY109" s="254"/>
      <c r="CZ109" s="254"/>
      <c r="DA109" s="254"/>
      <c r="DB109" s="254"/>
      <c r="DC109" s="254"/>
      <c r="DD109" s="254"/>
      <c r="DE109" s="254"/>
      <c r="DF109" s="253"/>
      <c r="DG109" s="156"/>
      <c r="DH109" s="255"/>
      <c r="DI109" s="156"/>
      <c r="DJ109" s="254"/>
      <c r="DK109" s="254"/>
      <c r="DL109" s="254"/>
      <c r="DM109" s="254"/>
      <c r="DN109" s="254"/>
      <c r="DO109" s="256"/>
    </row>
    <row r="110" spans="1:119" s="143" customFormat="1" hidden="1" x14ac:dyDescent="0.25">
      <c r="A110" s="163">
        <v>50</v>
      </c>
      <c r="B110" s="164">
        <v>40491</v>
      </c>
      <c r="C110" s="90" t="s">
        <v>607</v>
      </c>
      <c r="D110" s="243" t="s">
        <v>632</v>
      </c>
      <c r="E110" s="277" t="s">
        <v>596</v>
      </c>
      <c r="F110" s="251"/>
      <c r="G110" s="269">
        <v>1</v>
      </c>
      <c r="H110" s="172" t="s">
        <v>608</v>
      </c>
      <c r="I110" s="172" t="s">
        <v>608</v>
      </c>
      <c r="J110" s="172" t="s">
        <v>608</v>
      </c>
      <c r="K110" s="172" t="s">
        <v>609</v>
      </c>
      <c r="L110" s="172" t="s">
        <v>609</v>
      </c>
      <c r="M110" s="172" t="s">
        <v>609</v>
      </c>
      <c r="N110" s="172" t="s">
        <v>609</v>
      </c>
      <c r="O110" s="172">
        <v>9</v>
      </c>
      <c r="P110" s="172" t="s">
        <v>609</v>
      </c>
      <c r="Q110" s="172" t="s">
        <v>609</v>
      </c>
      <c r="R110" s="168" t="s">
        <v>1389</v>
      </c>
      <c r="S110" s="172">
        <v>6</v>
      </c>
      <c r="T110" s="168" t="s">
        <v>1791</v>
      </c>
      <c r="U110" s="172" t="s">
        <v>609</v>
      </c>
      <c r="V110" s="172" t="s">
        <v>609</v>
      </c>
      <c r="W110" s="172" t="s">
        <v>609</v>
      </c>
      <c r="X110" s="172" t="s">
        <v>609</v>
      </c>
      <c r="Y110" s="168" t="s">
        <v>1987</v>
      </c>
      <c r="Z110" s="168" t="s">
        <v>609</v>
      </c>
      <c r="AA110" s="172" t="s">
        <v>1389</v>
      </c>
      <c r="AB110" s="168" t="s">
        <v>609</v>
      </c>
      <c r="AC110" s="172" t="s">
        <v>609</v>
      </c>
      <c r="AD110" s="172" t="s">
        <v>609</v>
      </c>
      <c r="AE110" s="168" t="s">
        <v>610</v>
      </c>
      <c r="AF110" s="172" t="s">
        <v>609</v>
      </c>
      <c r="AG110" s="172">
        <v>7</v>
      </c>
      <c r="AH110" s="172">
        <v>8</v>
      </c>
      <c r="AI110" s="172" t="s">
        <v>608</v>
      </c>
      <c r="AJ110" s="168" t="s">
        <v>1901</v>
      </c>
      <c r="AK110" s="172" t="s">
        <v>609</v>
      </c>
      <c r="AL110" s="172" t="s">
        <v>609</v>
      </c>
      <c r="AM110" s="172">
        <v>8</v>
      </c>
      <c r="AN110" s="172" t="s">
        <v>609</v>
      </c>
      <c r="AO110" s="172" t="s">
        <v>610</v>
      </c>
      <c r="AP110" s="172" t="s">
        <v>609</v>
      </c>
      <c r="AQ110" s="172" t="s">
        <v>608</v>
      </c>
      <c r="AR110" s="172">
        <v>9</v>
      </c>
      <c r="AS110" s="172">
        <v>7</v>
      </c>
      <c r="AT110" s="172" t="s">
        <v>609</v>
      </c>
      <c r="AU110" s="172">
        <v>10</v>
      </c>
      <c r="AV110" s="168" t="s">
        <v>608</v>
      </c>
      <c r="AW110" s="168" t="s">
        <v>608</v>
      </c>
      <c r="AX110" s="172"/>
      <c r="AY110" s="168" t="s">
        <v>612</v>
      </c>
      <c r="AZ110" s="172"/>
      <c r="BA110" s="234" t="s">
        <v>610</v>
      </c>
      <c r="BB110" s="172" t="s">
        <v>609</v>
      </c>
      <c r="BC110" s="172" t="s">
        <v>608</v>
      </c>
      <c r="BD110" s="172" t="s">
        <v>609</v>
      </c>
      <c r="BE110" s="172"/>
      <c r="BF110" s="172"/>
      <c r="BG110" s="172"/>
      <c r="BH110" s="172"/>
      <c r="BI110" s="172"/>
      <c r="BJ110" s="172"/>
      <c r="BK110" s="172"/>
      <c r="BL110" s="172" t="s">
        <v>608</v>
      </c>
      <c r="BM110" s="172" t="s">
        <v>609</v>
      </c>
      <c r="BN110" s="172"/>
      <c r="BO110" s="172"/>
      <c r="BP110" s="168"/>
      <c r="BQ110" s="168"/>
      <c r="BR110" s="130">
        <f t="shared" si="39"/>
        <v>0</v>
      </c>
      <c r="BS110" s="139">
        <f t="shared" si="34"/>
        <v>8</v>
      </c>
      <c r="BT110" s="139">
        <f t="shared" si="35"/>
        <v>36</v>
      </c>
      <c r="BU110" s="139">
        <f t="shared" si="36"/>
        <v>0</v>
      </c>
      <c r="BV110" s="139">
        <f t="shared" si="37"/>
        <v>0</v>
      </c>
      <c r="BW110" s="156">
        <f t="shared" si="40"/>
        <v>44</v>
      </c>
      <c r="BX110" s="156"/>
      <c r="BY110" s="254"/>
      <c r="BZ110" s="254"/>
      <c r="CA110" s="254"/>
      <c r="CB110" s="254"/>
      <c r="CC110" s="254"/>
      <c r="CD110" s="254"/>
      <c r="CE110" s="254"/>
      <c r="CF110" s="255"/>
      <c r="CG110" s="256"/>
      <c r="CH110" s="156"/>
      <c r="CI110" s="254"/>
      <c r="CJ110" s="254"/>
      <c r="CK110" s="254"/>
      <c r="CL110" s="257"/>
      <c r="CM110" s="156"/>
      <c r="CN110" s="254"/>
      <c r="CO110" s="254"/>
      <c r="CP110" s="254"/>
      <c r="CQ110" s="254"/>
      <c r="CR110" s="254"/>
      <c r="CS110" s="254"/>
      <c r="CT110" s="254"/>
      <c r="CU110" s="254"/>
      <c r="CV110" s="257"/>
      <c r="CW110" s="156"/>
      <c r="CX110" s="254"/>
      <c r="CY110" s="254"/>
      <c r="CZ110" s="254"/>
      <c r="DA110" s="254"/>
      <c r="DB110" s="254"/>
      <c r="DC110" s="254"/>
      <c r="DD110" s="254"/>
      <c r="DE110" s="254"/>
      <c r="DF110" s="253"/>
      <c r="DG110" s="156"/>
      <c r="DH110" s="255"/>
      <c r="DI110" s="156"/>
      <c r="DJ110" s="254"/>
      <c r="DK110" s="254"/>
      <c r="DL110" s="254"/>
      <c r="DM110" s="254"/>
      <c r="DN110" s="254"/>
      <c r="DO110" s="256"/>
    </row>
    <row r="111" spans="1:119" s="143" customFormat="1" hidden="1" x14ac:dyDescent="0.25">
      <c r="A111" s="163">
        <v>51</v>
      </c>
      <c r="B111" s="164">
        <v>40491</v>
      </c>
      <c r="C111" s="186" t="s">
        <v>858</v>
      </c>
      <c r="D111" s="85" t="s">
        <v>859</v>
      </c>
      <c r="E111" s="434" t="s">
        <v>591</v>
      </c>
      <c r="F111" s="254">
        <v>4</v>
      </c>
      <c r="G111" s="279"/>
      <c r="H111" s="168">
        <v>7</v>
      </c>
      <c r="I111" s="168">
        <v>7</v>
      </c>
      <c r="J111" s="168">
        <v>7</v>
      </c>
      <c r="K111" s="168">
        <v>5</v>
      </c>
      <c r="L111" s="168">
        <v>9</v>
      </c>
      <c r="M111" s="168">
        <v>6</v>
      </c>
      <c r="N111" s="168">
        <v>8</v>
      </c>
      <c r="O111" s="168">
        <v>7</v>
      </c>
      <c r="P111" s="168"/>
      <c r="Q111" s="168"/>
      <c r="R111" s="168">
        <v>7</v>
      </c>
      <c r="S111" s="168">
        <v>7</v>
      </c>
      <c r="T111" s="168"/>
      <c r="U111" s="168">
        <v>8</v>
      </c>
      <c r="V111" s="168"/>
      <c r="W111" s="168"/>
      <c r="X111" s="168">
        <v>7</v>
      </c>
      <c r="Y111" s="168" t="s">
        <v>1987</v>
      </c>
      <c r="Z111" s="250" t="s">
        <v>301</v>
      </c>
      <c r="AA111" s="172">
        <v>7</v>
      </c>
      <c r="AB111" s="168"/>
      <c r="AC111" s="168"/>
      <c r="AD111" s="168">
        <v>5</v>
      </c>
      <c r="AE111" s="168"/>
      <c r="AF111" s="295" t="s">
        <v>292</v>
      </c>
      <c r="AG111" s="172"/>
      <c r="AH111" s="168"/>
      <c r="AI111" s="250" t="s">
        <v>301</v>
      </c>
      <c r="AJ111" s="168" t="s">
        <v>1901</v>
      </c>
      <c r="AK111" s="168"/>
      <c r="AL111" s="168">
        <v>5</v>
      </c>
      <c r="AM111" s="168"/>
      <c r="AN111" s="168"/>
      <c r="AO111" s="168">
        <v>5</v>
      </c>
      <c r="AP111" s="168">
        <v>8</v>
      </c>
      <c r="AQ111" s="168">
        <v>6</v>
      </c>
      <c r="AR111" s="168">
        <v>5</v>
      </c>
      <c r="AS111" s="168"/>
      <c r="AT111" s="168">
        <v>8</v>
      </c>
      <c r="AU111" s="168">
        <v>8</v>
      </c>
      <c r="AV111" s="168"/>
      <c r="AW111" s="168">
        <v>8</v>
      </c>
      <c r="AX111" s="168"/>
      <c r="AY111" s="168">
        <v>7</v>
      </c>
      <c r="AZ111" s="168">
        <v>8</v>
      </c>
      <c r="BA111" s="168"/>
      <c r="BB111" s="168"/>
      <c r="BC111" s="168">
        <v>7</v>
      </c>
      <c r="BD111" s="168"/>
      <c r="BE111" s="168"/>
      <c r="BF111" s="168"/>
      <c r="BG111" s="168"/>
      <c r="BH111" s="168"/>
      <c r="BI111" s="168"/>
      <c r="BJ111" s="168"/>
      <c r="BK111" s="168">
        <v>9</v>
      </c>
      <c r="BL111" s="168">
        <v>7</v>
      </c>
      <c r="BM111" s="168"/>
      <c r="BN111" s="168">
        <v>9</v>
      </c>
      <c r="BO111" s="168">
        <v>7</v>
      </c>
      <c r="BP111" s="172"/>
      <c r="BQ111" s="132"/>
      <c r="BR111" s="130">
        <f t="shared" si="39"/>
        <v>0</v>
      </c>
      <c r="BS111" s="139">
        <f t="shared" si="34"/>
        <v>24</v>
      </c>
      <c r="BT111" s="139">
        <f t="shared" si="35"/>
        <v>1</v>
      </c>
      <c r="BU111" s="139">
        <f t="shared" si="36"/>
        <v>5</v>
      </c>
      <c r="BV111" s="139">
        <f t="shared" si="37"/>
        <v>2</v>
      </c>
      <c r="BW111" s="156">
        <f t="shared" si="40"/>
        <v>32</v>
      </c>
      <c r="BX111" s="303"/>
      <c r="BY111" s="300"/>
      <c r="BZ111" s="300"/>
      <c r="CA111" s="300"/>
      <c r="CB111" s="300"/>
      <c r="CC111" s="300"/>
      <c r="CD111" s="300"/>
      <c r="CE111" s="300"/>
      <c r="CF111" s="301"/>
      <c r="CG111" s="302"/>
      <c r="CH111" s="303"/>
      <c r="CI111" s="300"/>
      <c r="CJ111" s="300"/>
      <c r="CK111" s="300"/>
      <c r="CL111" s="304"/>
      <c r="CM111" s="303"/>
      <c r="CN111" s="300"/>
      <c r="CO111" s="300"/>
      <c r="CP111" s="300"/>
      <c r="CQ111" s="300"/>
      <c r="CR111" s="300"/>
      <c r="CS111" s="300"/>
      <c r="CT111" s="300"/>
      <c r="CU111" s="300"/>
      <c r="CV111" s="304"/>
      <c r="CW111" s="303"/>
      <c r="CX111" s="300"/>
      <c r="CY111" s="300"/>
      <c r="CZ111" s="300"/>
      <c r="DA111" s="300"/>
      <c r="DB111" s="300"/>
      <c r="DC111" s="300"/>
      <c r="DD111" s="300"/>
      <c r="DE111" s="300"/>
      <c r="DF111" s="123"/>
      <c r="DG111" s="303"/>
      <c r="DH111" s="301"/>
      <c r="DI111" s="303"/>
      <c r="DJ111" s="300"/>
      <c r="DK111" s="300"/>
      <c r="DL111" s="300"/>
      <c r="DM111" s="300"/>
      <c r="DN111" s="300"/>
      <c r="DO111" s="302"/>
    </row>
    <row r="112" spans="1:119" s="143" customFormat="1" ht="14.4" hidden="1" x14ac:dyDescent="0.3">
      <c r="A112" s="163">
        <v>52</v>
      </c>
      <c r="B112" s="164">
        <v>40491</v>
      </c>
      <c r="C112" s="186" t="s">
        <v>1405</v>
      </c>
      <c r="D112" s="517" t="s">
        <v>1406</v>
      </c>
      <c r="E112" s="434" t="s">
        <v>591</v>
      </c>
      <c r="F112" s="254">
        <v>2</v>
      </c>
      <c r="G112" s="279">
        <v>1</v>
      </c>
      <c r="H112" s="168" t="s">
        <v>1261</v>
      </c>
      <c r="I112" s="168" t="s">
        <v>1261</v>
      </c>
      <c r="J112" s="168" t="s">
        <v>1261</v>
      </c>
      <c r="K112" s="168" t="s">
        <v>1261</v>
      </c>
      <c r="L112" s="168"/>
      <c r="M112" s="168" t="s">
        <v>1261</v>
      </c>
      <c r="N112" s="168" t="s">
        <v>1261</v>
      </c>
      <c r="O112" s="168">
        <v>5</v>
      </c>
      <c r="P112" s="168">
        <v>5</v>
      </c>
      <c r="Q112" s="168" t="s">
        <v>1261</v>
      </c>
      <c r="R112" s="168" t="s">
        <v>1261</v>
      </c>
      <c r="S112" s="168" t="s">
        <v>1261</v>
      </c>
      <c r="T112" s="168" t="s">
        <v>1261</v>
      </c>
      <c r="U112" s="168" t="s">
        <v>1261</v>
      </c>
      <c r="V112" s="168" t="s">
        <v>1261</v>
      </c>
      <c r="W112" s="168" t="s">
        <v>1261</v>
      </c>
      <c r="X112" s="168" t="s">
        <v>1261</v>
      </c>
      <c r="Y112" s="168" t="s">
        <v>1987</v>
      </c>
      <c r="Z112" s="168" t="s">
        <v>1261</v>
      </c>
      <c r="AA112" s="172">
        <v>5</v>
      </c>
      <c r="AB112" s="168" t="s">
        <v>1261</v>
      </c>
      <c r="AC112" s="168"/>
      <c r="AD112" s="168" t="s">
        <v>1261</v>
      </c>
      <c r="AE112" s="168" t="s">
        <v>1261</v>
      </c>
      <c r="AF112" s="172">
        <v>5</v>
      </c>
      <c r="AG112" s="168" t="s">
        <v>1261</v>
      </c>
      <c r="AH112" s="168" t="s">
        <v>1261</v>
      </c>
      <c r="AI112" s="168"/>
      <c r="AJ112" s="168" t="s">
        <v>1901</v>
      </c>
      <c r="AK112" s="168" t="s">
        <v>1261</v>
      </c>
      <c r="AL112" s="168"/>
      <c r="AM112" s="168"/>
      <c r="AN112" s="168">
        <v>5</v>
      </c>
      <c r="AO112" s="168" t="s">
        <v>1261</v>
      </c>
      <c r="AP112" s="168" t="s">
        <v>1261</v>
      </c>
      <c r="AQ112" s="168"/>
      <c r="AR112" s="168"/>
      <c r="AS112" s="168">
        <v>5</v>
      </c>
      <c r="AT112" s="168"/>
      <c r="AU112" s="168" t="s">
        <v>1261</v>
      </c>
      <c r="AV112" s="168"/>
      <c r="AW112" s="168" t="s">
        <v>1261</v>
      </c>
      <c r="AX112" s="168"/>
      <c r="AY112" s="168"/>
      <c r="AZ112" s="168" t="s">
        <v>1261</v>
      </c>
      <c r="BA112" s="168" t="s">
        <v>1261</v>
      </c>
      <c r="BB112" s="168"/>
      <c r="BC112" s="168"/>
      <c r="BD112" s="168"/>
      <c r="BE112" s="168" t="s">
        <v>1261</v>
      </c>
      <c r="BF112" s="168" t="s">
        <v>1261</v>
      </c>
      <c r="BG112" s="168"/>
      <c r="BH112" s="168"/>
      <c r="BI112" s="168"/>
      <c r="BJ112" s="168"/>
      <c r="BK112" s="168"/>
      <c r="BL112" s="168"/>
      <c r="BM112" s="168" t="s">
        <v>1261</v>
      </c>
      <c r="BN112" s="168" t="s">
        <v>1261</v>
      </c>
      <c r="BO112" s="168"/>
      <c r="BP112" s="168" t="s">
        <v>1261</v>
      </c>
      <c r="BQ112" s="132"/>
      <c r="BR112" s="130">
        <f t="shared" si="39"/>
        <v>0</v>
      </c>
      <c r="BS112" s="139">
        <f t="shared" si="34"/>
        <v>0</v>
      </c>
      <c r="BT112" s="139">
        <f t="shared" si="35"/>
        <v>32</v>
      </c>
      <c r="BU112" s="139">
        <f t="shared" si="36"/>
        <v>6</v>
      </c>
      <c r="BV112" s="139">
        <f t="shared" si="37"/>
        <v>0</v>
      </c>
      <c r="BW112" s="156">
        <f t="shared" si="40"/>
        <v>38</v>
      </c>
      <c r="BX112" s="303"/>
      <c r="BY112" s="300"/>
      <c r="BZ112" s="300"/>
      <c r="CA112" s="300"/>
      <c r="CB112" s="300"/>
      <c r="CC112" s="300"/>
      <c r="CD112" s="300"/>
      <c r="CE112" s="300"/>
      <c r="CF112" s="301"/>
      <c r="CG112" s="302"/>
      <c r="CH112" s="303"/>
      <c r="CI112" s="300"/>
      <c r="CJ112" s="300"/>
      <c r="CK112" s="300"/>
      <c r="CL112" s="304"/>
      <c r="CM112" s="303"/>
      <c r="CN112" s="300"/>
      <c r="CO112" s="300"/>
      <c r="CP112" s="300"/>
      <c r="CQ112" s="300"/>
      <c r="CR112" s="300"/>
      <c r="CS112" s="300"/>
      <c r="CT112" s="300"/>
      <c r="CU112" s="300"/>
      <c r="CV112" s="304"/>
      <c r="CW112" s="303"/>
      <c r="CX112" s="300"/>
      <c r="CY112" s="300"/>
      <c r="CZ112" s="300"/>
      <c r="DA112" s="300"/>
      <c r="DB112" s="300"/>
      <c r="DC112" s="300"/>
      <c r="DD112" s="300"/>
      <c r="DE112" s="300"/>
      <c r="DF112" s="123"/>
      <c r="DG112" s="303"/>
      <c r="DH112" s="301"/>
      <c r="DI112" s="303"/>
      <c r="DJ112" s="300"/>
      <c r="DK112" s="300"/>
      <c r="DL112" s="300"/>
      <c r="DM112" s="300"/>
      <c r="DN112" s="300"/>
      <c r="DO112" s="302"/>
    </row>
    <row r="113" spans="1:119" s="143" customFormat="1" ht="14.4" hidden="1" x14ac:dyDescent="0.3">
      <c r="A113" s="163">
        <v>53</v>
      </c>
      <c r="B113" s="164">
        <v>40491</v>
      </c>
      <c r="C113" s="186" t="s">
        <v>1259</v>
      </c>
      <c r="D113" s="517" t="s">
        <v>1257</v>
      </c>
      <c r="E113" s="434" t="s">
        <v>591</v>
      </c>
      <c r="F113" s="254">
        <v>2</v>
      </c>
      <c r="G113" s="279">
        <v>1</v>
      </c>
      <c r="H113" s="168" t="s">
        <v>1261</v>
      </c>
      <c r="I113" s="168" t="s">
        <v>1261</v>
      </c>
      <c r="J113" s="168" t="s">
        <v>1261</v>
      </c>
      <c r="K113" s="168" t="s">
        <v>1261</v>
      </c>
      <c r="L113" s="168" t="s">
        <v>1261</v>
      </c>
      <c r="M113" s="168" t="s">
        <v>1261</v>
      </c>
      <c r="N113" s="168" t="s">
        <v>1261</v>
      </c>
      <c r="O113" s="168">
        <v>8</v>
      </c>
      <c r="P113" s="168">
        <v>9</v>
      </c>
      <c r="Q113" s="168" t="s">
        <v>1261</v>
      </c>
      <c r="R113" s="168" t="s">
        <v>1261</v>
      </c>
      <c r="S113" s="168" t="s">
        <v>1261</v>
      </c>
      <c r="T113" s="168" t="s">
        <v>1261</v>
      </c>
      <c r="U113" s="168" t="s">
        <v>1261</v>
      </c>
      <c r="V113" s="168" t="s">
        <v>1261</v>
      </c>
      <c r="W113" s="168" t="s">
        <v>1261</v>
      </c>
      <c r="X113" s="168" t="s">
        <v>1261</v>
      </c>
      <c r="Y113" s="168" t="s">
        <v>1987</v>
      </c>
      <c r="Z113" s="172">
        <v>7</v>
      </c>
      <c r="AA113" s="168" t="s">
        <v>1261</v>
      </c>
      <c r="AB113" s="168" t="s">
        <v>1261</v>
      </c>
      <c r="AC113" s="168" t="s">
        <v>1261</v>
      </c>
      <c r="AD113" s="168" t="s">
        <v>1261</v>
      </c>
      <c r="AE113" s="168" t="s">
        <v>1261</v>
      </c>
      <c r="AF113" s="172">
        <v>8</v>
      </c>
      <c r="AG113" s="168">
        <v>9</v>
      </c>
      <c r="AH113" s="168" t="s">
        <v>1261</v>
      </c>
      <c r="AI113" s="168">
        <v>9</v>
      </c>
      <c r="AJ113" s="168" t="s">
        <v>1901</v>
      </c>
      <c r="AK113" s="168" t="s">
        <v>1261</v>
      </c>
      <c r="AL113" s="168" t="s">
        <v>1261</v>
      </c>
      <c r="AM113" s="168" t="s">
        <v>1261</v>
      </c>
      <c r="AN113" s="168" t="s">
        <v>1261</v>
      </c>
      <c r="AO113" s="168" t="s">
        <v>1261</v>
      </c>
      <c r="AP113" s="168" t="s">
        <v>1261</v>
      </c>
      <c r="AQ113" s="168" t="s">
        <v>1261</v>
      </c>
      <c r="AR113" s="168" t="s">
        <v>1261</v>
      </c>
      <c r="AS113" s="168">
        <v>8</v>
      </c>
      <c r="AT113" s="168">
        <v>9</v>
      </c>
      <c r="AU113" s="168">
        <v>9</v>
      </c>
      <c r="AV113" s="168">
        <v>8</v>
      </c>
      <c r="AW113" s="168" t="s">
        <v>1261</v>
      </c>
      <c r="AX113" s="168"/>
      <c r="AY113" s="168"/>
      <c r="AZ113" s="168"/>
      <c r="BA113" s="168"/>
      <c r="BB113" s="168"/>
      <c r="BC113" s="168"/>
      <c r="BD113" s="168"/>
      <c r="BE113" s="168" t="s">
        <v>1261</v>
      </c>
      <c r="BF113" s="168" t="s">
        <v>1261</v>
      </c>
      <c r="BG113" s="168" t="s">
        <v>1261</v>
      </c>
      <c r="BH113" s="168"/>
      <c r="BI113" s="168" t="s">
        <v>1261</v>
      </c>
      <c r="BJ113" s="168">
        <v>8</v>
      </c>
      <c r="BK113" s="168"/>
      <c r="BL113" s="168"/>
      <c r="BM113" s="168" t="s">
        <v>1261</v>
      </c>
      <c r="BN113" s="168">
        <v>9</v>
      </c>
      <c r="BO113" s="168" t="s">
        <v>1261</v>
      </c>
      <c r="BP113" s="172"/>
      <c r="BQ113" s="132"/>
      <c r="BR113" s="130">
        <f t="shared" si="39"/>
        <v>0</v>
      </c>
      <c r="BS113" s="139">
        <f t="shared" si="34"/>
        <v>12</v>
      </c>
      <c r="BT113" s="139">
        <f t="shared" si="35"/>
        <v>36</v>
      </c>
      <c r="BU113" s="139">
        <f t="shared" si="36"/>
        <v>0</v>
      </c>
      <c r="BV113" s="139">
        <f t="shared" si="37"/>
        <v>0</v>
      </c>
      <c r="BW113" s="156">
        <f t="shared" si="40"/>
        <v>48</v>
      </c>
      <c r="BX113" s="303"/>
      <c r="BY113" s="300"/>
      <c r="BZ113" s="300"/>
      <c r="CA113" s="300"/>
      <c r="CB113" s="300"/>
      <c r="CC113" s="300"/>
      <c r="CD113" s="300"/>
      <c r="CE113" s="300"/>
      <c r="CF113" s="301"/>
      <c r="CG113" s="302"/>
      <c r="CH113" s="303"/>
      <c r="CI113" s="300"/>
      <c r="CJ113" s="300"/>
      <c r="CK113" s="300"/>
      <c r="CL113" s="304"/>
      <c r="CM113" s="303"/>
      <c r="CN113" s="300"/>
      <c r="CO113" s="300"/>
      <c r="CP113" s="300"/>
      <c r="CQ113" s="300"/>
      <c r="CR113" s="300"/>
      <c r="CS113" s="300"/>
      <c r="CT113" s="300"/>
      <c r="CU113" s="300"/>
      <c r="CV113" s="304"/>
      <c r="CW113" s="303"/>
      <c r="CX113" s="300"/>
      <c r="CY113" s="300"/>
      <c r="CZ113" s="300"/>
      <c r="DA113" s="300"/>
      <c r="DB113" s="300"/>
      <c r="DC113" s="300"/>
      <c r="DD113" s="300"/>
      <c r="DE113" s="300"/>
      <c r="DF113" s="123"/>
      <c r="DG113" s="303"/>
      <c r="DH113" s="301"/>
      <c r="DI113" s="303"/>
      <c r="DJ113" s="300"/>
      <c r="DK113" s="300"/>
      <c r="DL113" s="300"/>
      <c r="DM113" s="300"/>
      <c r="DN113" s="300"/>
      <c r="DO113" s="302"/>
    </row>
    <row r="114" spans="1:119" s="143" customFormat="1" hidden="1" x14ac:dyDescent="0.25">
      <c r="A114" s="163">
        <v>54</v>
      </c>
      <c r="B114" s="164">
        <v>40491</v>
      </c>
      <c r="C114" s="186" t="s">
        <v>1203</v>
      </c>
      <c r="D114" s="85" t="s">
        <v>1204</v>
      </c>
      <c r="E114" s="434" t="s">
        <v>591</v>
      </c>
      <c r="F114" s="254"/>
      <c r="G114" s="279">
        <v>8</v>
      </c>
      <c r="H114" s="168">
        <v>8</v>
      </c>
      <c r="I114" s="168" t="s">
        <v>595</v>
      </c>
      <c r="J114" s="168">
        <v>8</v>
      </c>
      <c r="K114" s="168">
        <v>8</v>
      </c>
      <c r="L114" s="168">
        <v>8</v>
      </c>
      <c r="M114" s="168" t="s">
        <v>595</v>
      </c>
      <c r="N114" s="168" t="s">
        <v>595</v>
      </c>
      <c r="O114" s="168" t="s">
        <v>595</v>
      </c>
      <c r="P114" s="168">
        <v>8</v>
      </c>
      <c r="Q114" s="168" t="s">
        <v>293</v>
      </c>
      <c r="R114" s="168" t="s">
        <v>595</v>
      </c>
      <c r="S114" s="172">
        <v>9</v>
      </c>
      <c r="T114" s="168" t="s">
        <v>595</v>
      </c>
      <c r="U114" s="168">
        <v>9</v>
      </c>
      <c r="V114" s="168">
        <v>9</v>
      </c>
      <c r="W114" s="168">
        <v>8</v>
      </c>
      <c r="X114" s="168">
        <v>9</v>
      </c>
      <c r="Y114" s="168">
        <v>9</v>
      </c>
      <c r="Z114" s="168" t="s">
        <v>595</v>
      </c>
      <c r="AA114" s="172">
        <v>7</v>
      </c>
      <c r="AB114" s="168">
        <v>9</v>
      </c>
      <c r="AC114" s="168" t="s">
        <v>595</v>
      </c>
      <c r="AD114" s="168">
        <v>8</v>
      </c>
      <c r="AE114" s="168">
        <v>6</v>
      </c>
      <c r="AF114" s="295" t="s">
        <v>292</v>
      </c>
      <c r="AG114" s="168" t="s">
        <v>595</v>
      </c>
      <c r="AH114" s="168">
        <v>9</v>
      </c>
      <c r="AI114" s="168">
        <v>7</v>
      </c>
      <c r="AJ114" s="168">
        <v>7</v>
      </c>
      <c r="AK114" s="168">
        <v>6</v>
      </c>
      <c r="AL114" s="168">
        <v>10</v>
      </c>
      <c r="AM114" s="168" t="s">
        <v>892</v>
      </c>
      <c r="AN114" s="168">
        <v>9</v>
      </c>
      <c r="AO114" s="168" t="s">
        <v>595</v>
      </c>
      <c r="AP114" s="168">
        <v>8</v>
      </c>
      <c r="AQ114" s="168">
        <v>9</v>
      </c>
      <c r="AR114" s="168" t="s">
        <v>293</v>
      </c>
      <c r="AS114" s="168">
        <v>9</v>
      </c>
      <c r="AT114" s="168">
        <v>9</v>
      </c>
      <c r="AU114" s="168">
        <v>8</v>
      </c>
      <c r="AV114" s="168">
        <v>8</v>
      </c>
      <c r="AW114" s="168" t="s">
        <v>595</v>
      </c>
      <c r="AX114" s="168"/>
      <c r="AY114" s="168">
        <v>8</v>
      </c>
      <c r="AZ114" s="168">
        <v>8</v>
      </c>
      <c r="BA114" s="168"/>
      <c r="BB114" s="168">
        <v>6</v>
      </c>
      <c r="BC114" s="168"/>
      <c r="BD114" s="168"/>
      <c r="BE114" s="168"/>
      <c r="BF114" s="168"/>
      <c r="BG114" s="168"/>
      <c r="BH114" s="168"/>
      <c r="BI114" s="168"/>
      <c r="BJ114" s="168" t="s">
        <v>595</v>
      </c>
      <c r="BK114" s="168" t="s">
        <v>595</v>
      </c>
      <c r="BL114" s="168" t="s">
        <v>595</v>
      </c>
      <c r="BM114" s="168">
        <v>6</v>
      </c>
      <c r="BN114" s="168"/>
      <c r="BO114" s="168">
        <v>8</v>
      </c>
      <c r="BP114" s="172">
        <v>8</v>
      </c>
      <c r="BQ114" s="132"/>
      <c r="BR114" s="130">
        <f t="shared" si="39"/>
        <v>0</v>
      </c>
      <c r="BS114" s="139">
        <f t="shared" si="34"/>
        <v>33</v>
      </c>
      <c r="BT114" s="139">
        <f t="shared" si="35"/>
        <v>18</v>
      </c>
      <c r="BU114" s="139">
        <f t="shared" si="36"/>
        <v>0</v>
      </c>
      <c r="BV114" s="139">
        <f t="shared" si="37"/>
        <v>0</v>
      </c>
      <c r="BW114" s="156">
        <f t="shared" si="40"/>
        <v>51</v>
      </c>
      <c r="BX114" s="303"/>
      <c r="BY114" s="300"/>
      <c r="BZ114" s="300"/>
      <c r="CA114" s="300"/>
      <c r="CB114" s="300"/>
      <c r="CC114" s="300"/>
      <c r="CD114" s="300"/>
      <c r="CE114" s="300"/>
      <c r="CF114" s="301"/>
      <c r="CG114" s="302"/>
      <c r="CH114" s="303"/>
      <c r="CI114" s="300"/>
      <c r="CJ114" s="300"/>
      <c r="CK114" s="300"/>
      <c r="CL114" s="304"/>
      <c r="CM114" s="303"/>
      <c r="CN114" s="300"/>
      <c r="CO114" s="300"/>
      <c r="CP114" s="300"/>
      <c r="CQ114" s="300"/>
      <c r="CR114" s="300"/>
      <c r="CS114" s="300"/>
      <c r="CT114" s="300"/>
      <c r="CU114" s="300"/>
      <c r="CV114" s="304"/>
      <c r="CW114" s="303"/>
      <c r="CX114" s="300"/>
      <c r="CY114" s="300"/>
      <c r="CZ114" s="300"/>
      <c r="DA114" s="300"/>
      <c r="DB114" s="300"/>
      <c r="DC114" s="300"/>
      <c r="DD114" s="300"/>
      <c r="DE114" s="300"/>
      <c r="DF114" s="123"/>
      <c r="DG114" s="303"/>
      <c r="DH114" s="301"/>
      <c r="DI114" s="303"/>
      <c r="DJ114" s="300"/>
      <c r="DK114" s="300"/>
      <c r="DL114" s="300"/>
      <c r="DM114" s="300"/>
      <c r="DN114" s="300"/>
      <c r="DO114" s="302"/>
    </row>
    <row r="115" spans="1:119" s="143" customFormat="1" hidden="1" x14ac:dyDescent="0.25">
      <c r="A115" s="163"/>
      <c r="B115" s="164">
        <v>40491</v>
      </c>
      <c r="C115" s="186" t="s">
        <v>1179</v>
      </c>
      <c r="D115" s="85" t="s">
        <v>1180</v>
      </c>
      <c r="E115" s="434" t="s">
        <v>591</v>
      </c>
      <c r="F115" s="254"/>
      <c r="G115" s="279">
        <v>1</v>
      </c>
      <c r="H115" s="168" t="s">
        <v>595</v>
      </c>
      <c r="I115" s="168" t="s">
        <v>595</v>
      </c>
      <c r="J115" s="168" t="s">
        <v>595</v>
      </c>
      <c r="K115" s="168" t="s">
        <v>595</v>
      </c>
      <c r="L115" s="168" t="s">
        <v>595</v>
      </c>
      <c r="M115" s="168" t="s">
        <v>301</v>
      </c>
      <c r="N115" s="168" t="s">
        <v>595</v>
      </c>
      <c r="O115" s="250" t="s">
        <v>301</v>
      </c>
      <c r="P115" s="250" t="s">
        <v>301</v>
      </c>
      <c r="Q115" s="168" t="s">
        <v>595</v>
      </c>
      <c r="R115" s="168" t="s">
        <v>595</v>
      </c>
      <c r="S115" s="168" t="s">
        <v>595</v>
      </c>
      <c r="T115" s="168" t="s">
        <v>595</v>
      </c>
      <c r="U115" s="168" t="s">
        <v>595</v>
      </c>
      <c r="V115" s="168" t="s">
        <v>595</v>
      </c>
      <c r="W115" s="168" t="s">
        <v>595</v>
      </c>
      <c r="X115" s="168" t="s">
        <v>595</v>
      </c>
      <c r="Y115" s="168" t="s">
        <v>595</v>
      </c>
      <c r="Z115" s="172">
        <v>5</v>
      </c>
      <c r="AA115" s="172">
        <v>5</v>
      </c>
      <c r="AB115" s="168" t="s">
        <v>595</v>
      </c>
      <c r="AC115" s="168" t="s">
        <v>595</v>
      </c>
      <c r="AD115" s="168" t="s">
        <v>1987</v>
      </c>
      <c r="AE115" s="168" t="s">
        <v>595</v>
      </c>
      <c r="AF115" s="172">
        <v>5</v>
      </c>
      <c r="AG115" s="168">
        <v>7</v>
      </c>
      <c r="AH115" s="168" t="s">
        <v>595</v>
      </c>
      <c r="AI115" s="168"/>
      <c r="AJ115" s="168" t="s">
        <v>1901</v>
      </c>
      <c r="AK115" s="168" t="s">
        <v>595</v>
      </c>
      <c r="AL115" s="168" t="s">
        <v>1987</v>
      </c>
      <c r="AM115" s="168" t="s">
        <v>595</v>
      </c>
      <c r="AN115" s="168" t="s">
        <v>595</v>
      </c>
      <c r="AO115" s="168" t="s">
        <v>595</v>
      </c>
      <c r="AP115" s="168" t="s">
        <v>595</v>
      </c>
      <c r="AQ115" s="168" t="s">
        <v>595</v>
      </c>
      <c r="AR115" s="168" t="s">
        <v>595</v>
      </c>
      <c r="AS115" s="168" t="s">
        <v>595</v>
      </c>
      <c r="AT115" s="168">
        <v>5</v>
      </c>
      <c r="AU115" s="168"/>
      <c r="AV115" s="168"/>
      <c r="AW115" s="168" t="s">
        <v>595</v>
      </c>
      <c r="AX115" s="168"/>
      <c r="AY115" s="168" t="s">
        <v>595</v>
      </c>
      <c r="AZ115" s="168"/>
      <c r="BA115" s="168"/>
      <c r="BB115" s="168"/>
      <c r="BC115" s="168"/>
      <c r="BD115" s="168"/>
      <c r="BE115" s="168" t="s">
        <v>595</v>
      </c>
      <c r="BF115" s="168" t="s">
        <v>595</v>
      </c>
      <c r="BG115" s="168" t="s">
        <v>595</v>
      </c>
      <c r="BH115" s="168"/>
      <c r="BI115" s="168" t="s">
        <v>595</v>
      </c>
      <c r="BJ115" s="168"/>
      <c r="BK115" s="168"/>
      <c r="BL115" s="168"/>
      <c r="BM115" s="168" t="s">
        <v>595</v>
      </c>
      <c r="BN115" s="168">
        <v>6</v>
      </c>
      <c r="BO115" s="168" t="s">
        <v>595</v>
      </c>
      <c r="BP115" s="172"/>
      <c r="BQ115" s="132"/>
      <c r="BR115" s="130">
        <f t="shared" si="39"/>
        <v>0</v>
      </c>
      <c r="BS115" s="139">
        <f t="shared" si="34"/>
        <v>2</v>
      </c>
      <c r="BT115" s="139">
        <f t="shared" si="35"/>
        <v>35</v>
      </c>
      <c r="BU115" s="139">
        <f t="shared" si="36"/>
        <v>4</v>
      </c>
      <c r="BV115" s="139">
        <f t="shared" si="37"/>
        <v>3</v>
      </c>
      <c r="BW115" s="156">
        <f t="shared" si="40"/>
        <v>44</v>
      </c>
      <c r="BX115" s="303"/>
      <c r="BY115" s="300"/>
      <c r="BZ115" s="300"/>
      <c r="CA115" s="300"/>
      <c r="CB115" s="300"/>
      <c r="CC115" s="300"/>
      <c r="CD115" s="300"/>
      <c r="CE115" s="300"/>
      <c r="CF115" s="301"/>
      <c r="CG115" s="302"/>
      <c r="CH115" s="303"/>
      <c r="CI115" s="300"/>
      <c r="CJ115" s="300"/>
      <c r="CK115" s="300"/>
      <c r="CL115" s="304"/>
      <c r="CM115" s="303"/>
      <c r="CN115" s="300"/>
      <c r="CO115" s="300"/>
      <c r="CP115" s="300"/>
      <c r="CQ115" s="300"/>
      <c r="CR115" s="300"/>
      <c r="CS115" s="300"/>
      <c r="CT115" s="300"/>
      <c r="CU115" s="300"/>
      <c r="CV115" s="304"/>
      <c r="CW115" s="303"/>
      <c r="CX115" s="300"/>
      <c r="CY115" s="300"/>
      <c r="CZ115" s="300"/>
      <c r="DA115" s="300"/>
      <c r="DB115" s="300"/>
      <c r="DC115" s="300"/>
      <c r="DD115" s="300"/>
      <c r="DE115" s="300"/>
      <c r="DF115" s="123"/>
      <c r="DG115" s="303"/>
      <c r="DH115" s="301"/>
      <c r="DI115" s="303"/>
      <c r="DJ115" s="300"/>
      <c r="DK115" s="300"/>
      <c r="DL115" s="300"/>
      <c r="DM115" s="300"/>
      <c r="DN115" s="300"/>
      <c r="DO115" s="302"/>
    </row>
    <row r="116" spans="1:119" s="143" customFormat="1" hidden="1" x14ac:dyDescent="0.25">
      <c r="A116" s="163"/>
      <c r="B116" s="164">
        <v>40491</v>
      </c>
      <c r="C116" s="164" t="s">
        <v>893</v>
      </c>
      <c r="D116" s="85" t="s">
        <v>894</v>
      </c>
      <c r="E116" s="434" t="s">
        <v>596</v>
      </c>
      <c r="F116" s="254"/>
      <c r="G116" s="279"/>
      <c r="H116" s="168" t="s">
        <v>595</v>
      </c>
      <c r="I116" s="168" t="s">
        <v>595</v>
      </c>
      <c r="J116" s="168" t="s">
        <v>595</v>
      </c>
      <c r="K116" s="168" t="s">
        <v>595</v>
      </c>
      <c r="L116" s="168" t="s">
        <v>595</v>
      </c>
      <c r="M116" s="168" t="s">
        <v>595</v>
      </c>
      <c r="N116" s="168" t="s">
        <v>595</v>
      </c>
      <c r="O116" s="168">
        <v>9</v>
      </c>
      <c r="P116" s="168" t="s">
        <v>595</v>
      </c>
      <c r="Q116" s="168" t="s">
        <v>595</v>
      </c>
      <c r="R116" s="168" t="s">
        <v>595</v>
      </c>
      <c r="S116" s="168" t="s">
        <v>595</v>
      </c>
      <c r="T116" s="168" t="s">
        <v>595</v>
      </c>
      <c r="U116" s="168" t="s">
        <v>595</v>
      </c>
      <c r="V116" s="168" t="s">
        <v>595</v>
      </c>
      <c r="W116" s="168" t="s">
        <v>595</v>
      </c>
      <c r="X116" s="168" t="s">
        <v>595</v>
      </c>
      <c r="Y116" s="168" t="s">
        <v>595</v>
      </c>
      <c r="Z116" s="172" t="s">
        <v>595</v>
      </c>
      <c r="AA116" s="168" t="s">
        <v>595</v>
      </c>
      <c r="AB116" s="168" t="s">
        <v>595</v>
      </c>
      <c r="AC116" s="168">
        <v>9</v>
      </c>
      <c r="AD116" s="168" t="s">
        <v>1987</v>
      </c>
      <c r="AE116" s="168" t="s">
        <v>595</v>
      </c>
      <c r="AF116" s="172">
        <v>9</v>
      </c>
      <c r="AG116" s="168" t="s">
        <v>595</v>
      </c>
      <c r="AH116" s="168" t="s">
        <v>595</v>
      </c>
      <c r="AI116" s="168" t="s">
        <v>595</v>
      </c>
      <c r="AJ116" s="168" t="s">
        <v>1901</v>
      </c>
      <c r="AK116" s="168">
        <v>8</v>
      </c>
      <c r="AL116" s="168" t="s">
        <v>1987</v>
      </c>
      <c r="AM116" s="168" t="s">
        <v>595</v>
      </c>
      <c r="AN116" s="168">
        <v>10</v>
      </c>
      <c r="AO116" s="168" t="s">
        <v>595</v>
      </c>
      <c r="AP116" s="168" t="s">
        <v>595</v>
      </c>
      <c r="AQ116" s="168">
        <v>7</v>
      </c>
      <c r="AR116" s="168" t="s">
        <v>595</v>
      </c>
      <c r="AS116" s="168" t="s">
        <v>595</v>
      </c>
      <c r="AT116" s="168" t="s">
        <v>595</v>
      </c>
      <c r="AU116" s="168">
        <v>9</v>
      </c>
      <c r="AV116" s="168" t="s">
        <v>595</v>
      </c>
      <c r="AW116" s="168">
        <v>10</v>
      </c>
      <c r="AX116" s="168" t="s">
        <v>595</v>
      </c>
      <c r="AY116" s="168" t="s">
        <v>595</v>
      </c>
      <c r="AZ116" s="168"/>
      <c r="BA116" s="168"/>
      <c r="BB116" s="168"/>
      <c r="BC116" s="168" t="s">
        <v>595</v>
      </c>
      <c r="BD116" s="168"/>
      <c r="BE116" s="168" t="s">
        <v>595</v>
      </c>
      <c r="BF116" s="168"/>
      <c r="BG116" s="168"/>
      <c r="BH116" s="168"/>
      <c r="BI116" s="168" t="s">
        <v>595</v>
      </c>
      <c r="BJ116" s="168"/>
      <c r="BK116" s="168"/>
      <c r="BL116" s="168" t="s">
        <v>595</v>
      </c>
      <c r="BM116" s="168" t="s">
        <v>595</v>
      </c>
      <c r="BN116" s="168"/>
      <c r="BO116" s="168" t="s">
        <v>595</v>
      </c>
      <c r="BP116" s="172"/>
      <c r="BQ116" s="132"/>
      <c r="BR116" s="130">
        <f t="shared" si="39"/>
        <v>0</v>
      </c>
      <c r="BS116" s="139">
        <f t="shared" si="34"/>
        <v>8</v>
      </c>
      <c r="BT116" s="139">
        <f t="shared" si="35"/>
        <v>39</v>
      </c>
      <c r="BU116" s="139">
        <f t="shared" si="36"/>
        <v>0</v>
      </c>
      <c r="BV116" s="139">
        <f t="shared" si="37"/>
        <v>0</v>
      </c>
      <c r="BW116" s="156">
        <f t="shared" si="40"/>
        <v>47</v>
      </c>
      <c r="BX116" s="303"/>
      <c r="BY116" s="300"/>
      <c r="BZ116" s="300"/>
      <c r="CA116" s="300"/>
      <c r="CB116" s="300"/>
      <c r="CC116" s="300"/>
      <c r="CD116" s="300"/>
      <c r="CE116" s="300"/>
      <c r="CF116" s="301"/>
      <c r="CG116" s="302"/>
      <c r="CH116" s="303"/>
      <c r="CI116" s="300"/>
      <c r="CJ116" s="300"/>
      <c r="CK116" s="300"/>
      <c r="CL116" s="304"/>
      <c r="CM116" s="303"/>
      <c r="CN116" s="300"/>
      <c r="CO116" s="300"/>
      <c r="CP116" s="300"/>
      <c r="CQ116" s="300"/>
      <c r="CR116" s="300"/>
      <c r="CS116" s="300"/>
      <c r="CT116" s="300"/>
      <c r="CU116" s="300"/>
      <c r="CV116" s="304"/>
      <c r="CW116" s="303"/>
      <c r="CX116" s="300"/>
      <c r="CY116" s="300"/>
      <c r="CZ116" s="300"/>
      <c r="DA116" s="300"/>
      <c r="DB116" s="300"/>
      <c r="DC116" s="300"/>
      <c r="DD116" s="300"/>
      <c r="DE116" s="300"/>
      <c r="DF116" s="123"/>
      <c r="DG116" s="303"/>
      <c r="DH116" s="301"/>
      <c r="DI116" s="303"/>
      <c r="DJ116" s="300"/>
      <c r="DK116" s="300"/>
      <c r="DL116" s="300"/>
      <c r="DM116" s="300"/>
      <c r="DN116" s="300"/>
      <c r="DO116" s="302"/>
    </row>
    <row r="117" spans="1:119" s="143" customFormat="1" ht="14.4" hidden="1" thickBot="1" x14ac:dyDescent="0.3">
      <c r="A117" s="163">
        <v>10</v>
      </c>
      <c r="B117" s="164">
        <v>40491</v>
      </c>
      <c r="C117" s="186" t="s">
        <v>1103</v>
      </c>
      <c r="D117" s="85" t="s">
        <v>1104</v>
      </c>
      <c r="E117" s="434" t="s">
        <v>592</v>
      </c>
      <c r="F117" s="254">
        <v>8</v>
      </c>
      <c r="G117" s="279"/>
      <c r="H117" s="168">
        <v>7</v>
      </c>
      <c r="I117" s="168">
        <v>7</v>
      </c>
      <c r="J117" s="168">
        <v>8</v>
      </c>
      <c r="K117" s="168">
        <v>8</v>
      </c>
      <c r="L117" s="168">
        <v>9</v>
      </c>
      <c r="M117" s="168">
        <v>9</v>
      </c>
      <c r="N117" s="168">
        <v>6</v>
      </c>
      <c r="O117" s="168">
        <v>9</v>
      </c>
      <c r="P117" s="168">
        <v>6</v>
      </c>
      <c r="Q117" s="168">
        <v>9</v>
      </c>
      <c r="R117" s="168">
        <v>9</v>
      </c>
      <c r="S117" s="168">
        <v>6</v>
      </c>
      <c r="T117" s="168">
        <v>7</v>
      </c>
      <c r="U117" s="541" t="s">
        <v>292</v>
      </c>
      <c r="V117" s="168" t="s">
        <v>292</v>
      </c>
      <c r="W117" s="168">
        <v>7</v>
      </c>
      <c r="X117" s="541" t="s">
        <v>294</v>
      </c>
      <c r="Y117" s="168">
        <v>8</v>
      </c>
      <c r="Z117" s="172">
        <v>9</v>
      </c>
      <c r="AA117" s="172">
        <v>8</v>
      </c>
      <c r="AB117" s="168">
        <v>8</v>
      </c>
      <c r="AC117" s="168">
        <v>9</v>
      </c>
      <c r="AD117" s="168">
        <v>6</v>
      </c>
      <c r="AE117" s="168">
        <v>7</v>
      </c>
      <c r="AF117" s="172">
        <v>6</v>
      </c>
      <c r="AG117" s="168">
        <v>7</v>
      </c>
      <c r="AH117" s="168">
        <v>9</v>
      </c>
      <c r="AI117" s="172">
        <v>7</v>
      </c>
      <c r="AJ117" s="168">
        <v>7</v>
      </c>
      <c r="AK117" s="168">
        <v>8</v>
      </c>
      <c r="AL117" s="168">
        <v>8</v>
      </c>
      <c r="AM117" s="168">
        <v>6</v>
      </c>
      <c r="AN117" s="168">
        <v>8</v>
      </c>
      <c r="AO117" s="594" t="s">
        <v>293</v>
      </c>
      <c r="AP117" s="168">
        <v>8</v>
      </c>
      <c r="AQ117" s="172">
        <v>8</v>
      </c>
      <c r="AR117" s="172">
        <v>7</v>
      </c>
      <c r="AS117" s="168">
        <v>7</v>
      </c>
      <c r="AT117" s="168">
        <v>7</v>
      </c>
      <c r="AU117" s="168">
        <v>8</v>
      </c>
      <c r="AV117" s="168">
        <v>8</v>
      </c>
      <c r="AW117" s="168">
        <v>8</v>
      </c>
      <c r="AX117" s="172"/>
      <c r="AY117" s="168">
        <v>6</v>
      </c>
      <c r="AZ117" s="168"/>
      <c r="BA117" s="172">
        <v>7</v>
      </c>
      <c r="BB117" s="168">
        <v>7</v>
      </c>
      <c r="BC117" s="168">
        <v>7</v>
      </c>
      <c r="BD117" s="168"/>
      <c r="BE117" s="168"/>
      <c r="BF117" s="168">
        <v>6</v>
      </c>
      <c r="BG117" s="168"/>
      <c r="BH117" s="168"/>
      <c r="BI117" s="168"/>
      <c r="BJ117" s="168"/>
      <c r="BK117" s="168"/>
      <c r="BL117" s="168"/>
      <c r="BM117" s="168">
        <v>8</v>
      </c>
      <c r="BN117" s="168"/>
      <c r="BO117" s="168">
        <v>7</v>
      </c>
      <c r="BP117" s="172">
        <v>6</v>
      </c>
      <c r="BQ117" s="132"/>
      <c r="BR117" s="130">
        <f t="shared" si="39"/>
        <v>0</v>
      </c>
      <c r="BS117" s="139">
        <f t="shared" si="34"/>
        <v>46</v>
      </c>
      <c r="BT117" s="139">
        <f t="shared" si="35"/>
        <v>4</v>
      </c>
      <c r="BU117" s="139">
        <f t="shared" si="36"/>
        <v>0</v>
      </c>
      <c r="BV117" s="139">
        <f t="shared" si="37"/>
        <v>0</v>
      </c>
      <c r="BW117" s="156">
        <f t="shared" si="40"/>
        <v>50</v>
      </c>
      <c r="BX117" s="303"/>
      <c r="BY117" s="300"/>
      <c r="BZ117" s="300"/>
      <c r="CA117" s="300"/>
      <c r="CB117" s="300"/>
      <c r="CC117" s="300"/>
      <c r="CD117" s="300"/>
      <c r="CE117" s="300"/>
      <c r="CF117" s="301"/>
      <c r="CG117" s="302"/>
      <c r="CH117" s="303"/>
      <c r="CI117" s="300"/>
      <c r="CJ117" s="300"/>
      <c r="CK117" s="300"/>
      <c r="CL117" s="304"/>
      <c r="CM117" s="303"/>
      <c r="CN117" s="300"/>
      <c r="CO117" s="300"/>
      <c r="CP117" s="300"/>
      <c r="CQ117" s="300"/>
      <c r="CR117" s="300"/>
      <c r="CS117" s="300"/>
      <c r="CT117" s="300"/>
      <c r="CU117" s="300"/>
      <c r="CV117" s="304"/>
      <c r="CW117" s="303"/>
      <c r="CX117" s="300"/>
      <c r="CY117" s="300"/>
      <c r="CZ117" s="300"/>
      <c r="DA117" s="300"/>
      <c r="DB117" s="300"/>
      <c r="DC117" s="300"/>
      <c r="DD117" s="300"/>
      <c r="DE117" s="300"/>
      <c r="DF117" s="123"/>
      <c r="DG117" s="303"/>
      <c r="DH117" s="301"/>
      <c r="DI117" s="303"/>
      <c r="DJ117" s="300"/>
      <c r="DK117" s="300"/>
      <c r="DL117" s="300"/>
      <c r="DM117" s="300"/>
      <c r="DN117" s="300"/>
      <c r="DO117" s="302"/>
    </row>
    <row r="118" spans="1:119" s="143" customFormat="1" ht="14.4" thickBot="1" x14ac:dyDescent="0.3">
      <c r="A118" s="748"/>
      <c r="B118" s="748"/>
      <c r="C118" s="734"/>
      <c r="D118" s="243"/>
      <c r="E118" s="278"/>
      <c r="F118" s="254"/>
      <c r="G118" s="279"/>
      <c r="H118" s="264"/>
      <c r="I118" s="264"/>
      <c r="J118" s="264"/>
      <c r="K118" s="264"/>
      <c r="L118" s="264"/>
      <c r="M118" s="264"/>
      <c r="N118" s="264"/>
      <c r="O118" s="264"/>
      <c r="P118" s="264"/>
      <c r="Q118" s="264"/>
      <c r="R118" s="264"/>
      <c r="S118" s="264"/>
      <c r="T118" s="264"/>
      <c r="U118" s="749"/>
      <c r="V118" s="264"/>
      <c r="W118" s="264"/>
      <c r="X118" s="749"/>
      <c r="Y118" s="264"/>
      <c r="Z118" s="266"/>
      <c r="AA118" s="266"/>
      <c r="AB118" s="264"/>
      <c r="AC118" s="264"/>
      <c r="AD118" s="264"/>
      <c r="AE118" s="264"/>
      <c r="AF118" s="266"/>
      <c r="AG118" s="264"/>
      <c r="AH118" s="264"/>
      <c r="AI118" s="266"/>
      <c r="AJ118" s="264"/>
      <c r="AK118" s="264"/>
      <c r="AL118" s="264"/>
      <c r="AM118" s="264"/>
      <c r="AN118" s="264"/>
      <c r="AO118" s="750"/>
      <c r="AP118" s="264"/>
      <c r="AQ118" s="266"/>
      <c r="AR118" s="266"/>
      <c r="AS118" s="264"/>
      <c r="AT118" s="264"/>
      <c r="AU118" s="264"/>
      <c r="AV118" s="264"/>
      <c r="AW118" s="264"/>
      <c r="AX118" s="266"/>
      <c r="AY118" s="264"/>
      <c r="AZ118" s="264"/>
      <c r="BA118" s="266"/>
      <c r="BB118" s="264"/>
      <c r="BC118" s="264"/>
      <c r="BD118" s="264"/>
      <c r="BE118" s="264"/>
      <c r="BF118" s="264"/>
      <c r="BG118" s="264"/>
      <c r="BH118" s="264"/>
      <c r="BI118" s="264"/>
      <c r="BJ118" s="264"/>
      <c r="BK118" s="264"/>
      <c r="BL118" s="264"/>
      <c r="BM118" s="264"/>
      <c r="BN118" s="264"/>
      <c r="BO118" s="296"/>
      <c r="BP118" s="172"/>
      <c r="BQ118" s="132"/>
      <c r="BR118" s="252"/>
      <c r="BS118" s="156"/>
      <c r="BT118" s="156"/>
      <c r="BU118" s="156"/>
      <c r="BV118" s="156"/>
      <c r="BW118" s="156"/>
      <c r="BX118" s="303"/>
      <c r="BY118" s="300"/>
      <c r="BZ118" s="300"/>
      <c r="CA118" s="300"/>
      <c r="CB118" s="300"/>
      <c r="CC118" s="300"/>
      <c r="CD118" s="300"/>
      <c r="CE118" s="300"/>
      <c r="CF118" s="301"/>
      <c r="CG118" s="302"/>
      <c r="CH118" s="303"/>
      <c r="CI118" s="300"/>
      <c r="CJ118" s="300"/>
      <c r="CK118" s="300"/>
      <c r="CL118" s="304"/>
      <c r="CM118" s="303"/>
      <c r="CN118" s="300"/>
      <c r="CO118" s="300"/>
      <c r="CP118" s="300"/>
      <c r="CQ118" s="300"/>
      <c r="CR118" s="300"/>
      <c r="CS118" s="300"/>
      <c r="CT118" s="300"/>
      <c r="CU118" s="300"/>
      <c r="CV118" s="304"/>
      <c r="CW118" s="303"/>
      <c r="CX118" s="300"/>
      <c r="CY118" s="300"/>
      <c r="CZ118" s="300"/>
      <c r="DA118" s="300"/>
      <c r="DB118" s="300"/>
      <c r="DC118" s="300"/>
      <c r="DD118" s="300"/>
      <c r="DE118" s="300"/>
      <c r="DF118" s="123"/>
      <c r="DG118" s="303"/>
      <c r="DH118" s="301"/>
      <c r="DI118" s="303"/>
      <c r="DJ118" s="300"/>
      <c r="DK118" s="300"/>
      <c r="DL118" s="300"/>
      <c r="DM118" s="300"/>
      <c r="DN118" s="300"/>
      <c r="DO118" s="302"/>
    </row>
    <row r="119" spans="1:119" ht="14.4" thickBot="1" x14ac:dyDescent="0.3">
      <c r="A119" s="144"/>
      <c r="C119" s="307"/>
      <c r="D119" s="145"/>
      <c r="E119" s="145"/>
      <c r="F119" s="146"/>
      <c r="G119" s="147"/>
      <c r="H119" s="148"/>
      <c r="I119" s="148"/>
      <c r="J119" s="148"/>
      <c r="K119" s="148"/>
      <c r="L119" s="148"/>
      <c r="M119" s="148"/>
      <c r="N119" s="148"/>
      <c r="O119" s="148"/>
      <c r="P119" s="148"/>
      <c r="Q119" s="148"/>
      <c r="R119" s="148"/>
      <c r="S119" s="148"/>
      <c r="T119" s="148"/>
      <c r="U119" s="148"/>
      <c r="V119" s="148"/>
      <c r="W119" s="148"/>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511"/>
      <c r="BP119" s="513"/>
      <c r="BQ119" s="513"/>
      <c r="BR119" s="150"/>
      <c r="BS119" s="148"/>
      <c r="BT119" s="148"/>
      <c r="BU119" s="148"/>
      <c r="BV119" s="148"/>
      <c r="BW119" s="148"/>
      <c r="BX119" s="148"/>
      <c r="BY119" s="146"/>
      <c r="BZ119" s="146"/>
      <c r="CA119" s="146"/>
      <c r="CB119" s="146"/>
      <c r="CC119" s="146"/>
      <c r="CD119" s="146"/>
      <c r="CE119" s="146"/>
      <c r="CF119" s="149"/>
      <c r="CG119" s="147"/>
      <c r="CH119" s="148"/>
      <c r="CI119" s="146"/>
      <c r="CJ119" s="146"/>
      <c r="CK119" s="146"/>
      <c r="CL119" s="151"/>
      <c r="CM119" s="148"/>
      <c r="CN119" s="146"/>
      <c r="CO119" s="146"/>
      <c r="CP119" s="146"/>
      <c r="CQ119" s="146"/>
      <c r="CR119" s="146"/>
      <c r="CS119" s="146"/>
      <c r="CT119" s="146"/>
      <c r="CU119" s="146"/>
      <c r="CV119" s="151"/>
      <c r="CW119" s="148"/>
      <c r="CX119" s="146"/>
      <c r="CY119" s="146"/>
      <c r="CZ119" s="146"/>
      <c r="DA119" s="146"/>
      <c r="DB119" s="146"/>
      <c r="DC119" s="146"/>
      <c r="DD119" s="146"/>
      <c r="DE119" s="146"/>
      <c r="DF119" s="152"/>
      <c r="DG119" s="148"/>
      <c r="DH119" s="149"/>
      <c r="DI119" s="153"/>
      <c r="DJ119" s="154"/>
      <c r="DK119" s="154"/>
      <c r="DL119" s="154"/>
      <c r="DM119" s="154"/>
      <c r="DN119" s="154"/>
      <c r="DO119" s="155"/>
    </row>
    <row r="121" spans="1:119" ht="14.4" thickBot="1" x14ac:dyDescent="0.3"/>
    <row r="122" spans="1:119" ht="30" customHeight="1" x14ac:dyDescent="0.25">
      <c r="C122" s="972" t="s">
        <v>43</v>
      </c>
      <c r="D122" s="973"/>
      <c r="E122" s="974"/>
      <c r="F122" s="975"/>
    </row>
    <row r="123" spans="1:119" x14ac:dyDescent="0.25">
      <c r="C123" s="139" t="s">
        <v>36</v>
      </c>
      <c r="D123" s="976" t="s">
        <v>17</v>
      </c>
      <c r="E123" s="977"/>
      <c r="F123" s="978"/>
    </row>
    <row r="124" spans="1:119" x14ac:dyDescent="0.25">
      <c r="C124" s="139" t="s">
        <v>52</v>
      </c>
      <c r="D124" s="976" t="s">
        <v>53</v>
      </c>
      <c r="E124" s="977"/>
      <c r="F124" s="978"/>
    </row>
    <row r="125" spans="1:119" x14ac:dyDescent="0.25">
      <c r="C125" s="139" t="s">
        <v>54</v>
      </c>
      <c r="D125" s="976" t="s">
        <v>55</v>
      </c>
      <c r="E125" s="977"/>
      <c r="F125" s="978"/>
    </row>
    <row r="126" spans="1:119" x14ac:dyDescent="0.25">
      <c r="C126" s="139" t="s">
        <v>16</v>
      </c>
      <c r="D126" s="976" t="s">
        <v>18</v>
      </c>
      <c r="E126" s="977"/>
      <c r="F126" s="978"/>
    </row>
    <row r="127" spans="1:119" x14ac:dyDescent="0.25">
      <c r="C127" s="156" t="s">
        <v>42</v>
      </c>
      <c r="D127" s="157" t="s">
        <v>75</v>
      </c>
      <c r="E127" s="177"/>
      <c r="F127" s="158"/>
    </row>
    <row r="128" spans="1:119" x14ac:dyDescent="0.25">
      <c r="C128" s="156" t="s">
        <v>50</v>
      </c>
      <c r="D128" s="157" t="s">
        <v>66</v>
      </c>
      <c r="E128" s="177"/>
      <c r="F128" s="158"/>
    </row>
    <row r="129" spans="3:76" ht="14.4" thickBot="1" x14ac:dyDescent="0.3">
      <c r="C129" s="159" t="s">
        <v>44</v>
      </c>
      <c r="D129" s="979" t="s">
        <v>30</v>
      </c>
      <c r="E129" s="980"/>
      <c r="F129" s="981"/>
      <c r="BX129" s="103"/>
    </row>
    <row r="131" spans="3:76" x14ac:dyDescent="0.25">
      <c r="D131" s="966"/>
      <c r="E131" s="966"/>
      <c r="F131" s="966"/>
      <c r="G131" s="966"/>
      <c r="H131" s="966"/>
      <c r="I131" s="966"/>
      <c r="J131" s="966"/>
      <c r="K131" s="966"/>
      <c r="L131" s="966"/>
      <c r="M131" s="966"/>
      <c r="N131" s="966"/>
      <c r="O131" s="966"/>
      <c r="P131" s="966"/>
      <c r="Q131" s="966"/>
      <c r="BX131" s="103"/>
    </row>
    <row r="132" spans="3:76" ht="29.25" customHeight="1" x14ac:dyDescent="0.25">
      <c r="D132" s="967" t="s">
        <v>39</v>
      </c>
      <c r="E132" s="967"/>
      <c r="F132" s="967"/>
      <c r="G132" s="967"/>
      <c r="H132" s="967"/>
      <c r="I132" s="967"/>
      <c r="J132" s="967"/>
      <c r="K132" s="967"/>
      <c r="L132" s="967"/>
      <c r="M132" s="967"/>
      <c r="N132" s="967"/>
      <c r="O132" s="967"/>
      <c r="P132" s="967"/>
      <c r="Q132" s="967"/>
      <c r="R132" s="967"/>
      <c r="BX132" s="103"/>
    </row>
    <row r="133" spans="3:76" x14ac:dyDescent="0.25">
      <c r="D133" s="103" t="s">
        <v>40</v>
      </c>
      <c r="BX133" s="103"/>
    </row>
  </sheetData>
  <autoFilter ref="H2:BP119" xr:uid="{00000000-0009-0000-0000-000001000000}"/>
  <sortState xmlns:xlrd2="http://schemas.microsoft.com/office/spreadsheetml/2017/richdata2" ref="A4:DN44">
    <sortCondition ref="F4:F44"/>
    <sortCondition ref="E4:E44"/>
    <sortCondition ref="D4:D44"/>
  </sortState>
  <mergeCells count="23">
    <mergeCell ref="D131:Q131"/>
    <mergeCell ref="D132:R132"/>
    <mergeCell ref="A1:A2"/>
    <mergeCell ref="B1:B2"/>
    <mergeCell ref="C1:C2"/>
    <mergeCell ref="D1:D2"/>
    <mergeCell ref="C122:F122"/>
    <mergeCell ref="D123:F123"/>
    <mergeCell ref="D124:F124"/>
    <mergeCell ref="D125:F125"/>
    <mergeCell ref="D126:F126"/>
    <mergeCell ref="D129:F129"/>
    <mergeCell ref="E1:G1"/>
    <mergeCell ref="AX1:BE1"/>
    <mergeCell ref="BL1:BP1"/>
    <mergeCell ref="BR1:BW1"/>
    <mergeCell ref="BX1:CG1"/>
    <mergeCell ref="H1:AW1"/>
    <mergeCell ref="CW1:DF1"/>
    <mergeCell ref="DG1:DH1"/>
    <mergeCell ref="DI1:DO1"/>
    <mergeCell ref="CH1:CL1"/>
    <mergeCell ref="CM1:CV1"/>
  </mergeCells>
  <conditionalFormatting sqref="H68:T111">
    <cfRule type="cellIs" dxfId="3883" priority="47" operator="equal">
      <formula>"2014-2"</formula>
    </cfRule>
    <cfRule type="cellIs" dxfId="3882" priority="48" operator="lessThan">
      <formula>6</formula>
    </cfRule>
    <cfRule type="cellIs" dxfId="3881" priority="46" operator="equal">
      <formula>5</formula>
    </cfRule>
    <cfRule type="cellIs" dxfId="3880" priority="45" operator="equal">
      <formula>"2015-1"</formula>
    </cfRule>
  </conditionalFormatting>
  <conditionalFormatting sqref="H53:X55">
    <cfRule type="cellIs" dxfId="3879" priority="751" operator="equal">
      <formula>"2014-2"</formula>
    </cfRule>
    <cfRule type="cellIs" dxfId="3878" priority="752" operator="lessThan">
      <formula>6</formula>
    </cfRule>
  </conditionalFormatting>
  <conditionalFormatting sqref="H112:X114">
    <cfRule type="cellIs" dxfId="3877" priority="653" operator="equal">
      <formula>"2014-2"</formula>
    </cfRule>
    <cfRule type="cellIs" dxfId="3876" priority="654" operator="lessThan">
      <formula>6</formula>
    </cfRule>
    <cfRule type="cellIs" dxfId="3875" priority="651" operator="equal">
      <formula>"2015-1"</formula>
    </cfRule>
    <cfRule type="cellIs" dxfId="3874" priority="652" operator="equal">
      <formula>5</formula>
    </cfRule>
  </conditionalFormatting>
  <conditionalFormatting sqref="H57:Z66">
    <cfRule type="cellIs" dxfId="3873" priority="548" operator="lessThan">
      <formula>6</formula>
    </cfRule>
    <cfRule type="cellIs" dxfId="3872" priority="547" operator="equal">
      <formula>"2014-2"</formula>
    </cfRule>
  </conditionalFormatting>
  <conditionalFormatting sqref="H115:AC118">
    <cfRule type="cellIs" dxfId="3871" priority="313" operator="equal">
      <formula>"2015-1"</formula>
    </cfRule>
    <cfRule type="cellIs" dxfId="3870" priority="314" operator="equal">
      <formula>5</formula>
    </cfRule>
  </conditionalFormatting>
  <conditionalFormatting sqref="H46:AP63">
    <cfRule type="cellIs" dxfId="3869" priority="342" operator="equal">
      <formula>5</formula>
    </cfRule>
    <cfRule type="cellIs" dxfId="3868" priority="341" operator="equal">
      <formula>"2015-1"</formula>
    </cfRule>
  </conditionalFormatting>
  <conditionalFormatting sqref="H12:AW12 AY12:AZ48 H13:I19 K13:S19 BL13:BL31 AO13:AO45 K20:M25 I20:I32 N20:S32 H20:H42 AM26:AW26 J26:J32 L26:L32 T26:U32 AK26:AK32 BB26:BI32 BQ26:BQ32 AD26:AD38 BO26:BO38 AL26:AM45 AW26:AW57 AM27:AV31 AO32:AV33 AN32:AN43 AI33 H33:J38 L33:U38 AB33:AF45 AH33:AH45 BB33:BK47 BL33:BQ51 AS34:AT38 AV34:AV38 AO34:AQ43 AK34:AK45 AR34:AR45 H39:U45 AS39:AV45 U39:U55 BJ39:BJ55 AN44:AQ44 AQ45:AQ94 BB48 BC48:BK50 AY49:BB50 BF51:BF55 BP52:BQ54 BC52:BC55 BL53:BO54 BD53:BK55 BB55 BL55:BQ55 BL57:BQ59 BB57:BK73 M57:M83 O57:O83 BL60:BM60 BO60:BQ60 H64:AE66 H67:Y67 BB74:BE74 BG74:BK74 BB75:BK82 BB83:BE83 BG83:BK83 BB84:BK88 AG88:AM88 AR88:AZ88 AH89:AM89 AY89:BE89 BG89:BK89 BM89:BQ89 AH90:AP90 AS90:AZ90 X91:Z92 AD92:AF92 X93:Y93 AE93:AF93 AR94:AS94 W94:X95 AK95:AT95 AB96:AI110 U96:X111 AK96:AZ113 AA113:AE113 Z114:AC114 AE114:AE115 AM114:AZ116">
    <cfRule type="cellIs" dxfId="3867" priority="1201" operator="equal">
      <formula>5</formula>
    </cfRule>
    <cfRule type="cellIs" dxfId="3866" priority="1159" operator="equal">
      <formula>"2015-1"</formula>
    </cfRule>
  </conditionalFormatting>
  <conditionalFormatting sqref="H12:AW12 AY12:AZ48 H13:I19 K13:S19 BL13:BL31 AO13:AO45 K20:M25 I20:I32 N20:S32 H20:H42 AM26:AW26 J26:J32 L26:L32 T26:U32 AK26:AK32 BB26:BI32 BQ26:BQ32 AD26:AD38 BO26:BO38 AL26:AM45 AW26:AW57 AM27:AV31 AO32:AV33 AN32:AN43 AI33 H33:J38 L33:U38 AB33:AF45 AH33:AH45 BB33:BQ48 AS34:AT38 AV34:AV38 AO34:AQ43 AK34:AK45 AR34:AR45 H39:U45 AS39:AV45 U39:U55 BJ39:BJ55 AN44:AQ44 AQ45:AQ94 H46:AP47 AR46:AW48 H48:I48 M48:N48 P48:AP48 J48:J50 L48:M50 O48:O50 BF48:BF55 BK49 R49:R50 AY49:AY50 BP49:BQ50 H51:X51 Z51 AB51:AP51 AS51:AW51 AY51:AZ51 BB51:BQ51 M51:M55 BP52:BQ54 AS53:AW54 AY53:BB54 BL53:BO54 BC53:BK55 BB55 BL55:BQ55 BL57:BQ59 BB57:BK73 M57:M86 BL60:BM60 BO60:BQ60 AB62:AF63 H67:Y67 BB74:BE74 BG74:BK74 BB75:BK82 BB83:BE83 BG83:BK83 BB84:BK88 AG88:AM88 AR88:AZ88 AH89:AM89 AY89:BE89 BG89:BK89 BM89:BQ89 AH90:AP90 AS90:AZ90 X91:Z92 AD92:AF92 X93:Y93 AE93:AF93 AR94:AS94 W94:X95 AK95:AT95 AB96:AI110 U96:X111 AK96:AZ113 AA113:AE113 Z114:AC114 AE114:AE115 AM114:AZ116 H117:Z118 AY117:AZ118">
    <cfRule type="cellIs" dxfId="3865" priority="1203" operator="lessThan">
      <formula>6</formula>
    </cfRule>
    <cfRule type="cellIs" dxfId="3864" priority="1202" operator="equal">
      <formula>"2014-2"</formula>
    </cfRule>
  </conditionalFormatting>
  <conditionalFormatting sqref="H4:BQ11">
    <cfRule type="cellIs" dxfId="3863" priority="747" operator="equal">
      <formula>"2015-1"</formula>
    </cfRule>
    <cfRule type="cellIs" dxfId="3862" priority="748" operator="equal">
      <formula>5</formula>
    </cfRule>
  </conditionalFormatting>
  <conditionalFormatting sqref="I49">
    <cfRule type="cellIs" dxfId="3861" priority="591" operator="equal">
      <formula>"2014-2"</formula>
    </cfRule>
    <cfRule type="cellIs" dxfId="3860" priority="592" operator="lessThan">
      <formula>6</formula>
    </cfRule>
  </conditionalFormatting>
  <conditionalFormatting sqref="K26:K38">
    <cfRule type="cellIs" dxfId="3859" priority="145" operator="equal">
      <formula>"2015-1"</formula>
    </cfRule>
    <cfRule type="cellIs" dxfId="3858" priority="146" operator="equal">
      <formula>5</formula>
    </cfRule>
    <cfRule type="cellIs" dxfId="3857" priority="148" operator="lessThan">
      <formula>6</formula>
    </cfRule>
    <cfRule type="cellIs" dxfId="3856" priority="147" operator="equal">
      <formula>"2014-2"</formula>
    </cfRule>
  </conditionalFormatting>
  <conditionalFormatting sqref="K48:K49">
    <cfRule type="cellIs" dxfId="3855" priority="583" operator="equal">
      <formula>"2014-2"</formula>
    </cfRule>
    <cfRule type="cellIs" dxfId="3854" priority="584" operator="lessThan">
      <formula>6</formula>
    </cfRule>
  </conditionalFormatting>
  <conditionalFormatting sqref="P49">
    <cfRule type="cellIs" dxfId="3853" priority="587" operator="equal">
      <formula>"2014-2"</formula>
    </cfRule>
    <cfRule type="cellIs" dxfId="3852" priority="588" operator="lessThan">
      <formula>6</formula>
    </cfRule>
  </conditionalFormatting>
  <conditionalFormatting sqref="R5:R11">
    <cfRule type="cellIs" dxfId="3851" priority="824" operator="lessThan">
      <formula>6</formula>
    </cfRule>
    <cfRule type="cellIs" dxfId="3850" priority="823" operator="equal">
      <formula>"2014-2"</formula>
    </cfRule>
  </conditionalFormatting>
  <conditionalFormatting sqref="R52">
    <cfRule type="cellIs" dxfId="3849" priority="795" operator="equal">
      <formula>"2014-2"</formula>
    </cfRule>
    <cfRule type="cellIs" dxfId="3848" priority="796" operator="lessThan">
      <formula>6</formula>
    </cfRule>
  </conditionalFormatting>
  <conditionalFormatting sqref="T49">
    <cfRule type="cellIs" dxfId="3847" priority="586" operator="lessThan">
      <formula>6</formula>
    </cfRule>
    <cfRule type="cellIs" dxfId="3846" priority="585" operator="equal">
      <formula>"2014-2"</formula>
    </cfRule>
  </conditionalFormatting>
  <conditionalFormatting sqref="T13:AW25">
    <cfRule type="cellIs" dxfId="3845" priority="7" operator="equal">
      <formula>"2014-2"</formula>
    </cfRule>
    <cfRule type="cellIs" dxfId="3844" priority="8" operator="lessThan">
      <formula>6</formula>
    </cfRule>
    <cfRule type="cellIs" dxfId="3843" priority="6" operator="equal">
      <formula>5</formula>
    </cfRule>
    <cfRule type="cellIs" dxfId="3842" priority="5" operator="equal">
      <formula>"2015-1"</formula>
    </cfRule>
  </conditionalFormatting>
  <conditionalFormatting sqref="U91:V95">
    <cfRule type="cellIs" dxfId="3841" priority="333" operator="equal">
      <formula>"2015-1"</formula>
    </cfRule>
    <cfRule type="cellIs" dxfId="3840" priority="334" operator="equal">
      <formula>5</formula>
    </cfRule>
    <cfRule type="cellIs" dxfId="3839" priority="335" operator="equal">
      <formula>"2014-2"</formula>
    </cfRule>
    <cfRule type="cellIs" dxfId="3838" priority="336" operator="lessThan">
      <formula>6</formula>
    </cfRule>
  </conditionalFormatting>
  <conditionalFormatting sqref="U68:Y90">
    <cfRule type="cellIs" dxfId="3837" priority="224" operator="lessThan">
      <formula>6</formula>
    </cfRule>
    <cfRule type="cellIs" dxfId="3836" priority="223" operator="equal">
      <formula>"2014-2"</formula>
    </cfRule>
    <cfRule type="cellIs" dxfId="3835" priority="222" operator="equal">
      <formula>5</formula>
    </cfRule>
    <cfRule type="cellIs" dxfId="3834" priority="221" operator="equal">
      <formula>"2015-1"</formula>
    </cfRule>
  </conditionalFormatting>
  <conditionalFormatting sqref="V26:AA45">
    <cfRule type="cellIs" dxfId="3833" priority="73" operator="equal">
      <formula>"2015-1"</formula>
    </cfRule>
    <cfRule type="cellIs" dxfId="3832" priority="74" operator="equal">
      <formula>5</formula>
    </cfRule>
    <cfRule type="cellIs" dxfId="3831" priority="75" operator="equal">
      <formula>"2014-2"</formula>
    </cfRule>
    <cfRule type="cellIs" dxfId="3830" priority="76" operator="lessThan">
      <formula>6</formula>
    </cfRule>
  </conditionalFormatting>
  <conditionalFormatting sqref="W91:W93">
    <cfRule type="cellIs" dxfId="3829" priority="199" operator="equal">
      <formula>"2014-2"</formula>
    </cfRule>
    <cfRule type="cellIs" dxfId="3828" priority="200" operator="lessThan">
      <formula>6</formula>
    </cfRule>
    <cfRule type="cellIs" dxfId="3827" priority="197" operator="equal">
      <formula>"2015-1"</formula>
    </cfRule>
    <cfRule type="cellIs" dxfId="3826" priority="198" operator="equal">
      <formula>5</formula>
    </cfRule>
  </conditionalFormatting>
  <conditionalFormatting sqref="Y51:Y55">
    <cfRule type="cellIs" dxfId="3825" priority="541" operator="equal">
      <formula>"2014-2"</formula>
    </cfRule>
    <cfRule type="cellIs" dxfId="3824" priority="542" operator="lessThan">
      <formula>6</formula>
    </cfRule>
  </conditionalFormatting>
  <conditionalFormatting sqref="Y94:Y114">
    <cfRule type="cellIs" dxfId="3823" priority="277" operator="equal">
      <formula>"2015-1"</formula>
    </cfRule>
    <cfRule type="cellIs" dxfId="3822" priority="278" operator="equal">
      <formula>5</formula>
    </cfRule>
    <cfRule type="cellIs" dxfId="3821" priority="279" operator="equal">
      <formula>"2014-2"</formula>
    </cfRule>
    <cfRule type="cellIs" dxfId="3820" priority="280" operator="lessThan">
      <formula>6</formula>
    </cfRule>
  </conditionalFormatting>
  <conditionalFormatting sqref="Z53:Z55">
    <cfRule type="cellIs" dxfId="3819" priority="778" operator="lessThan">
      <formula>6</formula>
    </cfRule>
    <cfRule type="cellIs" dxfId="3818" priority="777" operator="equal">
      <formula>"2014-2"</formula>
    </cfRule>
  </conditionalFormatting>
  <conditionalFormatting sqref="Z67:Z90">
    <cfRule type="cellIs" dxfId="3817" priority="41" operator="equal">
      <formula>"2015-1"</formula>
    </cfRule>
    <cfRule type="cellIs" dxfId="3816" priority="44" operator="lessThan">
      <formula>6</formula>
    </cfRule>
    <cfRule type="cellIs" dxfId="3815" priority="43" operator="equal">
      <formula>"2014-2"</formula>
    </cfRule>
    <cfRule type="cellIs" dxfId="3814" priority="42" operator="equal">
      <formula>5</formula>
    </cfRule>
  </conditionalFormatting>
  <conditionalFormatting sqref="Z93:Z113">
    <cfRule type="cellIs" dxfId="3813" priority="612" operator="lessThan">
      <formula>6</formula>
    </cfRule>
    <cfRule type="cellIs" dxfId="3812" priority="611" operator="equal">
      <formula>"2014-2"</formula>
    </cfRule>
    <cfRule type="cellIs" dxfId="3811" priority="610" operator="equal">
      <formula>5</formula>
    </cfRule>
    <cfRule type="cellIs" dxfId="3810" priority="609" operator="equal">
      <formula>"2015-1"</formula>
    </cfRule>
  </conditionalFormatting>
  <conditionalFormatting sqref="AA67:AA112">
    <cfRule type="cellIs" dxfId="3809" priority="40" operator="lessThan">
      <formula>6</formula>
    </cfRule>
    <cfRule type="cellIs" dxfId="3808" priority="37" operator="equal">
      <formula>"2015-1"</formula>
    </cfRule>
    <cfRule type="cellIs" dxfId="3807" priority="38" operator="equal">
      <formula>5</formula>
    </cfRule>
    <cfRule type="cellIs" dxfId="3806" priority="39" operator="equal">
      <formula>"2014-2"</formula>
    </cfRule>
  </conditionalFormatting>
  <conditionalFormatting sqref="AB91:AC95">
    <cfRule type="cellIs" dxfId="3805" priority="33" operator="equal">
      <formula>"2015-1"</formula>
    </cfRule>
    <cfRule type="cellIs" dxfId="3804" priority="34" operator="equal">
      <formula>5</formula>
    </cfRule>
    <cfRule type="cellIs" dxfId="3803" priority="35" operator="equal">
      <formula>"2014-2"</formula>
    </cfRule>
    <cfRule type="cellIs" dxfId="3802" priority="36" operator="lessThan">
      <formula>6</formula>
    </cfRule>
  </conditionalFormatting>
  <conditionalFormatting sqref="AB117:AC118">
    <cfRule type="cellIs" dxfId="3801" priority="316" operator="lessThan">
      <formula>6</formula>
    </cfRule>
    <cfRule type="cellIs" dxfId="3800" priority="315" operator="equal">
      <formula>"2014-2"</formula>
    </cfRule>
  </conditionalFormatting>
  <conditionalFormatting sqref="AB64:AE90">
    <cfRule type="cellIs" dxfId="3799" priority="196" operator="lessThan">
      <formula>6</formula>
    </cfRule>
    <cfRule type="cellIs" dxfId="3798" priority="195" operator="equal">
      <formula>"2014-2"</formula>
    </cfRule>
  </conditionalFormatting>
  <conditionalFormatting sqref="AB67:AE90">
    <cfRule type="cellIs" dxfId="3797" priority="194" operator="equal">
      <formula>5</formula>
    </cfRule>
    <cfRule type="cellIs" dxfId="3796" priority="193" operator="equal">
      <formula>"2015-1"</formula>
    </cfRule>
  </conditionalFormatting>
  <conditionalFormatting sqref="AB111:AE112">
    <cfRule type="cellIs" dxfId="3795" priority="506" operator="equal">
      <formula>5</formula>
    </cfRule>
    <cfRule type="cellIs" dxfId="3794" priority="505" operator="equal">
      <formula>"2015-1"</formula>
    </cfRule>
    <cfRule type="cellIs" dxfId="3793" priority="508" operator="lessThan">
      <formula>6</formula>
    </cfRule>
    <cfRule type="cellIs" dxfId="3792" priority="507" operator="equal">
      <formula>"2014-2"</formula>
    </cfRule>
  </conditionalFormatting>
  <conditionalFormatting sqref="AB26:AI32">
    <cfRule type="cellIs" dxfId="3791" priority="17" operator="equal">
      <formula>"2015-1"</formula>
    </cfRule>
    <cfRule type="cellIs" dxfId="3790" priority="20" operator="lessThan">
      <formula>6</formula>
    </cfRule>
    <cfRule type="cellIs" dxfId="3789" priority="19" operator="equal">
      <formula>"2014-2"</formula>
    </cfRule>
    <cfRule type="cellIs" dxfId="3788" priority="18" operator="equal">
      <formula>5</formula>
    </cfRule>
  </conditionalFormatting>
  <conditionalFormatting sqref="AB53:AP55">
    <cfRule type="cellIs" dxfId="3787" priority="534" operator="lessThan">
      <formula>6</formula>
    </cfRule>
    <cfRule type="cellIs" dxfId="3786" priority="533" operator="equal">
      <formula>"2014-2"</formula>
    </cfRule>
  </conditionalFormatting>
  <conditionalFormatting sqref="AB57:AP61">
    <cfRule type="cellIs" dxfId="3785" priority="344" operator="lessThan">
      <formula>6</formula>
    </cfRule>
    <cfRule type="cellIs" dxfId="3784" priority="343" operator="equal">
      <formula>"2014-2"</formula>
    </cfRule>
  </conditionalFormatting>
  <conditionalFormatting sqref="AD114:AD118">
    <cfRule type="cellIs" dxfId="3783" priority="307" operator="equal">
      <formula>"2014-2"</formula>
    </cfRule>
    <cfRule type="cellIs" dxfId="3782" priority="308" operator="lessThan">
      <formula>6</formula>
    </cfRule>
    <cfRule type="cellIs" dxfId="3781" priority="306" operator="equal">
      <formula>5</formula>
    </cfRule>
    <cfRule type="cellIs" dxfId="3780" priority="305" operator="equal">
      <formula>"2015-1"</formula>
    </cfRule>
  </conditionalFormatting>
  <conditionalFormatting sqref="AD91:AE91">
    <cfRule type="cellIs" dxfId="3779" priority="497" operator="equal">
      <formula>"2015-1"</formula>
    </cfRule>
    <cfRule type="cellIs" dxfId="3778" priority="498" operator="equal">
      <formula>5</formula>
    </cfRule>
    <cfRule type="cellIs" dxfId="3777" priority="499" operator="equal">
      <formula>"2014-2"</formula>
    </cfRule>
    <cfRule type="cellIs" dxfId="3776" priority="500" operator="lessThan">
      <formula>6</formula>
    </cfRule>
  </conditionalFormatting>
  <conditionalFormatting sqref="AD93:AE95">
    <cfRule type="cellIs" dxfId="3775" priority="502" operator="equal">
      <formula>5</formula>
    </cfRule>
    <cfRule type="cellIs" dxfId="3774" priority="503" operator="equal">
      <formula>"2014-2"</formula>
    </cfRule>
    <cfRule type="cellIs" dxfId="3773" priority="504" operator="lessThan">
      <formula>6</formula>
    </cfRule>
    <cfRule type="cellIs" dxfId="3772" priority="501" operator="equal">
      <formula>"2015-1"</formula>
    </cfRule>
  </conditionalFormatting>
  <conditionalFormatting sqref="AF64:AF91">
    <cfRule type="cellIs" dxfId="3771" priority="10" operator="equal">
      <formula>5</formula>
    </cfRule>
    <cfRule type="cellIs" dxfId="3770" priority="11" operator="equal">
      <formula>"2014-2"</formula>
    </cfRule>
    <cfRule type="cellIs" dxfId="3769" priority="12" operator="lessThan">
      <formula>6</formula>
    </cfRule>
    <cfRule type="cellIs" dxfId="3768" priority="9" operator="equal">
      <formula>"2015-1"</formula>
    </cfRule>
  </conditionalFormatting>
  <conditionalFormatting sqref="AF94:AF95">
    <cfRule type="cellIs" dxfId="3767" priority="673" operator="equal">
      <formula>"2014-2"</formula>
    </cfRule>
    <cfRule type="cellIs" dxfId="3766" priority="672" operator="equal">
      <formula>5</formula>
    </cfRule>
    <cfRule type="cellIs" dxfId="3765" priority="671" operator="equal">
      <formula>"2015-1"</formula>
    </cfRule>
    <cfRule type="cellIs" dxfId="3764" priority="674" operator="lessThan">
      <formula>6</formula>
    </cfRule>
  </conditionalFormatting>
  <conditionalFormatting sqref="AF111:AI115">
    <cfRule type="cellIs" dxfId="3763" priority="600" operator="lessThan">
      <formula>6</formula>
    </cfRule>
    <cfRule type="cellIs" dxfId="3762" priority="598" operator="equal">
      <formula>5</formula>
    </cfRule>
    <cfRule type="cellIs" dxfId="3761" priority="597" operator="equal">
      <formula>"2015-1"</formula>
    </cfRule>
    <cfRule type="cellIs" dxfId="3760" priority="599" operator="equal">
      <formula>"2014-2"</formula>
    </cfRule>
  </conditionalFormatting>
  <conditionalFormatting sqref="AG89:AG95">
    <cfRule type="cellIs" dxfId="3759" priority="380" operator="lessThan">
      <formula>6</formula>
    </cfRule>
    <cfRule type="cellIs" dxfId="3758" priority="379" operator="equal">
      <formula>"2014-2"</formula>
    </cfRule>
    <cfRule type="cellIs" dxfId="3757" priority="378" operator="equal">
      <formula>5</formula>
    </cfRule>
    <cfRule type="cellIs" dxfId="3756" priority="377" operator="equal">
      <formula>"2015-1"</formula>
    </cfRule>
  </conditionalFormatting>
  <conditionalFormatting sqref="AG62:AP87">
    <cfRule type="cellIs" dxfId="3755" priority="104" operator="lessThan">
      <formula>6</formula>
    </cfRule>
    <cfRule type="cellIs" dxfId="3754" priority="103" operator="equal">
      <formula>"2014-2"</formula>
    </cfRule>
  </conditionalFormatting>
  <conditionalFormatting sqref="AG64:AP87">
    <cfRule type="cellIs" dxfId="3753" priority="102" operator="equal">
      <formula>5</formula>
    </cfRule>
    <cfRule type="cellIs" dxfId="3752" priority="101" operator="equal">
      <formula>"2015-1"</formula>
    </cfRule>
  </conditionalFormatting>
  <conditionalFormatting sqref="AH91:AI95">
    <cfRule type="cellIs" dxfId="3751" priority="411" operator="equal">
      <formula>"2014-2"</formula>
    </cfRule>
    <cfRule type="cellIs" dxfId="3750" priority="412" operator="lessThan">
      <formula>6</formula>
    </cfRule>
    <cfRule type="cellIs" dxfId="3749" priority="410" operator="equal">
      <formula>5</formula>
    </cfRule>
    <cfRule type="cellIs" dxfId="3748" priority="409" operator="equal">
      <formula>"2015-1"</formula>
    </cfRule>
  </conditionalFormatting>
  <conditionalFormatting sqref="AJ39:AJ45">
    <cfRule type="cellIs" dxfId="3747" priority="240" operator="lessThan">
      <formula>6</formula>
    </cfRule>
    <cfRule type="cellIs" dxfId="3746" priority="239" operator="equal">
      <formula>"2014-2"</formula>
    </cfRule>
    <cfRule type="cellIs" dxfId="3745" priority="238" operator="equal">
      <formula>5</formula>
    </cfRule>
    <cfRule type="cellIs" dxfId="3744" priority="237" operator="equal">
      <formula>"2015-1"</formula>
    </cfRule>
  </conditionalFormatting>
  <conditionalFormatting sqref="AJ91:AJ118">
    <cfRule type="cellIs" dxfId="3743" priority="406" operator="equal">
      <formula>5</formula>
    </cfRule>
    <cfRule type="cellIs" dxfId="3742" priority="408" operator="lessThan">
      <formula>6</formula>
    </cfRule>
    <cfRule type="cellIs" dxfId="3741" priority="405" operator="equal">
      <formula>"2015-1"</formula>
    </cfRule>
    <cfRule type="cellIs" dxfId="3740" priority="407" operator="equal">
      <formula>"2014-2"</formula>
    </cfRule>
  </conditionalFormatting>
  <conditionalFormatting sqref="AK114:AL118">
    <cfRule type="cellIs" dxfId="3739" priority="286" operator="equal">
      <formula>5</formula>
    </cfRule>
    <cfRule type="cellIs" dxfId="3738" priority="285" operator="equal">
      <formula>"2015-1"</formula>
    </cfRule>
    <cfRule type="cellIs" dxfId="3737" priority="288" operator="lessThan">
      <formula>6</formula>
    </cfRule>
    <cfRule type="cellIs" dxfId="3736" priority="287" operator="equal">
      <formula>"2014-2"</formula>
    </cfRule>
  </conditionalFormatting>
  <conditionalFormatting sqref="AK91:AP94">
    <cfRule type="cellIs" dxfId="3735" priority="27" operator="equal">
      <formula>"2014-2"</formula>
    </cfRule>
    <cfRule type="cellIs" dxfId="3734" priority="28" operator="lessThan">
      <formula>6</formula>
    </cfRule>
    <cfRule type="cellIs" dxfId="3733" priority="26" operator="equal">
      <formula>5</formula>
    </cfRule>
    <cfRule type="cellIs" dxfId="3732" priority="25" operator="equal">
      <formula>"2015-1"</formula>
    </cfRule>
  </conditionalFormatting>
  <conditionalFormatting sqref="AM117:AP118">
    <cfRule type="cellIs" dxfId="3731" priority="420" operator="lessThan">
      <formula>6</formula>
    </cfRule>
    <cfRule type="cellIs" dxfId="3730" priority="419" operator="equal">
      <formula>"2014-2"</formula>
    </cfRule>
  </conditionalFormatting>
  <conditionalFormatting sqref="AM117:AW118">
    <cfRule type="cellIs" dxfId="3729" priority="373" operator="equal">
      <formula>"2015-1"</formula>
    </cfRule>
    <cfRule type="cellIs" dxfId="3728" priority="374" operator="equal">
      <formula>5</formula>
    </cfRule>
  </conditionalFormatting>
  <conditionalFormatting sqref="AN45:AP45">
    <cfRule type="cellIs" dxfId="3727" priority="54" operator="equal">
      <formula>5</formula>
    </cfRule>
    <cfRule type="cellIs" dxfId="3726" priority="56" operator="lessThan">
      <formula>6</formula>
    </cfRule>
    <cfRule type="cellIs" dxfId="3725" priority="55" operator="equal">
      <formula>"2014-2"</formula>
    </cfRule>
    <cfRule type="cellIs" dxfId="3724" priority="53" operator="equal">
      <formula>"2015-1"</formula>
    </cfRule>
  </conditionalFormatting>
  <conditionalFormatting sqref="AN88:AP89">
    <cfRule type="cellIs" dxfId="3723" priority="424" operator="lessThan">
      <formula>6</formula>
    </cfRule>
    <cfRule type="cellIs" dxfId="3722" priority="423" operator="equal">
      <formula>"2014-2"</formula>
    </cfRule>
    <cfRule type="cellIs" dxfId="3721" priority="421" operator="equal">
      <formula>"2015-1"</formula>
    </cfRule>
    <cfRule type="cellIs" dxfId="3720" priority="422" operator="equal">
      <formula>5</formula>
    </cfRule>
  </conditionalFormatting>
  <conditionalFormatting sqref="AR52:AR54">
    <cfRule type="cellIs" dxfId="3719" priority="730" operator="lessThan">
      <formula>6</formula>
    </cfRule>
    <cfRule type="cellIs" dxfId="3718" priority="729" operator="equal">
      <formula>"2014-2"</formula>
    </cfRule>
  </conditionalFormatting>
  <conditionalFormatting sqref="AR90:AR93">
    <cfRule type="cellIs" dxfId="3717" priority="739" operator="equal">
      <formula>"2015-1"</formula>
    </cfRule>
    <cfRule type="cellIs" dxfId="3716" priority="740" operator="equal">
      <formula>5</formula>
    </cfRule>
    <cfRule type="cellIs" dxfId="3715" priority="742" operator="lessThan">
      <formula>6</formula>
    </cfRule>
    <cfRule type="cellIs" dxfId="3714" priority="741" operator="equal">
      <formula>"2014-2"</formula>
    </cfRule>
  </conditionalFormatting>
  <conditionalFormatting sqref="AR46:AW87">
    <cfRule type="cellIs" dxfId="3713" priority="165" operator="equal">
      <formula>"2015-1"</formula>
    </cfRule>
    <cfRule type="cellIs" dxfId="3712" priority="166" operator="equal">
      <formula>5</formula>
    </cfRule>
  </conditionalFormatting>
  <conditionalFormatting sqref="AR55:AW87">
    <cfRule type="cellIs" dxfId="3711" priority="167" operator="equal">
      <formula>"2014-2"</formula>
    </cfRule>
    <cfRule type="cellIs" dxfId="3710" priority="168" operator="lessThan">
      <formula>6</formula>
    </cfRule>
  </conditionalFormatting>
  <conditionalFormatting sqref="AR89:AW89">
    <cfRule type="cellIs" dxfId="3709" priority="366" operator="equal">
      <formula>5</formula>
    </cfRule>
    <cfRule type="cellIs" dxfId="3708" priority="368" operator="lessThan">
      <formula>6</formula>
    </cfRule>
    <cfRule type="cellIs" dxfId="3707" priority="367" operator="equal">
      <formula>"2014-2"</formula>
    </cfRule>
    <cfRule type="cellIs" dxfId="3706" priority="365" operator="equal">
      <formula>"2015-1"</formula>
    </cfRule>
  </conditionalFormatting>
  <conditionalFormatting sqref="AS91:AS93">
    <cfRule type="cellIs" dxfId="3705" priority="174" operator="equal">
      <formula>5</formula>
    </cfRule>
    <cfRule type="cellIs" dxfId="3704" priority="173" operator="equal">
      <formula>"2015-1"</formula>
    </cfRule>
    <cfRule type="cellIs" dxfId="3703" priority="176" operator="lessThan">
      <formula>6</formula>
    </cfRule>
    <cfRule type="cellIs" dxfId="3702" priority="175" operator="equal">
      <formula>"2014-2"</formula>
    </cfRule>
  </conditionalFormatting>
  <conditionalFormatting sqref="AS117:AW118">
    <cfRule type="cellIs" dxfId="3701" priority="375" operator="equal">
      <formula>"2014-2"</formula>
    </cfRule>
    <cfRule type="cellIs" dxfId="3700" priority="376" operator="lessThan">
      <formula>6</formula>
    </cfRule>
  </conditionalFormatting>
  <conditionalFormatting sqref="AT91:AT94">
    <cfRule type="cellIs" dxfId="3699" priority="24" operator="lessThan">
      <formula>6</formula>
    </cfRule>
    <cfRule type="cellIs" dxfId="3698" priority="23" operator="equal">
      <formula>"2014-2"</formula>
    </cfRule>
    <cfRule type="cellIs" dxfId="3697" priority="22" operator="equal">
      <formula>5</formula>
    </cfRule>
    <cfRule type="cellIs" dxfId="3696" priority="21" operator="equal">
      <formula>"2015-1"</formula>
    </cfRule>
  </conditionalFormatting>
  <conditionalFormatting sqref="AU91:AZ95">
    <cfRule type="cellIs" dxfId="3695" priority="169" operator="equal">
      <formula>"2015-1"</formula>
    </cfRule>
    <cfRule type="cellIs" dxfId="3694" priority="170" operator="equal">
      <formula>5</formula>
    </cfRule>
    <cfRule type="cellIs" dxfId="3693" priority="171" operator="equal">
      <formula>"2014-2"</formula>
    </cfRule>
    <cfRule type="cellIs" dxfId="3692" priority="172" operator="lessThan">
      <formula>6</formula>
    </cfRule>
  </conditionalFormatting>
  <conditionalFormatting sqref="AX32">
    <cfRule type="cellIs" dxfId="3691" priority="209" operator="equal">
      <formula>"2015-1"</formula>
    </cfRule>
    <cfRule type="cellIs" dxfId="3690" priority="212" operator="lessThan">
      <formula>6</formula>
    </cfRule>
    <cfRule type="cellIs" dxfId="3689" priority="211" operator="equal">
      <formula>"2014-2"</formula>
    </cfRule>
    <cfRule type="cellIs" dxfId="3688" priority="210" operator="equal">
      <formula>5</formula>
    </cfRule>
  </conditionalFormatting>
  <conditionalFormatting sqref="AY5:AY11">
    <cfRule type="cellIs" dxfId="3687" priority="834" operator="lessThan">
      <formula>6</formula>
    </cfRule>
    <cfRule type="cellIs" dxfId="3686" priority="833" operator="equal">
      <formula>"2014-2"</formula>
    </cfRule>
  </conditionalFormatting>
  <conditionalFormatting sqref="AY52">
    <cfRule type="cellIs" dxfId="3685" priority="806" operator="lessThan">
      <formula>6</formula>
    </cfRule>
    <cfRule type="cellIs" dxfId="3684" priority="805" operator="equal">
      <formula>"2014-2"</formula>
    </cfRule>
  </conditionalFormatting>
  <conditionalFormatting sqref="AY55:AZ87 H56:AP56 BB56:BQ56">
    <cfRule type="cellIs" dxfId="3683" priority="472" operator="lessThan">
      <formula>6</formula>
    </cfRule>
    <cfRule type="cellIs" dxfId="3682" priority="471" operator="equal">
      <formula>"2014-2"</formula>
    </cfRule>
  </conditionalFormatting>
  <conditionalFormatting sqref="AY55:AZ87 BB56:BQ56">
    <cfRule type="cellIs" dxfId="3681" priority="469" operator="equal">
      <formula>"2015-1"</formula>
    </cfRule>
    <cfRule type="cellIs" dxfId="3680" priority="470" operator="equal">
      <formula>5</formula>
    </cfRule>
  </conditionalFormatting>
  <conditionalFormatting sqref="AY117:BA118">
    <cfRule type="cellIs" dxfId="3679" priority="745" operator="equal">
      <formula>"2015-1"</formula>
    </cfRule>
    <cfRule type="cellIs" dxfId="3678" priority="746" operator="equal">
      <formula>5</formula>
    </cfRule>
  </conditionalFormatting>
  <conditionalFormatting sqref="AY52:BB54">
    <cfRule type="cellIs" dxfId="3677" priority="803" operator="equal">
      <formula>"2015-1"</formula>
    </cfRule>
    <cfRule type="cellIs" dxfId="3676" priority="804" operator="equal">
      <formula>5</formula>
    </cfRule>
  </conditionalFormatting>
  <conditionalFormatting sqref="AY51:BK51">
    <cfRule type="cellIs" dxfId="3675" priority="743" operator="equal">
      <formula>"2015-1"</formula>
    </cfRule>
    <cfRule type="cellIs" dxfId="3674" priority="744" operator="equal">
      <formula>5</formula>
    </cfRule>
  </conditionalFormatting>
  <conditionalFormatting sqref="BA39:BA45">
    <cfRule type="cellIs" dxfId="3673" priority="430" operator="equal">
      <formula>5</formula>
    </cfRule>
    <cfRule type="cellIs" dxfId="3672" priority="431" operator="equal">
      <formula>"2014-2"</formula>
    </cfRule>
    <cfRule type="cellIs" dxfId="3671" priority="432" operator="lessThan">
      <formula>6</formula>
    </cfRule>
    <cfRule type="cellIs" dxfId="3670" priority="429" operator="equal">
      <formula>"2015-1"</formula>
    </cfRule>
  </conditionalFormatting>
  <conditionalFormatting sqref="BA112">
    <cfRule type="cellIs" dxfId="3669" priority="721" operator="equal">
      <formula>"2014-2"</formula>
    </cfRule>
    <cfRule type="cellIs" dxfId="3668" priority="720" operator="equal">
      <formula>5</formula>
    </cfRule>
    <cfRule type="cellIs" dxfId="3667" priority="722" operator="lessThan">
      <formula>6</formula>
    </cfRule>
    <cfRule type="cellIs" dxfId="3666" priority="719" operator="equal">
      <formula>"2015-1"</formula>
    </cfRule>
  </conditionalFormatting>
  <conditionalFormatting sqref="BB12:BQ25">
    <cfRule type="cellIs" dxfId="3665" priority="1" operator="equal">
      <formula>"2015-1"</formula>
    </cfRule>
    <cfRule type="cellIs" dxfId="3664" priority="2" operator="equal">
      <formula>5</formula>
    </cfRule>
    <cfRule type="cellIs" dxfId="3663" priority="3" operator="equal">
      <formula>"2014-2"</formula>
    </cfRule>
    <cfRule type="cellIs" dxfId="3662" priority="4" operator="lessThan">
      <formula>6</formula>
    </cfRule>
  </conditionalFormatting>
  <conditionalFormatting sqref="BB90:BQ118 H115:AC116 AE116:AI118">
    <cfRule type="cellIs" dxfId="3661" priority="596" operator="lessThan">
      <formula>6</formula>
    </cfRule>
    <cfRule type="cellIs" dxfId="3660" priority="595" operator="equal">
      <formula>"2014-2"</formula>
    </cfRule>
  </conditionalFormatting>
  <conditionalFormatting sqref="BB90:BQ118 AE116:AI118">
    <cfRule type="cellIs" dxfId="3659" priority="594" operator="equal">
      <formula>5</formula>
    </cfRule>
    <cfRule type="cellIs" dxfId="3658" priority="593" operator="equal">
      <formula>"2015-1"</formula>
    </cfRule>
  </conditionalFormatting>
  <conditionalFormatting sqref="BC49:BC50">
    <cfRule type="cellIs" dxfId="3657" priority="629" operator="equal">
      <formula>"2014-2"</formula>
    </cfRule>
    <cfRule type="cellIs" dxfId="3656" priority="630" operator="lessThan">
      <formula>6</formula>
    </cfRule>
  </conditionalFormatting>
  <conditionalFormatting sqref="BD52:BO52">
    <cfRule type="cellIs" dxfId="3655" priority="797" operator="equal">
      <formula>"2015-1"</formula>
    </cfRule>
    <cfRule type="cellIs" dxfId="3654" priority="798" operator="equal">
      <formula>5</formula>
    </cfRule>
  </conditionalFormatting>
  <conditionalFormatting sqref="BK26:BO32">
    <cfRule type="cellIs" dxfId="3653" priority="119" operator="equal">
      <formula>"2014-2"</formula>
    </cfRule>
    <cfRule type="cellIs" dxfId="3652" priority="118" operator="equal">
      <formula>5</formula>
    </cfRule>
    <cfRule type="cellIs" dxfId="3651" priority="120" operator="lessThan">
      <formula>6</formula>
    </cfRule>
    <cfRule type="cellIs" dxfId="3650" priority="117" operator="equal">
      <formula>"2015-1"</formula>
    </cfRule>
  </conditionalFormatting>
  <conditionalFormatting sqref="BL61:BQ88">
    <cfRule type="cellIs" dxfId="3649" priority="473" operator="equal">
      <formula>"2015-1"</formula>
    </cfRule>
    <cfRule type="cellIs" dxfId="3648" priority="476" operator="lessThan">
      <formula>6</formula>
    </cfRule>
    <cfRule type="cellIs" dxfId="3647" priority="474" operator="equal">
      <formula>5</formula>
    </cfRule>
    <cfRule type="cellIs" dxfId="3646" priority="475" operator="equal">
      <formula>"2014-2"</formula>
    </cfRule>
  </conditionalFormatting>
  <conditionalFormatting sqref="BP5:BQ11">
    <cfRule type="cellIs" dxfId="3645" priority="819" operator="equal">
      <formula>"2014-2"</formula>
    </cfRule>
    <cfRule type="cellIs" dxfId="3644" priority="820" operator="lessThan">
      <formula>6</formula>
    </cfRule>
  </conditionalFormatting>
  <printOptions horizontalCentered="1"/>
  <pageMargins left="0.37" right="0.25" top="0.52" bottom="0.55000000000000004" header="0.30000000000000004" footer="0.30000000000000004"/>
  <pageSetup orientation="portrait" r:id="rId1"/>
  <headerFooter alignWithMargins="0"/>
  <ignoredErrors>
    <ignoredError sqref="BS65:BV65 BS66:BV66" formulaRange="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DM109"/>
  <sheetViews>
    <sheetView topLeftCell="A7" zoomScale="85" zoomScaleNormal="85" zoomScalePageLayoutView="90" workbookViewId="0">
      <pane xSplit="7" ySplit="4" topLeftCell="BL25" activePane="bottomRight" state="frozen"/>
      <selection activeCell="C82" sqref="C82"/>
      <selection pane="topRight" activeCell="C82" sqref="C82"/>
      <selection pane="bottomLeft" activeCell="C82" sqref="C82"/>
      <selection pane="bottomRight" activeCell="BV74" sqref="BV74"/>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42" width="11" style="52" customWidth="1"/>
    <col min="43" max="43" width="9.88671875" style="52" customWidth="1"/>
    <col min="44" max="44" width="12.5546875" style="52" customWidth="1"/>
    <col min="45" max="46" width="9.88671875" style="52" customWidth="1"/>
    <col min="47" max="47" width="11.109375" style="52" customWidth="1"/>
    <col min="48" max="63" width="9.88671875" style="52" customWidth="1"/>
    <col min="64" max="64" width="13.44140625" style="52" customWidth="1"/>
    <col min="65" max="67" width="9.88671875" style="52" customWidth="1"/>
    <col min="68" max="68" width="11.5546875" style="52" customWidth="1"/>
    <col min="69" max="69" width="11.44140625" style="52" customWidth="1"/>
    <col min="70" max="71" width="11.109375" style="52" customWidth="1"/>
    <col min="72" max="72" width="13.33203125" style="52" customWidth="1"/>
    <col min="73" max="73" width="11.109375" style="52" customWidth="1"/>
    <col min="74" max="74" width="5.6640625" style="267" customWidth="1"/>
    <col min="75" max="81" width="5.6640625" style="52" customWidth="1"/>
    <col min="82" max="82" width="9.5546875" style="52" customWidth="1"/>
    <col min="83" max="83" width="11.44140625" style="52"/>
    <col min="84" max="86" width="5.6640625" style="52" customWidth="1"/>
    <col min="87" max="87" width="10" style="52" customWidth="1"/>
    <col min="88" max="88" width="11.44140625" style="52"/>
    <col min="89" max="96" width="5.6640625" style="52" customWidth="1"/>
    <col min="97" max="97" width="10.6640625" style="52" customWidth="1"/>
    <col min="98" max="98" width="11.44140625" style="52"/>
    <col min="99" max="106" width="5.6640625" style="52" customWidth="1"/>
    <col min="107" max="107" width="10.5546875" style="52" customWidth="1"/>
    <col min="108" max="108" width="11.44140625" style="52"/>
    <col min="109" max="109" width="16.5546875" style="52" customWidth="1"/>
    <col min="110" max="110" width="15.88671875" style="52" customWidth="1"/>
    <col min="111" max="111" width="10.44140625" style="52" customWidth="1"/>
    <col min="112" max="115" width="11.44140625" style="52"/>
    <col min="116" max="116" width="13.5546875" style="52" customWidth="1"/>
    <col min="117" max="16384" width="11.44140625" style="52"/>
  </cols>
  <sheetData>
    <row r="1" spans="1:117"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BF1" s="11"/>
      <c r="BL1" s="12"/>
    </row>
    <row r="2" spans="1:117"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7" ht="17.399999999999999" x14ac:dyDescent="0.25">
      <c r="A3" s="2" t="s">
        <v>1113</v>
      </c>
      <c r="B3" s="2"/>
      <c r="C3" s="2"/>
      <c r="D3" s="2"/>
      <c r="E3" s="2"/>
      <c r="F3" s="2"/>
      <c r="J3" s="2"/>
      <c r="K3" s="2"/>
      <c r="L3" s="2"/>
      <c r="M3" s="2"/>
      <c r="N3" s="2"/>
      <c r="O3" s="2"/>
      <c r="P3" s="2"/>
      <c r="Q3" s="2"/>
      <c r="R3" s="2"/>
      <c r="S3" s="2"/>
      <c r="T3" s="2"/>
      <c r="U3" s="2"/>
      <c r="V3" s="2"/>
      <c r="W3" s="2"/>
      <c r="X3" s="2"/>
      <c r="Y3" s="2"/>
      <c r="Z3" s="2"/>
      <c r="AA3" s="2"/>
      <c r="AB3" s="2"/>
      <c r="AC3" s="2"/>
      <c r="AD3" s="2"/>
      <c r="AE3" s="2"/>
    </row>
    <row r="4" spans="1:117"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7" ht="18" customHeight="1" x14ac:dyDescent="0.25"/>
    <row r="6" spans="1:117" ht="33" customHeight="1" thickBot="1" x14ac:dyDescent="0.3">
      <c r="A6" s="2" t="s">
        <v>93</v>
      </c>
      <c r="B6" s="2"/>
    </row>
    <row r="7" spans="1:117"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45" t="s">
        <v>282</v>
      </c>
      <c r="AX7" s="1046"/>
      <c r="AY7" s="1046"/>
      <c r="AZ7" s="1046"/>
      <c r="BA7" s="1046"/>
      <c r="BB7" s="1046"/>
      <c r="BC7" s="1046"/>
      <c r="BD7" s="1046"/>
      <c r="BE7" s="1046"/>
      <c r="BF7" s="1046"/>
      <c r="BG7" s="1046"/>
      <c r="BH7" s="1046"/>
      <c r="BI7" s="1047"/>
      <c r="BJ7" s="1048"/>
      <c r="BK7" s="1041" t="s">
        <v>11</v>
      </c>
      <c r="BL7" s="1036"/>
      <c r="BM7" s="1036"/>
      <c r="BN7" s="1036"/>
      <c r="BO7" s="1037"/>
      <c r="BP7" s="1008" t="s">
        <v>58</v>
      </c>
      <c r="BQ7" s="1009"/>
      <c r="BR7" s="1009"/>
      <c r="BS7" s="1009"/>
      <c r="BT7" s="1009"/>
      <c r="BU7" s="1010"/>
      <c r="BV7" s="996" t="s">
        <v>19</v>
      </c>
      <c r="BW7" s="996"/>
      <c r="BX7" s="996"/>
      <c r="BY7" s="996"/>
      <c r="BZ7" s="996"/>
      <c r="CA7" s="996"/>
      <c r="CB7" s="996"/>
      <c r="CC7" s="996"/>
      <c r="CD7" s="996"/>
      <c r="CE7" s="1011"/>
      <c r="CF7" s="997" t="s">
        <v>51</v>
      </c>
      <c r="CG7" s="998"/>
      <c r="CH7" s="998"/>
      <c r="CI7" s="998"/>
      <c r="CJ7" s="999"/>
      <c r="CK7" s="995" t="s">
        <v>20</v>
      </c>
      <c r="CL7" s="996"/>
      <c r="CM7" s="996"/>
      <c r="CN7" s="996"/>
      <c r="CO7" s="996"/>
      <c r="CP7" s="996"/>
      <c r="CQ7" s="996"/>
      <c r="CR7" s="996"/>
      <c r="CS7" s="996"/>
      <c r="CT7" s="1011"/>
      <c r="CU7" s="995" t="s">
        <v>21</v>
      </c>
      <c r="CV7" s="996"/>
      <c r="CW7" s="996"/>
      <c r="CX7" s="996"/>
      <c r="CY7" s="996"/>
      <c r="CZ7" s="996"/>
      <c r="DA7" s="996"/>
      <c r="DB7" s="996"/>
      <c r="DC7" s="996"/>
      <c r="DD7" s="996"/>
      <c r="DE7" s="997" t="s">
        <v>77</v>
      </c>
      <c r="DF7" s="998"/>
      <c r="DG7" s="997" t="s">
        <v>67</v>
      </c>
      <c r="DH7" s="998"/>
      <c r="DI7" s="998"/>
      <c r="DJ7" s="998"/>
      <c r="DK7" s="998"/>
      <c r="DL7" s="998"/>
      <c r="DM7" s="999"/>
    </row>
    <row r="8" spans="1:117" s="54" customFormat="1" ht="62.25" customHeight="1" x14ac:dyDescent="0.2">
      <c r="A8" s="1015"/>
      <c r="B8" s="1018"/>
      <c r="C8" s="1018"/>
      <c r="D8" s="1018"/>
      <c r="E8" s="1018" t="s">
        <v>402</v>
      </c>
      <c r="F8" s="1001" t="s">
        <v>33</v>
      </c>
      <c r="G8" s="1003" t="s">
        <v>15</v>
      </c>
      <c r="H8" s="27" t="s">
        <v>501</v>
      </c>
      <c r="I8" s="28" t="s">
        <v>830</v>
      </c>
      <c r="J8" s="28" t="s">
        <v>221</v>
      </c>
      <c r="K8" s="28" t="s">
        <v>831</v>
      </c>
      <c r="L8" s="28" t="s">
        <v>7</v>
      </c>
      <c r="M8" s="29" t="s">
        <v>106</v>
      </c>
      <c r="N8" s="27" t="s">
        <v>832</v>
      </c>
      <c r="O8" s="28" t="s">
        <v>833</v>
      </c>
      <c r="P8" s="28" t="s">
        <v>316</v>
      </c>
      <c r="Q8" s="28" t="s">
        <v>834</v>
      </c>
      <c r="R8" s="28" t="s">
        <v>563</v>
      </c>
      <c r="S8" s="29" t="s">
        <v>561</v>
      </c>
      <c r="T8" s="27" t="s">
        <v>532</v>
      </c>
      <c r="U8" s="28" t="s">
        <v>835</v>
      </c>
      <c r="V8" s="28" t="s">
        <v>836</v>
      </c>
      <c r="W8" s="28" t="s">
        <v>837</v>
      </c>
      <c r="X8" s="28" t="s">
        <v>568</v>
      </c>
      <c r="Y8" s="29" t="s">
        <v>573</v>
      </c>
      <c r="Z8" s="27" t="s">
        <v>518</v>
      </c>
      <c r="AA8" s="28" t="s">
        <v>838</v>
      </c>
      <c r="AB8" s="28" t="s">
        <v>505</v>
      </c>
      <c r="AC8" s="28" t="s">
        <v>570</v>
      </c>
      <c r="AD8" s="28" t="s">
        <v>839</v>
      </c>
      <c r="AE8" s="29" t="s">
        <v>840</v>
      </c>
      <c r="AF8" s="27" t="s">
        <v>529</v>
      </c>
      <c r="AG8" s="28" t="s">
        <v>574</v>
      </c>
      <c r="AH8" s="28" t="s">
        <v>841</v>
      </c>
      <c r="AI8" s="28" t="s">
        <v>564</v>
      </c>
      <c r="AJ8" s="28" t="s">
        <v>842</v>
      </c>
      <c r="AK8" s="29" t="s">
        <v>572</v>
      </c>
      <c r="AL8" s="27" t="s">
        <v>580</v>
      </c>
      <c r="AM8" s="28" t="s">
        <v>577</v>
      </c>
      <c r="AN8" s="28" t="s">
        <v>843</v>
      </c>
      <c r="AO8" s="28" t="s">
        <v>844</v>
      </c>
      <c r="AP8" s="28" t="s">
        <v>845</v>
      </c>
      <c r="AQ8" s="29" t="s">
        <v>846</v>
      </c>
      <c r="AR8" s="27" t="s">
        <v>215</v>
      </c>
      <c r="AS8" s="28" t="s">
        <v>847</v>
      </c>
      <c r="AT8" s="28" t="s">
        <v>46</v>
      </c>
      <c r="AU8" s="28" t="s">
        <v>9</v>
      </c>
      <c r="AV8" s="37" t="s">
        <v>848</v>
      </c>
      <c r="AW8" s="49" t="s">
        <v>849</v>
      </c>
      <c r="AX8" s="38" t="s">
        <v>850</v>
      </c>
      <c r="AY8" s="38" t="s">
        <v>528</v>
      </c>
      <c r="AZ8" s="38" t="s">
        <v>851</v>
      </c>
      <c r="BA8" s="38" t="s">
        <v>852</v>
      </c>
      <c r="BB8" s="38" t="s">
        <v>339</v>
      </c>
      <c r="BC8" s="38" t="s">
        <v>853</v>
      </c>
      <c r="BD8" s="38" t="s">
        <v>533</v>
      </c>
      <c r="BE8" s="38" t="s">
        <v>854</v>
      </c>
      <c r="BF8" s="38" t="s">
        <v>1402</v>
      </c>
      <c r="BG8" s="38" t="s">
        <v>112</v>
      </c>
      <c r="BH8" s="432" t="s">
        <v>855</v>
      </c>
      <c r="BI8" s="5" t="s">
        <v>8</v>
      </c>
      <c r="BJ8" s="5" t="s">
        <v>5</v>
      </c>
      <c r="BK8" s="6" t="s">
        <v>12</v>
      </c>
      <c r="BL8" s="45" t="s">
        <v>13</v>
      </c>
      <c r="BM8" s="45" t="s">
        <v>4</v>
      </c>
      <c r="BN8" s="45" t="s">
        <v>6</v>
      </c>
      <c r="BO8" s="46" t="s">
        <v>14</v>
      </c>
      <c r="BP8" s="21" t="s">
        <v>56</v>
      </c>
      <c r="BQ8" s="19" t="s">
        <v>62</v>
      </c>
      <c r="BR8" s="19" t="s">
        <v>63</v>
      </c>
      <c r="BS8" s="25" t="s">
        <v>64</v>
      </c>
      <c r="BT8" s="25" t="s">
        <v>76</v>
      </c>
      <c r="BU8" s="26" t="s">
        <v>57</v>
      </c>
      <c r="BV8" s="8" t="s">
        <v>22</v>
      </c>
      <c r="BW8" s="7" t="s">
        <v>23</v>
      </c>
      <c r="BX8" s="7" t="s">
        <v>24</v>
      </c>
      <c r="BY8" s="7" t="s">
        <v>25</v>
      </c>
      <c r="BZ8" s="7" t="s">
        <v>26</v>
      </c>
      <c r="CA8" s="7" t="s">
        <v>27</v>
      </c>
      <c r="CB8" s="7" t="s">
        <v>28</v>
      </c>
      <c r="CC8" s="7" t="s">
        <v>29</v>
      </c>
      <c r="CD8" s="22" t="s">
        <v>35</v>
      </c>
      <c r="CE8" s="13" t="s">
        <v>59</v>
      </c>
      <c r="CF8" s="8" t="s">
        <v>22</v>
      </c>
      <c r="CG8" s="7" t="s">
        <v>23</v>
      </c>
      <c r="CH8" s="7" t="s">
        <v>24</v>
      </c>
      <c r="CI8" s="7" t="s">
        <v>34</v>
      </c>
      <c r="CJ8" s="23" t="s">
        <v>60</v>
      </c>
      <c r="CK8" s="8" t="s">
        <v>22</v>
      </c>
      <c r="CL8" s="7" t="s">
        <v>23</v>
      </c>
      <c r="CM8" s="7" t="s">
        <v>24</v>
      </c>
      <c r="CN8" s="7" t="s">
        <v>25</v>
      </c>
      <c r="CO8" s="7" t="s">
        <v>26</v>
      </c>
      <c r="CP8" s="7" t="s">
        <v>27</v>
      </c>
      <c r="CQ8" s="7" t="s">
        <v>28</v>
      </c>
      <c r="CR8" s="7" t="s">
        <v>29</v>
      </c>
      <c r="CS8" s="7" t="s">
        <v>34</v>
      </c>
      <c r="CT8" s="23" t="s">
        <v>60</v>
      </c>
      <c r="CU8" s="8" t="s">
        <v>22</v>
      </c>
      <c r="CV8" s="7" t="s">
        <v>23</v>
      </c>
      <c r="CW8" s="7" t="s">
        <v>24</v>
      </c>
      <c r="CX8" s="7" t="s">
        <v>25</v>
      </c>
      <c r="CY8" s="7" t="s">
        <v>26</v>
      </c>
      <c r="CZ8" s="7" t="s">
        <v>27</v>
      </c>
      <c r="DA8" s="7" t="s">
        <v>28</v>
      </c>
      <c r="DB8" s="7" t="s">
        <v>29</v>
      </c>
      <c r="DC8" s="7" t="s">
        <v>34</v>
      </c>
      <c r="DD8" s="24" t="s">
        <v>60</v>
      </c>
      <c r="DE8" s="8" t="s">
        <v>78</v>
      </c>
      <c r="DF8" s="22" t="s">
        <v>61</v>
      </c>
      <c r="DG8" s="8" t="s">
        <v>68</v>
      </c>
      <c r="DH8" s="7" t="s">
        <v>74</v>
      </c>
      <c r="DI8" s="7" t="s">
        <v>69</v>
      </c>
      <c r="DJ8" s="7" t="s">
        <v>70</v>
      </c>
      <c r="DK8" s="7" t="s">
        <v>71</v>
      </c>
      <c r="DL8" s="7" t="s">
        <v>72</v>
      </c>
      <c r="DM8" s="13" t="s">
        <v>73</v>
      </c>
    </row>
    <row r="9" spans="1:117" s="54" customFormat="1" ht="10.199999999999999" x14ac:dyDescent="0.2">
      <c r="A9" s="1016"/>
      <c r="B9" s="1002"/>
      <c r="C9" s="1002"/>
      <c r="D9" s="1002"/>
      <c r="E9" s="1002"/>
      <c r="F9" s="1002"/>
      <c r="G9" s="1004"/>
      <c r="H9" s="27">
        <v>1648</v>
      </c>
      <c r="I9" s="28">
        <v>1650</v>
      </c>
      <c r="J9" s="28">
        <v>1597</v>
      </c>
      <c r="K9" s="28">
        <v>1649</v>
      </c>
      <c r="L9" s="28">
        <v>1605</v>
      </c>
      <c r="M9" s="29">
        <v>1641</v>
      </c>
      <c r="N9" s="27">
        <v>1653</v>
      </c>
      <c r="O9" s="28">
        <v>1652</v>
      </c>
      <c r="P9" s="28">
        <v>1148</v>
      </c>
      <c r="Q9" s="28">
        <v>1651</v>
      </c>
      <c r="R9" s="28">
        <v>1656</v>
      </c>
      <c r="S9" s="29">
        <v>1601</v>
      </c>
      <c r="T9" s="27">
        <v>1671</v>
      </c>
      <c r="U9" s="28">
        <v>1658</v>
      </c>
      <c r="V9" s="28">
        <v>1017</v>
      </c>
      <c r="W9" s="28">
        <v>1654</v>
      </c>
      <c r="X9" s="28">
        <v>1660</v>
      </c>
      <c r="Y9" s="28">
        <v>1659</v>
      </c>
      <c r="Z9" s="27">
        <v>1674</v>
      </c>
      <c r="AA9" s="28">
        <v>1668</v>
      </c>
      <c r="AB9" s="28">
        <v>1664</v>
      </c>
      <c r="AC9" s="28">
        <v>1667</v>
      </c>
      <c r="AD9" s="28">
        <v>1663</v>
      </c>
      <c r="AE9" s="29">
        <v>1690</v>
      </c>
      <c r="AF9" s="27">
        <v>1670</v>
      </c>
      <c r="AG9" s="28">
        <v>1634</v>
      </c>
      <c r="AH9" s="28">
        <v>1655</v>
      </c>
      <c r="AI9" s="28">
        <v>1600</v>
      </c>
      <c r="AJ9" s="28">
        <v>1676</v>
      </c>
      <c r="AK9" s="29">
        <v>1675</v>
      </c>
      <c r="AL9" s="27">
        <v>1666</v>
      </c>
      <c r="AM9" s="28">
        <v>1657</v>
      </c>
      <c r="AN9" s="28">
        <v>1672</v>
      </c>
      <c r="AO9" s="28">
        <v>1662</v>
      </c>
      <c r="AP9" s="28">
        <v>1669</v>
      </c>
      <c r="AQ9" s="28">
        <v>1661</v>
      </c>
      <c r="AR9" s="27">
        <v>1673</v>
      </c>
      <c r="AS9" s="28">
        <v>1677</v>
      </c>
      <c r="AT9" s="28">
        <v>1043</v>
      </c>
      <c r="AU9" s="28">
        <v>1044</v>
      </c>
      <c r="AV9" s="40">
        <v>1678</v>
      </c>
      <c r="AW9" s="31">
        <v>1679</v>
      </c>
      <c r="AX9" s="17">
        <v>1680</v>
      </c>
      <c r="AY9" s="17">
        <v>1681</v>
      </c>
      <c r="AZ9" s="17">
        <v>1682</v>
      </c>
      <c r="BA9" s="17">
        <v>1683</v>
      </c>
      <c r="BB9" s="17">
        <v>1152</v>
      </c>
      <c r="BC9" s="17">
        <v>1689</v>
      </c>
      <c r="BD9" s="17">
        <v>1684</v>
      </c>
      <c r="BE9" s="17">
        <v>1685</v>
      </c>
      <c r="BF9" s="17">
        <v>1686</v>
      </c>
      <c r="BG9" s="17">
        <v>1687</v>
      </c>
      <c r="BH9" s="51">
        <v>1688</v>
      </c>
      <c r="BI9" s="433">
        <v>1056</v>
      </c>
      <c r="BJ9" s="433">
        <v>1057</v>
      </c>
      <c r="BK9" s="30">
        <v>1145</v>
      </c>
      <c r="BL9" s="6">
        <v>1147</v>
      </c>
      <c r="BM9" s="6">
        <v>1150</v>
      </c>
      <c r="BN9" s="6">
        <v>1151</v>
      </c>
      <c r="BO9" s="20">
        <v>1146</v>
      </c>
      <c r="BP9" s="21"/>
      <c r="BQ9" s="19"/>
      <c r="BR9" s="19"/>
      <c r="BS9" s="25"/>
      <c r="BT9" s="25"/>
      <c r="BU9" s="26"/>
      <c r="BV9" s="8"/>
      <c r="BW9" s="7"/>
      <c r="BX9" s="7"/>
      <c r="BY9" s="7"/>
      <c r="BZ9" s="7"/>
      <c r="CA9" s="7"/>
      <c r="CB9" s="7"/>
      <c r="CC9" s="7"/>
      <c r="CD9" s="22"/>
      <c r="CE9" s="13"/>
      <c r="CF9" s="8"/>
      <c r="CG9" s="7"/>
      <c r="CH9" s="7"/>
      <c r="CI9" s="7"/>
      <c r="CJ9" s="23"/>
      <c r="CK9" s="8"/>
      <c r="CL9" s="7"/>
      <c r="CM9" s="7"/>
      <c r="CN9" s="7"/>
      <c r="CO9" s="7"/>
      <c r="CP9" s="7"/>
      <c r="CQ9" s="7"/>
      <c r="CR9" s="7"/>
      <c r="CS9" s="7"/>
      <c r="CT9" s="23"/>
      <c r="CU9" s="8"/>
      <c r="CV9" s="7"/>
      <c r="CW9" s="7"/>
      <c r="CX9" s="7"/>
      <c r="CY9" s="7"/>
      <c r="CZ9" s="7"/>
      <c r="DA9" s="7"/>
      <c r="DB9" s="7"/>
      <c r="DC9" s="7"/>
      <c r="DD9" s="24"/>
      <c r="DE9" s="8"/>
      <c r="DF9" s="22"/>
      <c r="DG9" s="8"/>
      <c r="DH9" s="7"/>
      <c r="DI9" s="7"/>
      <c r="DJ9" s="7"/>
      <c r="DK9" s="7"/>
      <c r="DL9" s="7"/>
      <c r="DM9" s="13"/>
    </row>
    <row r="10" spans="1:117" s="65" customFormat="1" hidden="1" x14ac:dyDescent="0.25">
      <c r="A10" s="497">
        <v>2</v>
      </c>
      <c r="B10" s="239"/>
      <c r="C10" s="405" t="s">
        <v>689</v>
      </c>
      <c r="D10" s="406" t="s">
        <v>690</v>
      </c>
      <c r="E10" s="404" t="s">
        <v>691</v>
      </c>
      <c r="F10" s="236">
        <v>1</v>
      </c>
      <c r="G10" s="236"/>
      <c r="H10" s="409"/>
      <c r="I10" s="239"/>
      <c r="J10" s="409">
        <v>5</v>
      </c>
      <c r="K10" s="239"/>
      <c r="L10" s="239">
        <v>5</v>
      </c>
      <c r="M10" s="239"/>
      <c r="N10" s="239"/>
      <c r="O10" s="239">
        <v>5</v>
      </c>
      <c r="P10" s="239"/>
      <c r="Q10" s="409"/>
      <c r="R10" s="409"/>
      <c r="S10" s="409">
        <v>5</v>
      </c>
      <c r="T10" s="239"/>
      <c r="U10" s="239"/>
      <c r="V10" s="239"/>
      <c r="W10" s="239"/>
      <c r="X10" s="239"/>
      <c r="Y10" s="323">
        <v>5</v>
      </c>
      <c r="Z10" s="239"/>
      <c r="AB10" s="239"/>
      <c r="AC10" s="239"/>
      <c r="AD10" s="239"/>
      <c r="AE10" s="239"/>
      <c r="AF10" s="239"/>
      <c r="AG10" s="239"/>
      <c r="AH10" s="239"/>
      <c r="AI10" s="239"/>
      <c r="AJ10" s="239"/>
      <c r="AK10" s="239"/>
      <c r="AL10" s="239"/>
      <c r="AM10" s="239"/>
      <c r="AO10" s="239"/>
      <c r="AP10" s="239"/>
      <c r="AQ10" s="239"/>
      <c r="AR10" s="239"/>
      <c r="AT10" s="239"/>
      <c r="AV10" s="239"/>
      <c r="AW10" s="239"/>
      <c r="AX10" s="239"/>
      <c r="AZ10" s="239"/>
      <c r="BA10" s="239"/>
      <c r="BB10" s="239"/>
      <c r="BC10" s="239"/>
      <c r="BD10" s="239"/>
      <c r="BF10" s="239"/>
      <c r="BG10" s="239"/>
      <c r="BH10" s="239"/>
      <c r="BI10" s="239"/>
      <c r="BJ10" s="239"/>
      <c r="BK10" s="239"/>
      <c r="BL10" s="239"/>
      <c r="BM10" s="239"/>
      <c r="BN10" s="240"/>
      <c r="BO10" s="350"/>
      <c r="BP10" s="237">
        <f>COUNTIF(H10:BO10,"2018-2")</f>
        <v>0</v>
      </c>
      <c r="BQ10" s="239">
        <f>COUNTIF(H10:BO10,"&gt;5")</f>
        <v>0</v>
      </c>
      <c r="BR10" s="239">
        <f>COUNTIF(H10:BO10,"&gt;5?")</f>
        <v>0</v>
      </c>
      <c r="BS10" s="239">
        <f>COUNTIF(H10:BO10,"5")</f>
        <v>5</v>
      </c>
      <c r="BT10" s="239">
        <f>COUNTIF(H10:BO10,"5*")</f>
        <v>0</v>
      </c>
      <c r="BU10" s="239">
        <f>SUM(BQ10:BT10)</f>
        <v>5</v>
      </c>
      <c r="BV10" s="80">
        <v>5</v>
      </c>
      <c r="BW10" s="239"/>
      <c r="BX10" s="239"/>
      <c r="BY10" s="239"/>
      <c r="BZ10" s="239"/>
      <c r="CA10" s="239"/>
      <c r="CB10" s="239"/>
      <c r="CC10" s="239"/>
      <c r="CD10" s="239"/>
      <c r="CE10" s="239"/>
      <c r="CF10" s="239"/>
      <c r="CG10" s="239"/>
      <c r="CH10" s="239"/>
      <c r="CI10" s="239"/>
      <c r="CJ10" s="239"/>
      <c r="CK10" s="239"/>
      <c r="CL10" s="239"/>
      <c r="CM10" s="239"/>
      <c r="CN10" s="239"/>
      <c r="CO10" s="239"/>
      <c r="CP10" s="239"/>
      <c r="CQ10" s="239"/>
      <c r="CR10" s="239"/>
      <c r="CS10" s="239"/>
      <c r="CT10" s="242"/>
      <c r="CU10" s="80"/>
      <c r="CV10" s="239"/>
      <c r="CW10" s="239"/>
      <c r="CX10" s="239"/>
      <c r="CY10" s="239"/>
      <c r="CZ10" s="239"/>
      <c r="DA10" s="239"/>
      <c r="DB10" s="239"/>
      <c r="DC10" s="239"/>
      <c r="DD10" s="238"/>
      <c r="DE10" s="80"/>
      <c r="DF10" s="240"/>
      <c r="DG10" s="80"/>
      <c r="DH10" s="239"/>
      <c r="DI10" s="239"/>
      <c r="DJ10" s="239"/>
      <c r="DK10" s="239"/>
      <c r="DL10" s="239"/>
      <c r="DM10" s="241"/>
    </row>
    <row r="11" spans="1:117" s="65" customFormat="1" ht="15" hidden="1" x14ac:dyDescent="0.25">
      <c r="A11" s="497">
        <v>1</v>
      </c>
      <c r="B11" s="239"/>
      <c r="C11" s="405" t="s">
        <v>1868</v>
      </c>
      <c r="D11" s="406" t="s">
        <v>1869</v>
      </c>
      <c r="E11" s="404" t="s">
        <v>592</v>
      </c>
      <c r="F11" s="236">
        <v>1</v>
      </c>
      <c r="G11" s="236"/>
      <c r="H11" s="595">
        <v>7</v>
      </c>
      <c r="I11" s="625"/>
      <c r="J11" s="595">
        <v>8</v>
      </c>
      <c r="K11" s="633"/>
      <c r="L11" s="595">
        <v>7</v>
      </c>
      <c r="M11" s="633"/>
      <c r="N11" s="633"/>
      <c r="O11" s="633"/>
      <c r="P11" s="633"/>
      <c r="Q11" s="633"/>
      <c r="R11" s="633"/>
      <c r="S11" s="633"/>
      <c r="T11" s="633"/>
      <c r="U11" s="633"/>
      <c r="V11" s="633">
        <v>8</v>
      </c>
      <c r="W11" s="633"/>
      <c r="X11" s="633"/>
      <c r="Y11" s="633"/>
      <c r="Z11" s="633"/>
      <c r="AA11" s="633"/>
      <c r="AB11" s="633"/>
      <c r="AC11" s="633"/>
      <c r="AD11" s="633"/>
      <c r="AE11" s="633"/>
      <c r="AF11" s="633"/>
      <c r="AG11" s="633"/>
      <c r="AH11" s="633"/>
      <c r="AI11" s="633"/>
      <c r="AJ11" s="633"/>
      <c r="AK11" s="633"/>
      <c r="AL11" s="633"/>
      <c r="AM11" s="633"/>
      <c r="AN11" s="633"/>
      <c r="AO11" s="633"/>
      <c r="AP11" s="633"/>
      <c r="AQ11" s="633"/>
      <c r="AR11" s="633"/>
      <c r="AS11" s="633"/>
      <c r="AT11" s="633"/>
      <c r="AU11" s="633"/>
      <c r="AV11" s="633"/>
      <c r="AW11" s="633"/>
      <c r="AX11" s="633"/>
      <c r="AY11" s="633"/>
      <c r="AZ11" s="633">
        <v>7</v>
      </c>
      <c r="BA11" s="633"/>
      <c r="BB11" s="633"/>
      <c r="BC11" s="633"/>
      <c r="BD11" s="633"/>
      <c r="BE11" s="633"/>
      <c r="BF11" s="633"/>
      <c r="BG11" s="633"/>
      <c r="BH11" s="633"/>
      <c r="BI11" s="633">
        <v>5</v>
      </c>
      <c r="BJ11" s="633"/>
      <c r="BK11" s="633"/>
      <c r="BL11" s="633"/>
      <c r="BM11" s="633"/>
      <c r="BN11" s="648">
        <v>8</v>
      </c>
      <c r="BO11" s="647"/>
      <c r="BP11" s="625">
        <f>COUNTIF(H11:BO11,"2022-1")</f>
        <v>0</v>
      </c>
      <c r="BQ11" s="625">
        <f t="shared" ref="BQ11:BQ21" si="0">COUNTIF(H11:BO11,"&gt;5")</f>
        <v>6</v>
      </c>
      <c r="BR11" s="625">
        <f t="shared" ref="BR11:BR21" si="1">COUNTIF(H11:BO11,"&gt;5?")</f>
        <v>0</v>
      </c>
      <c r="BS11" s="625">
        <f t="shared" ref="BS11:BS21" si="2">COUNTIF(H11:BO11,"5")</f>
        <v>1</v>
      </c>
      <c r="BT11" s="625">
        <f t="shared" ref="BT11:BT21" si="3">COUNTIF(H11:BO11,"5*")</f>
        <v>0</v>
      </c>
      <c r="BU11" s="625">
        <f t="shared" ref="BU11:BU21" si="4">SUM(BQ11:BT11)</f>
        <v>7</v>
      </c>
      <c r="BV11" s="80"/>
      <c r="BW11" s="239"/>
      <c r="BX11" s="239"/>
      <c r="BY11" s="498"/>
      <c r="BZ11" s="498"/>
      <c r="CA11" s="498"/>
      <c r="CB11" s="498"/>
      <c r="CC11" s="498"/>
      <c r="CD11" s="499"/>
      <c r="CE11" s="499"/>
      <c r="CF11" s="497"/>
      <c r="CG11" s="498"/>
      <c r="CH11" s="498"/>
      <c r="CI11" s="498"/>
      <c r="CK11" s="497"/>
      <c r="CL11" s="498"/>
      <c r="CM11" s="498"/>
      <c r="CN11" s="498"/>
      <c r="CO11" s="498"/>
      <c r="CP11" s="498"/>
      <c r="CQ11" s="498"/>
      <c r="CR11" s="498"/>
      <c r="CS11" s="498"/>
      <c r="CU11" s="497"/>
      <c r="CV11" s="498"/>
      <c r="CW11" s="498"/>
      <c r="CX11" s="498"/>
      <c r="CY11" s="498"/>
      <c r="CZ11" s="498"/>
      <c r="DA11" s="498"/>
      <c r="DB11" s="498"/>
      <c r="DC11" s="498"/>
      <c r="DE11" s="497"/>
      <c r="DF11" s="499"/>
      <c r="DG11" s="497"/>
      <c r="DH11" s="498"/>
      <c r="DI11" s="498"/>
      <c r="DJ11" s="498"/>
      <c r="DK11" s="498"/>
      <c r="DL11" s="498"/>
      <c r="DM11" s="499"/>
    </row>
    <row r="12" spans="1:117" s="65" customFormat="1" ht="15" hidden="1" x14ac:dyDescent="0.25">
      <c r="A12" s="497"/>
      <c r="B12" s="239"/>
      <c r="C12" s="405" t="s">
        <v>2079</v>
      </c>
      <c r="D12" s="406" t="s">
        <v>2080</v>
      </c>
      <c r="E12" s="404" t="s">
        <v>592</v>
      </c>
      <c r="F12" s="236">
        <v>2</v>
      </c>
      <c r="G12" s="236"/>
      <c r="H12" s="595">
        <v>10</v>
      </c>
      <c r="I12" s="625"/>
      <c r="J12" s="595"/>
      <c r="K12" s="633"/>
      <c r="L12" s="633" t="s">
        <v>2330</v>
      </c>
      <c r="M12" s="595">
        <v>7</v>
      </c>
      <c r="N12" s="633"/>
      <c r="O12" s="633"/>
      <c r="Q12" s="633" t="s">
        <v>2330</v>
      </c>
      <c r="R12" s="633"/>
      <c r="S12" s="595">
        <v>9</v>
      </c>
      <c r="T12" s="633"/>
      <c r="U12" s="633">
        <v>9</v>
      </c>
      <c r="V12" s="633"/>
      <c r="W12" s="633"/>
      <c r="X12" s="633"/>
      <c r="Y12" s="633"/>
      <c r="Z12" s="633" t="s">
        <v>2330</v>
      </c>
      <c r="AA12" s="633" t="s">
        <v>2330</v>
      </c>
      <c r="AB12" s="633"/>
      <c r="AC12" s="633"/>
      <c r="AD12" s="633"/>
      <c r="AE12" s="633"/>
      <c r="AF12" s="633" t="s">
        <v>2330</v>
      </c>
      <c r="AG12" s="633"/>
      <c r="AH12" s="633"/>
      <c r="AI12" s="633"/>
      <c r="AJ12" s="633"/>
      <c r="AK12" s="595">
        <v>9</v>
      </c>
      <c r="AL12" s="633"/>
      <c r="AM12" s="633"/>
      <c r="AN12" s="633"/>
      <c r="AO12" s="633"/>
      <c r="AP12" s="633"/>
      <c r="AQ12" s="633"/>
      <c r="AR12" s="633">
        <v>9</v>
      </c>
      <c r="AS12" s="625" t="s">
        <v>2330</v>
      </c>
      <c r="AT12" s="633"/>
      <c r="AU12" s="625" t="s">
        <v>2330</v>
      </c>
      <c r="AV12" s="633"/>
      <c r="AW12" s="633"/>
      <c r="AX12" s="633"/>
      <c r="AY12" s="633"/>
      <c r="AZ12" s="633"/>
      <c r="BA12" s="633"/>
      <c r="BB12" s="633"/>
      <c r="BC12" s="633"/>
      <c r="BD12" s="633"/>
      <c r="BE12" s="633"/>
      <c r="BF12" s="633"/>
      <c r="BG12" s="633">
        <v>8</v>
      </c>
      <c r="BH12" s="633"/>
      <c r="BI12" s="633"/>
      <c r="BJ12" s="633"/>
      <c r="BK12" s="633"/>
      <c r="BL12" s="633"/>
      <c r="BN12" s="648"/>
      <c r="BO12" s="647"/>
      <c r="BP12" s="625">
        <f t="shared" ref="BP12:BP13" si="5">COUNTIF(H12:BO12,"2023-2")</f>
        <v>7</v>
      </c>
      <c r="BQ12" s="625">
        <f t="shared" si="0"/>
        <v>7</v>
      </c>
      <c r="BR12" s="625">
        <f t="shared" si="1"/>
        <v>0</v>
      </c>
      <c r="BS12" s="625">
        <f t="shared" si="2"/>
        <v>0</v>
      </c>
      <c r="BT12" s="625">
        <f t="shared" si="3"/>
        <v>0</v>
      </c>
      <c r="BU12" s="625">
        <f t="shared" si="4"/>
        <v>7</v>
      </c>
      <c r="BV12" s="80"/>
      <c r="BW12" s="239"/>
      <c r="BX12" s="239"/>
      <c r="BY12" s="498"/>
      <c r="BZ12" s="498"/>
      <c r="CA12" s="498"/>
      <c r="CB12" s="498"/>
      <c r="CC12" s="498"/>
      <c r="CD12" s="499"/>
      <c r="CE12" s="499"/>
      <c r="CF12" s="497"/>
      <c r="CG12" s="498"/>
      <c r="CH12" s="498"/>
      <c r="CI12" s="498"/>
      <c r="CK12" s="497"/>
      <c r="CL12" s="498"/>
      <c r="CM12" s="498"/>
      <c r="CN12" s="498"/>
      <c r="CO12" s="498"/>
      <c r="CP12" s="498"/>
      <c r="CQ12" s="498"/>
      <c r="CR12" s="498"/>
      <c r="CS12" s="498"/>
      <c r="CU12" s="497"/>
      <c r="CV12" s="498"/>
      <c r="CW12" s="498"/>
      <c r="CX12" s="498"/>
      <c r="CY12" s="498"/>
      <c r="CZ12" s="498"/>
      <c r="DA12" s="498"/>
      <c r="DB12" s="498"/>
      <c r="DC12" s="498"/>
      <c r="DE12" s="497"/>
      <c r="DF12" s="499"/>
      <c r="DG12" s="497"/>
      <c r="DH12" s="498"/>
      <c r="DI12" s="498"/>
      <c r="DJ12" s="498"/>
      <c r="DK12" s="498"/>
      <c r="DL12" s="498"/>
      <c r="DM12" s="499"/>
    </row>
    <row r="13" spans="1:117" s="65" customFormat="1" ht="15" hidden="1" x14ac:dyDescent="0.25">
      <c r="A13" s="497"/>
      <c r="B13" s="239"/>
      <c r="C13" s="405" t="s">
        <v>2137</v>
      </c>
      <c r="D13" s="406" t="s">
        <v>2138</v>
      </c>
      <c r="E13" s="404" t="s">
        <v>592</v>
      </c>
      <c r="F13" s="236">
        <v>2</v>
      </c>
      <c r="G13" s="236"/>
      <c r="H13" s="595">
        <v>10</v>
      </c>
      <c r="I13" s="625"/>
      <c r="J13" s="595"/>
      <c r="K13" s="633"/>
      <c r="L13" s="633">
        <v>5</v>
      </c>
      <c r="M13" s="595">
        <v>7</v>
      </c>
      <c r="N13" s="633"/>
      <c r="O13" s="633"/>
      <c r="Q13" s="633">
        <v>5</v>
      </c>
      <c r="R13" s="633"/>
      <c r="S13" s="595">
        <v>9</v>
      </c>
      <c r="T13" s="633"/>
      <c r="U13" s="633">
        <v>9</v>
      </c>
      <c r="V13" s="633"/>
      <c r="W13" s="633"/>
      <c r="X13" s="633"/>
      <c r="Y13" s="633"/>
      <c r="Z13" s="633">
        <v>5</v>
      </c>
      <c r="AA13" s="633">
        <v>5</v>
      </c>
      <c r="AB13" s="633"/>
      <c r="AC13" s="633"/>
      <c r="AD13" s="633"/>
      <c r="AE13" s="633"/>
      <c r="AF13" s="633">
        <v>5</v>
      </c>
      <c r="AG13" s="633"/>
      <c r="AH13" s="633"/>
      <c r="AI13" s="633"/>
      <c r="AJ13" s="633"/>
      <c r="AK13" s="595">
        <v>10</v>
      </c>
      <c r="AL13" s="633"/>
      <c r="AM13" s="633"/>
      <c r="AN13" s="633"/>
      <c r="AO13" s="633"/>
      <c r="AP13" s="633"/>
      <c r="AQ13" s="633"/>
      <c r="AR13" s="633">
        <v>10</v>
      </c>
      <c r="AS13" s="625">
        <v>5</v>
      </c>
      <c r="AT13" s="633"/>
      <c r="AU13" s="625">
        <v>5</v>
      </c>
      <c r="AV13" s="633"/>
      <c r="AW13" s="633"/>
      <c r="AX13" s="633"/>
      <c r="AY13" s="633"/>
      <c r="AZ13" s="633"/>
      <c r="BA13" s="633"/>
      <c r="BB13" s="633"/>
      <c r="BC13" s="633"/>
      <c r="BD13" s="633"/>
      <c r="BE13" s="633"/>
      <c r="BF13" s="633"/>
      <c r="BG13" s="633">
        <v>8</v>
      </c>
      <c r="BH13" s="633"/>
      <c r="BI13" s="633"/>
      <c r="BJ13" s="633"/>
      <c r="BK13" s="633"/>
      <c r="BL13" s="633"/>
      <c r="BN13" s="648"/>
      <c r="BO13" s="647"/>
      <c r="BP13" s="625">
        <f t="shared" si="5"/>
        <v>0</v>
      </c>
      <c r="BQ13" s="625">
        <f t="shared" si="0"/>
        <v>7</v>
      </c>
      <c r="BR13" s="625">
        <f t="shared" si="1"/>
        <v>0</v>
      </c>
      <c r="BS13" s="625">
        <f t="shared" si="2"/>
        <v>7</v>
      </c>
      <c r="BT13" s="625">
        <f t="shared" si="3"/>
        <v>0</v>
      </c>
      <c r="BU13" s="625">
        <f t="shared" si="4"/>
        <v>14</v>
      </c>
      <c r="BV13" s="80"/>
      <c r="BW13" s="239"/>
      <c r="BX13" s="239"/>
      <c r="BY13" s="498"/>
      <c r="BZ13" s="498"/>
      <c r="CA13" s="498"/>
      <c r="CB13" s="498"/>
      <c r="CC13" s="498"/>
      <c r="CD13" s="499"/>
      <c r="CE13" s="499"/>
      <c r="CF13" s="497"/>
      <c r="CG13" s="498"/>
      <c r="CH13" s="498"/>
      <c r="CI13" s="498"/>
      <c r="CK13" s="497"/>
      <c r="CL13" s="498"/>
      <c r="CM13" s="498"/>
      <c r="CN13" s="498"/>
      <c r="CO13" s="498"/>
      <c r="CP13" s="498"/>
      <c r="CQ13" s="498"/>
      <c r="CR13" s="498"/>
      <c r="CS13" s="498"/>
      <c r="CU13" s="497"/>
      <c r="CV13" s="498"/>
      <c r="CW13" s="498"/>
      <c r="CX13" s="498"/>
      <c r="CY13" s="498"/>
      <c r="CZ13" s="498"/>
      <c r="DA13" s="498"/>
      <c r="DB13" s="498"/>
      <c r="DC13" s="498"/>
      <c r="DE13" s="497"/>
      <c r="DF13" s="499"/>
      <c r="DG13" s="497"/>
      <c r="DH13" s="498"/>
      <c r="DI13" s="498"/>
      <c r="DJ13" s="498"/>
      <c r="DK13" s="498"/>
      <c r="DL13" s="498"/>
      <c r="DM13" s="499"/>
    </row>
    <row r="14" spans="1:117" s="65" customFormat="1" ht="15.6" x14ac:dyDescent="0.25">
      <c r="A14" s="497"/>
      <c r="B14" s="239"/>
      <c r="C14" s="405" t="s">
        <v>2387</v>
      </c>
      <c r="D14" s="406" t="s">
        <v>2388</v>
      </c>
      <c r="E14" s="404" t="s">
        <v>592</v>
      </c>
      <c r="F14" s="236">
        <v>1</v>
      </c>
      <c r="G14" s="236"/>
      <c r="H14" s="595"/>
      <c r="I14" s="686">
        <v>5</v>
      </c>
      <c r="J14" s="697"/>
      <c r="K14" s="698"/>
      <c r="L14" s="698"/>
      <c r="M14" s="697"/>
      <c r="N14" s="633"/>
      <c r="O14" s="633"/>
      <c r="Q14" s="633"/>
      <c r="R14" s="699">
        <v>5</v>
      </c>
      <c r="S14" s="595"/>
      <c r="T14" s="633"/>
      <c r="U14" s="633"/>
      <c r="V14" s="633"/>
      <c r="W14" s="633"/>
      <c r="X14" s="633"/>
      <c r="Y14" s="699">
        <v>5</v>
      </c>
      <c r="Z14" s="633"/>
      <c r="AA14" s="633"/>
      <c r="AB14" s="699">
        <v>5</v>
      </c>
      <c r="AC14" s="633"/>
      <c r="AD14" s="633"/>
      <c r="AE14" s="633"/>
      <c r="AF14" s="633"/>
      <c r="AG14" s="699">
        <v>5</v>
      </c>
      <c r="AH14" s="633"/>
      <c r="AI14" s="633"/>
      <c r="AJ14" s="633"/>
      <c r="AK14" s="595"/>
      <c r="AL14" s="633"/>
      <c r="AM14" s="633"/>
      <c r="AN14" s="633"/>
      <c r="AO14" s="699">
        <v>5</v>
      </c>
      <c r="AP14" s="633"/>
      <c r="AQ14" s="633"/>
      <c r="AR14" s="633"/>
      <c r="AS14" s="625"/>
      <c r="AT14" s="633"/>
      <c r="AU14" s="698"/>
      <c r="AV14" s="633"/>
      <c r="AW14" s="633"/>
      <c r="AX14" s="633"/>
      <c r="AY14" s="633"/>
      <c r="AZ14" s="699">
        <v>5</v>
      </c>
      <c r="BA14" s="633"/>
      <c r="BB14" s="633"/>
      <c r="BC14" s="633"/>
      <c r="BD14" s="633"/>
      <c r="BE14" s="698"/>
      <c r="BF14" s="633"/>
      <c r="BG14" s="633"/>
      <c r="BH14" s="633"/>
      <c r="BI14" s="633"/>
      <c r="BJ14" s="633"/>
      <c r="BK14" s="698"/>
      <c r="BL14" s="698"/>
      <c r="BM14" s="700"/>
      <c r="BN14" s="698"/>
      <c r="BO14" s="647"/>
      <c r="BP14" s="625">
        <f t="shared" ref="BP14:BP22" si="6">COUNTIF(H14:BO14,"2024-1")</f>
        <v>0</v>
      </c>
      <c r="BQ14" s="625">
        <f t="shared" si="0"/>
        <v>0</v>
      </c>
      <c r="BR14" s="625">
        <f t="shared" si="1"/>
        <v>0</v>
      </c>
      <c r="BS14" s="625">
        <f t="shared" si="2"/>
        <v>7</v>
      </c>
      <c r="BT14" s="625">
        <f t="shared" si="3"/>
        <v>0</v>
      </c>
      <c r="BU14" s="625">
        <f t="shared" si="4"/>
        <v>7</v>
      </c>
      <c r="BV14" s="80"/>
      <c r="BW14" s="239"/>
      <c r="BX14" s="239"/>
      <c r="BY14" s="498"/>
      <c r="BZ14" s="498"/>
      <c r="CA14" s="498"/>
      <c r="CB14" s="498"/>
      <c r="CC14" s="498"/>
      <c r="CD14" s="499"/>
      <c r="CE14" s="499"/>
      <c r="CF14" s="497"/>
      <c r="CG14" s="498"/>
      <c r="CH14" s="498"/>
      <c r="CI14" s="498"/>
      <c r="CK14" s="497"/>
      <c r="CL14" s="498"/>
      <c r="CM14" s="498"/>
      <c r="CN14" s="498"/>
      <c r="CO14" s="498"/>
      <c r="CP14" s="498"/>
      <c r="CQ14" s="498"/>
      <c r="CR14" s="498"/>
      <c r="CS14" s="498"/>
      <c r="CU14" s="497"/>
      <c r="CV14" s="498"/>
      <c r="CW14" s="498"/>
      <c r="CX14" s="498"/>
      <c r="CY14" s="498"/>
      <c r="CZ14" s="498"/>
      <c r="DA14" s="498"/>
      <c r="DB14" s="498"/>
      <c r="DC14" s="498"/>
      <c r="DE14" s="497"/>
      <c r="DF14" s="499"/>
      <c r="DG14" s="497"/>
      <c r="DH14" s="498"/>
      <c r="DI14" s="498"/>
      <c r="DJ14" s="498"/>
      <c r="DK14" s="498"/>
      <c r="DL14" s="498"/>
      <c r="DM14" s="499"/>
    </row>
    <row r="15" spans="1:117" s="65" customFormat="1" ht="15.6" x14ac:dyDescent="0.25">
      <c r="A15" s="497"/>
      <c r="B15" s="239"/>
      <c r="C15" s="405" t="s">
        <v>2383</v>
      </c>
      <c r="D15" s="406" t="s">
        <v>2384</v>
      </c>
      <c r="E15" s="404" t="s">
        <v>592</v>
      </c>
      <c r="F15" s="236">
        <v>1</v>
      </c>
      <c r="G15" s="236"/>
      <c r="H15" s="595"/>
      <c r="I15" s="686">
        <v>5</v>
      </c>
      <c r="J15" s="697"/>
      <c r="K15" s="698"/>
      <c r="L15" s="698"/>
      <c r="M15" s="697"/>
      <c r="N15" s="633"/>
      <c r="O15" s="633"/>
      <c r="Q15" s="633"/>
      <c r="R15" s="699">
        <v>5</v>
      </c>
      <c r="S15" s="595"/>
      <c r="T15" s="633"/>
      <c r="U15" s="633"/>
      <c r="V15" s="633"/>
      <c r="W15" s="633"/>
      <c r="X15" s="633"/>
      <c r="Y15" s="699">
        <v>5</v>
      </c>
      <c r="Z15" s="633"/>
      <c r="AA15" s="633"/>
      <c r="AB15" s="699">
        <v>5</v>
      </c>
      <c r="AC15" s="633"/>
      <c r="AD15" s="633"/>
      <c r="AE15" s="633"/>
      <c r="AF15" s="633"/>
      <c r="AG15" s="699">
        <v>5</v>
      </c>
      <c r="AH15" s="633"/>
      <c r="AI15" s="633"/>
      <c r="AJ15" s="633"/>
      <c r="AK15" s="595"/>
      <c r="AL15" s="633"/>
      <c r="AM15" s="633"/>
      <c r="AN15" s="633"/>
      <c r="AO15" s="699">
        <v>5</v>
      </c>
      <c r="AP15" s="633"/>
      <c r="AQ15" s="633"/>
      <c r="AR15" s="633"/>
      <c r="AS15" s="625"/>
      <c r="AT15" s="633"/>
      <c r="AU15" s="698"/>
      <c r="AV15" s="633"/>
      <c r="AW15" s="633"/>
      <c r="AX15" s="633"/>
      <c r="AY15" s="633"/>
      <c r="AZ15" s="699">
        <v>5</v>
      </c>
      <c r="BA15" s="633"/>
      <c r="BB15" s="633"/>
      <c r="BC15" s="633"/>
      <c r="BD15" s="633"/>
      <c r="BE15" s="698"/>
      <c r="BF15" s="633"/>
      <c r="BG15" s="633"/>
      <c r="BH15" s="633"/>
      <c r="BI15" s="633"/>
      <c r="BJ15" s="633"/>
      <c r="BK15" s="698"/>
      <c r="BL15" s="698"/>
      <c r="BM15" s="700"/>
      <c r="BN15" s="698"/>
      <c r="BO15" s="647"/>
      <c r="BP15" s="625">
        <f t="shared" si="6"/>
        <v>0</v>
      </c>
      <c r="BQ15" s="625">
        <f t="shared" si="0"/>
        <v>0</v>
      </c>
      <c r="BR15" s="625">
        <f t="shared" si="1"/>
        <v>0</v>
      </c>
      <c r="BS15" s="625">
        <f t="shared" si="2"/>
        <v>7</v>
      </c>
      <c r="BT15" s="625">
        <f t="shared" si="3"/>
        <v>0</v>
      </c>
      <c r="BU15" s="625">
        <f t="shared" si="4"/>
        <v>7</v>
      </c>
      <c r="BV15" s="80"/>
      <c r="BW15" s="239"/>
      <c r="BX15" s="239"/>
      <c r="BY15" s="498"/>
      <c r="BZ15" s="498"/>
      <c r="CA15" s="498"/>
      <c r="CB15" s="498"/>
      <c r="CC15" s="498"/>
      <c r="CD15" s="499"/>
      <c r="CE15" s="499"/>
      <c r="CF15" s="497"/>
      <c r="CG15" s="498"/>
      <c r="CH15" s="498"/>
      <c r="CI15" s="498"/>
      <c r="CK15" s="497"/>
      <c r="CL15" s="498"/>
      <c r="CM15" s="498"/>
      <c r="CN15" s="498"/>
      <c r="CO15" s="498"/>
      <c r="CP15" s="498"/>
      <c r="CQ15" s="498"/>
      <c r="CR15" s="498"/>
      <c r="CS15" s="498"/>
      <c r="CU15" s="497"/>
      <c r="CV15" s="498"/>
      <c r="CW15" s="498"/>
      <c r="CX15" s="498"/>
      <c r="CY15" s="498"/>
      <c r="CZ15" s="498"/>
      <c r="DA15" s="498"/>
      <c r="DB15" s="498"/>
      <c r="DC15" s="498"/>
      <c r="DE15" s="497"/>
      <c r="DF15" s="499"/>
      <c r="DG15" s="497"/>
      <c r="DH15" s="498"/>
      <c r="DI15" s="498"/>
      <c r="DJ15" s="498"/>
      <c r="DK15" s="498"/>
      <c r="DL15" s="498"/>
      <c r="DM15" s="499"/>
    </row>
    <row r="16" spans="1:117" s="65" customFormat="1" ht="15" x14ac:dyDescent="0.25">
      <c r="A16" s="497"/>
      <c r="B16" s="239"/>
      <c r="C16" s="405" t="s">
        <v>2608</v>
      </c>
      <c r="D16" s="406" t="s">
        <v>2609</v>
      </c>
      <c r="E16" s="404" t="s">
        <v>592</v>
      </c>
      <c r="F16" s="236">
        <v>1</v>
      </c>
      <c r="G16" s="236"/>
      <c r="H16" s="595"/>
      <c r="I16" s="686">
        <v>7</v>
      </c>
      <c r="J16" s="697"/>
      <c r="K16" s="698"/>
      <c r="L16" s="698"/>
      <c r="M16" s="712"/>
      <c r="N16" s="633"/>
      <c r="O16" s="633"/>
      <c r="Q16" s="633"/>
      <c r="R16" s="686">
        <v>8</v>
      </c>
      <c r="S16" s="595"/>
      <c r="T16" s="633"/>
      <c r="U16" s="633"/>
      <c r="V16" s="633"/>
      <c r="W16" s="633"/>
      <c r="X16" s="633"/>
      <c r="Y16" s="686">
        <v>10</v>
      </c>
      <c r="Z16" s="633"/>
      <c r="AA16" s="633"/>
      <c r="AB16" s="686">
        <v>8</v>
      </c>
      <c r="AC16" s="633"/>
      <c r="AD16" s="633"/>
      <c r="AE16" s="633"/>
      <c r="AF16" s="633"/>
      <c r="AG16" s="686">
        <v>9</v>
      </c>
      <c r="AH16" s="633"/>
      <c r="AI16" s="633"/>
      <c r="AJ16" s="633"/>
      <c r="AK16" s="595"/>
      <c r="AL16" s="633"/>
      <c r="AM16" s="633"/>
      <c r="AN16" s="633"/>
      <c r="AO16" s="686">
        <v>8</v>
      </c>
      <c r="AP16" s="633"/>
      <c r="AQ16" s="633"/>
      <c r="AR16" s="633"/>
      <c r="AS16" s="625"/>
      <c r="AT16" s="633"/>
      <c r="AU16" s="698"/>
      <c r="AV16" s="633"/>
      <c r="AW16" s="633"/>
      <c r="AX16" s="633"/>
      <c r="AY16" s="633"/>
      <c r="AZ16" s="686">
        <v>8</v>
      </c>
      <c r="BA16" s="633"/>
      <c r="BB16" s="633"/>
      <c r="BC16" s="633"/>
      <c r="BD16" s="633"/>
      <c r="BE16" s="698"/>
      <c r="BF16" s="633"/>
      <c r="BG16" s="633"/>
      <c r="BH16" s="633"/>
      <c r="BI16" s="633"/>
      <c r="BJ16" s="633"/>
      <c r="BK16" s="698"/>
      <c r="BL16" s="698"/>
      <c r="BM16" s="700"/>
      <c r="BN16" s="698"/>
      <c r="BO16" s="647"/>
      <c r="BP16" s="625">
        <f t="shared" ref="BP16" si="7">COUNTIF(H16:BO16,"2024-1")</f>
        <v>0</v>
      </c>
      <c r="BQ16" s="625">
        <f t="shared" ref="BQ16" si="8">COUNTIF(H16:BO16,"&gt;5")</f>
        <v>7</v>
      </c>
      <c r="BR16" s="625">
        <f t="shared" ref="BR16" si="9">COUNTIF(H16:BO16,"&gt;5?")</f>
        <v>0</v>
      </c>
      <c r="BS16" s="625">
        <f t="shared" ref="BS16" si="10">COUNTIF(H16:BO16,"5")</f>
        <v>0</v>
      </c>
      <c r="BT16" s="625">
        <f t="shared" ref="BT16" si="11">COUNTIF(H16:BO16,"5*")</f>
        <v>0</v>
      </c>
      <c r="BU16" s="625">
        <f t="shared" ref="BU16" si="12">SUM(BQ16:BT16)</f>
        <v>7</v>
      </c>
      <c r="BV16" s="80"/>
      <c r="BW16" s="239"/>
      <c r="BX16" s="239"/>
      <c r="BY16" s="498"/>
      <c r="BZ16" s="498"/>
      <c r="CA16" s="498"/>
      <c r="CB16" s="498"/>
      <c r="CC16" s="498"/>
      <c r="CD16" s="499"/>
      <c r="CE16" s="499"/>
      <c r="CF16" s="497"/>
      <c r="CG16" s="498"/>
      <c r="CH16" s="498"/>
      <c r="CI16" s="498"/>
      <c r="CK16" s="497"/>
      <c r="CL16" s="498"/>
      <c r="CM16" s="498"/>
      <c r="CN16" s="498"/>
      <c r="CO16" s="498"/>
      <c r="CP16" s="498"/>
      <c r="CQ16" s="498"/>
      <c r="CR16" s="498"/>
      <c r="CS16" s="498"/>
      <c r="CU16" s="497"/>
      <c r="CV16" s="498"/>
      <c r="CW16" s="498"/>
      <c r="CX16" s="498"/>
      <c r="CY16" s="498"/>
      <c r="CZ16" s="498"/>
      <c r="DA16" s="498"/>
      <c r="DB16" s="498"/>
      <c r="DC16" s="498"/>
      <c r="DE16" s="497"/>
      <c r="DF16" s="499"/>
      <c r="DG16" s="497"/>
      <c r="DH16" s="498"/>
      <c r="DI16" s="498"/>
      <c r="DJ16" s="498"/>
      <c r="DK16" s="498"/>
      <c r="DL16" s="498"/>
      <c r="DM16" s="499"/>
    </row>
    <row r="17" spans="1:117" s="65" customFormat="1" ht="15.6" x14ac:dyDescent="0.25">
      <c r="A17" s="497"/>
      <c r="B17" s="239"/>
      <c r="C17" s="405" t="s">
        <v>2647</v>
      </c>
      <c r="D17" s="406" t="s">
        <v>2648</v>
      </c>
      <c r="E17" s="404" t="s">
        <v>592</v>
      </c>
      <c r="F17" s="236">
        <v>1</v>
      </c>
      <c r="G17" s="236"/>
      <c r="H17" s="595"/>
      <c r="I17" s="640">
        <v>7</v>
      </c>
      <c r="K17" s="633"/>
      <c r="L17" s="595"/>
      <c r="M17" s="686"/>
      <c r="N17" s="633"/>
      <c r="O17" s="633"/>
      <c r="P17" s="625"/>
      <c r="Q17" s="647"/>
      <c r="R17" s="686">
        <v>5</v>
      </c>
      <c r="S17" s="625"/>
      <c r="T17" s="633"/>
      <c r="U17" s="625"/>
      <c r="V17" s="595"/>
      <c r="W17" s="595"/>
      <c r="X17" s="625"/>
      <c r="Y17" s="699">
        <v>10</v>
      </c>
      <c r="Z17" s="625"/>
      <c r="AA17" s="633"/>
      <c r="AB17" s="699">
        <v>8</v>
      </c>
      <c r="AC17" s="625"/>
      <c r="AD17" s="625"/>
      <c r="AE17" s="633"/>
      <c r="AF17" s="634"/>
      <c r="AG17" s="735">
        <v>9</v>
      </c>
      <c r="AH17" s="633"/>
      <c r="AI17" s="595"/>
      <c r="AJ17" s="625"/>
      <c r="AK17" s="595"/>
      <c r="AL17" s="633"/>
      <c r="AM17" s="625"/>
      <c r="AN17" s="647"/>
      <c r="AO17" s="640">
        <v>7</v>
      </c>
      <c r="AP17" s="633"/>
      <c r="AQ17" s="633"/>
      <c r="AR17" s="633"/>
      <c r="AS17" s="633"/>
      <c r="AT17" s="633"/>
      <c r="AU17" s="698"/>
      <c r="AV17" s="633"/>
      <c r="AW17" s="633"/>
      <c r="AX17" s="633"/>
      <c r="AY17" s="633"/>
      <c r="AZ17" s="699">
        <v>6</v>
      </c>
      <c r="BA17" s="625"/>
      <c r="BB17" s="633"/>
      <c r="BC17" s="647"/>
      <c r="BD17" s="625"/>
      <c r="BE17" s="625"/>
      <c r="BF17" s="625"/>
      <c r="BG17" s="625"/>
      <c r="BH17" s="633"/>
      <c r="BI17" s="647"/>
      <c r="BJ17" s="633"/>
      <c r="BK17" s="633"/>
      <c r="BL17" s="633"/>
      <c r="BM17" s="633"/>
      <c r="BN17" s="633"/>
      <c r="BO17" s="625"/>
      <c r="BP17" s="625">
        <f>COUNTIF(H17:BO17,"2024-1")</f>
        <v>0</v>
      </c>
      <c r="BQ17" s="625">
        <f>COUNTIF(H17:BO17,"&gt;5")</f>
        <v>6</v>
      </c>
      <c r="BR17" s="625">
        <f>COUNTIF(H17:BO17,"&gt;5?")</f>
        <v>0</v>
      </c>
      <c r="BS17" s="625">
        <f>COUNTIF(H17:BO17,"5")</f>
        <v>1</v>
      </c>
      <c r="BT17" s="625">
        <f>COUNTIF(H17:BO17,"5*")</f>
        <v>0</v>
      </c>
      <c r="BU17" s="625">
        <f>SUM(BQ17:BT17)</f>
        <v>7</v>
      </c>
      <c r="BV17" s="80"/>
      <c r="BW17" s="239"/>
      <c r="BX17" s="239"/>
      <c r="BY17" s="498"/>
      <c r="BZ17" s="498"/>
      <c r="CA17" s="498"/>
      <c r="CB17" s="498"/>
      <c r="CC17" s="498"/>
      <c r="CD17" s="499"/>
      <c r="CE17" s="499"/>
      <c r="CF17" s="497"/>
      <c r="CG17" s="498"/>
      <c r="CH17" s="498"/>
      <c r="CI17" s="498"/>
      <c r="CK17" s="497"/>
      <c r="CL17" s="498"/>
      <c r="CM17" s="498"/>
      <c r="CN17" s="498"/>
      <c r="CO17" s="498"/>
      <c r="CP17" s="498"/>
      <c r="CQ17" s="498"/>
      <c r="CR17" s="498"/>
      <c r="CS17" s="498"/>
      <c r="CU17" s="497"/>
      <c r="CV17" s="498"/>
      <c r="CW17" s="498"/>
      <c r="CX17" s="498"/>
      <c r="CY17" s="498"/>
      <c r="CZ17" s="498"/>
      <c r="DA17" s="498"/>
      <c r="DB17" s="498"/>
      <c r="DC17" s="498"/>
      <c r="DE17" s="497"/>
      <c r="DF17" s="499"/>
      <c r="DG17" s="497"/>
      <c r="DH17" s="498"/>
      <c r="DI17" s="498"/>
      <c r="DJ17" s="498"/>
      <c r="DK17" s="498"/>
      <c r="DL17" s="498"/>
      <c r="DM17" s="499"/>
    </row>
    <row r="18" spans="1:117" s="65" customFormat="1" ht="15" x14ac:dyDescent="0.25">
      <c r="A18" s="497"/>
      <c r="B18" s="239"/>
      <c r="C18" s="734" t="s">
        <v>2652</v>
      </c>
      <c r="D18" s="406" t="s">
        <v>2649</v>
      </c>
      <c r="E18" s="404" t="s">
        <v>592</v>
      </c>
      <c r="F18" s="236">
        <v>1</v>
      </c>
      <c r="G18" s="236"/>
      <c r="H18" s="595"/>
      <c r="I18" s="640">
        <v>7</v>
      </c>
      <c r="K18" s="633"/>
      <c r="L18" s="595"/>
      <c r="M18" s="686"/>
      <c r="N18" s="633"/>
      <c r="O18" s="633"/>
      <c r="P18" s="625"/>
      <c r="Q18" s="647"/>
      <c r="R18" s="686">
        <v>8</v>
      </c>
      <c r="S18" s="625"/>
      <c r="T18" s="633"/>
      <c r="U18" s="625"/>
      <c r="V18" s="595"/>
      <c r="W18" s="595"/>
      <c r="X18" s="625"/>
      <c r="Y18" s="699">
        <v>10</v>
      </c>
      <c r="Z18" s="625"/>
      <c r="AA18" s="633"/>
      <c r="AB18" s="699">
        <v>8</v>
      </c>
      <c r="AC18" s="625"/>
      <c r="AD18" s="625"/>
      <c r="AE18" s="633"/>
      <c r="AF18" s="634"/>
      <c r="AG18" s="735">
        <v>9</v>
      </c>
      <c r="AH18" s="633"/>
      <c r="AI18" s="595"/>
      <c r="AJ18" s="625"/>
      <c r="AK18" s="595"/>
      <c r="AL18" s="633"/>
      <c r="AM18" s="625"/>
      <c r="AN18" s="647"/>
      <c r="AO18" s="640">
        <v>8</v>
      </c>
      <c r="AP18" s="633"/>
      <c r="AQ18" s="633"/>
      <c r="AR18" s="633"/>
      <c r="AS18" s="633"/>
      <c r="AT18" s="633"/>
      <c r="AU18" s="698"/>
      <c r="AV18" s="633"/>
      <c r="AW18" s="633"/>
      <c r="AX18" s="633"/>
      <c r="AY18" s="633"/>
      <c r="AZ18" s="699">
        <v>7</v>
      </c>
      <c r="BA18" s="625"/>
      <c r="BB18" s="633"/>
      <c r="BC18" s="647"/>
      <c r="BD18" s="625"/>
      <c r="BE18" s="625"/>
      <c r="BF18" s="625"/>
      <c r="BG18" s="625"/>
      <c r="BH18" s="633"/>
      <c r="BI18" s="647"/>
      <c r="BJ18" s="633"/>
      <c r="BK18" s="633"/>
      <c r="BL18" s="633"/>
      <c r="BM18" s="633"/>
      <c r="BN18" s="633"/>
      <c r="BO18" s="625"/>
      <c r="BP18" s="625">
        <f>COUNTIF(H18:BO18,"2024-1")</f>
        <v>0</v>
      </c>
      <c r="BQ18" s="625">
        <f>COUNTIF(H18:BO18,"&gt;5")</f>
        <v>7</v>
      </c>
      <c r="BR18" s="625">
        <f>COUNTIF(H18:BO18,"&gt;5?")</f>
        <v>0</v>
      </c>
      <c r="BS18" s="625">
        <f>COUNTIF(H18:BO18,"5")</f>
        <v>0</v>
      </c>
      <c r="BT18" s="625">
        <f>COUNTIF(H18:BO18,"5*")</f>
        <v>0</v>
      </c>
      <c r="BU18" s="625">
        <f>SUM(BQ18:BT18)</f>
        <v>7</v>
      </c>
      <c r="BV18" s="80"/>
      <c r="BW18" s="239"/>
      <c r="BX18" s="239"/>
      <c r="BY18" s="498"/>
      <c r="BZ18" s="498"/>
      <c r="CA18" s="498"/>
      <c r="CB18" s="498"/>
      <c r="CC18" s="498"/>
      <c r="CD18" s="499"/>
      <c r="CE18" s="499"/>
      <c r="CF18" s="497"/>
      <c r="CG18" s="498"/>
      <c r="CH18" s="498"/>
      <c r="CI18" s="498"/>
      <c r="CK18" s="497"/>
      <c r="CL18" s="498"/>
      <c r="CM18" s="498"/>
      <c r="CN18" s="498"/>
      <c r="CO18" s="498"/>
      <c r="CP18" s="498"/>
      <c r="CQ18" s="498"/>
      <c r="CR18" s="498"/>
      <c r="CS18" s="498"/>
      <c r="CU18" s="497"/>
      <c r="CV18" s="498"/>
      <c r="CW18" s="498"/>
      <c r="CX18" s="498"/>
      <c r="CY18" s="498"/>
      <c r="CZ18" s="498"/>
      <c r="DA18" s="498"/>
      <c r="DB18" s="498"/>
      <c r="DC18" s="498"/>
      <c r="DE18" s="497"/>
      <c r="DF18" s="499"/>
      <c r="DG18" s="497"/>
      <c r="DH18" s="498"/>
      <c r="DI18" s="498"/>
      <c r="DJ18" s="498"/>
      <c r="DK18" s="498"/>
      <c r="DL18" s="498"/>
      <c r="DM18" s="499"/>
    </row>
    <row r="19" spans="1:117" s="65" customFormat="1" ht="15" x14ac:dyDescent="0.25">
      <c r="A19" s="497"/>
      <c r="B19" s="239"/>
      <c r="C19" s="405" t="s">
        <v>2148</v>
      </c>
      <c r="D19" s="406" t="s">
        <v>2147</v>
      </c>
      <c r="E19" s="404" t="s">
        <v>592</v>
      </c>
      <c r="F19" s="236">
        <v>3</v>
      </c>
      <c r="G19" s="236"/>
      <c r="H19" s="595">
        <v>10</v>
      </c>
      <c r="I19" s="686">
        <v>10</v>
      </c>
      <c r="J19" s="595" t="s">
        <v>595</v>
      </c>
      <c r="K19" s="633" t="s">
        <v>595</v>
      </c>
      <c r="L19" s="633">
        <v>10</v>
      </c>
      <c r="M19" s="633" t="s">
        <v>595</v>
      </c>
      <c r="N19" s="633"/>
      <c r="O19" s="633" t="s">
        <v>595</v>
      </c>
      <c r="P19" s="633"/>
      <c r="Q19" s="633">
        <v>9</v>
      </c>
      <c r="R19" s="633" t="s">
        <v>595</v>
      </c>
      <c r="S19" s="595">
        <v>9</v>
      </c>
      <c r="T19" s="633" t="s">
        <v>595</v>
      </c>
      <c r="U19" s="633">
        <v>10</v>
      </c>
      <c r="V19" s="633">
        <v>9</v>
      </c>
      <c r="W19" s="633">
        <v>10</v>
      </c>
      <c r="X19" s="686">
        <v>10</v>
      </c>
      <c r="Y19" s="633" t="s">
        <v>595</v>
      </c>
      <c r="Z19" s="633" t="s">
        <v>595</v>
      </c>
      <c r="AA19" s="633">
        <v>9</v>
      </c>
      <c r="AB19" s="633" t="s">
        <v>595</v>
      </c>
      <c r="AC19" s="633"/>
      <c r="AD19" s="633"/>
      <c r="AE19" s="633"/>
      <c r="AF19" s="633" t="s">
        <v>595</v>
      </c>
      <c r="AG19" s="633" t="s">
        <v>595</v>
      </c>
      <c r="AH19" s="633"/>
      <c r="AI19" s="633" t="s">
        <v>595</v>
      </c>
      <c r="AJ19" s="633"/>
      <c r="AK19" s="595">
        <v>9</v>
      </c>
      <c r="AL19" s="633" t="s">
        <v>595</v>
      </c>
      <c r="AM19" s="633" t="s">
        <v>595</v>
      </c>
      <c r="AN19" s="698"/>
      <c r="AO19" s="699">
        <v>9</v>
      </c>
      <c r="AP19" s="633"/>
      <c r="AQ19" s="625">
        <v>10</v>
      </c>
      <c r="AR19" s="625">
        <v>10</v>
      </c>
      <c r="AS19" s="625">
        <v>10</v>
      </c>
      <c r="AT19" s="699">
        <v>8</v>
      </c>
      <c r="AU19" s="633" t="s">
        <v>595</v>
      </c>
      <c r="AV19" s="625">
        <v>10</v>
      </c>
      <c r="AW19" s="633"/>
      <c r="AX19" s="633"/>
      <c r="AY19" s="633"/>
      <c r="AZ19" s="633" t="s">
        <v>595</v>
      </c>
      <c r="BA19" s="633">
        <v>10</v>
      </c>
      <c r="BB19" s="633"/>
      <c r="BC19" s="633"/>
      <c r="BD19" s="633"/>
      <c r="BE19" s="633" t="s">
        <v>595</v>
      </c>
      <c r="BF19" s="633" t="s">
        <v>595</v>
      </c>
      <c r="BG19" s="633"/>
      <c r="BH19" s="633"/>
      <c r="BI19" s="633" t="s">
        <v>595</v>
      </c>
      <c r="BJ19" s="633">
        <v>9</v>
      </c>
      <c r="BK19" s="633"/>
      <c r="BL19" s="633" t="s">
        <v>595</v>
      </c>
      <c r="BM19" s="633" t="s">
        <v>595</v>
      </c>
      <c r="BN19" s="699">
        <v>9</v>
      </c>
      <c r="BO19" s="647"/>
      <c r="BP19" s="625">
        <f t="shared" si="6"/>
        <v>0</v>
      </c>
      <c r="BQ19" s="625">
        <f t="shared" si="0"/>
        <v>20</v>
      </c>
      <c r="BR19" s="625">
        <f t="shared" si="1"/>
        <v>21</v>
      </c>
      <c r="BS19" s="625">
        <f t="shared" si="2"/>
        <v>0</v>
      </c>
      <c r="BT19" s="625">
        <f t="shared" si="3"/>
        <v>0</v>
      </c>
      <c r="BU19" s="625">
        <f t="shared" si="4"/>
        <v>41</v>
      </c>
      <c r="BV19" s="80"/>
      <c r="BW19" s="239"/>
      <c r="BX19" s="239"/>
      <c r="BY19" s="498"/>
      <c r="BZ19" s="498"/>
      <c r="CA19" s="498"/>
      <c r="CB19" s="498"/>
      <c r="CC19" s="498"/>
      <c r="CD19" s="499"/>
      <c r="CE19" s="499"/>
      <c r="CF19" s="497"/>
      <c r="CG19" s="498"/>
      <c r="CH19" s="498"/>
      <c r="CI19" s="498"/>
      <c r="CK19" s="497"/>
      <c r="CL19" s="498"/>
      <c r="CM19" s="498"/>
      <c r="CN19" s="498"/>
      <c r="CO19" s="498"/>
      <c r="CP19" s="498"/>
      <c r="CQ19" s="498"/>
      <c r="CR19" s="498"/>
      <c r="CS19" s="498"/>
      <c r="CU19" s="497"/>
      <c r="CV19" s="498"/>
      <c r="CW19" s="498"/>
      <c r="CX19" s="498"/>
      <c r="CY19" s="498"/>
      <c r="CZ19" s="498"/>
      <c r="DA19" s="498"/>
      <c r="DB19" s="498"/>
      <c r="DC19" s="498"/>
      <c r="DE19" s="497"/>
      <c r="DF19" s="499"/>
      <c r="DG19" s="497"/>
      <c r="DH19" s="498"/>
      <c r="DI19" s="498"/>
      <c r="DJ19" s="498"/>
      <c r="DK19" s="498"/>
      <c r="DL19" s="498"/>
      <c r="DM19" s="499"/>
    </row>
    <row r="20" spans="1:117" s="65" customFormat="1" ht="15.6" hidden="1" x14ac:dyDescent="0.25">
      <c r="A20" s="497"/>
      <c r="B20" s="239"/>
      <c r="C20" s="405" t="s">
        <v>2205</v>
      </c>
      <c r="D20" s="406" t="s">
        <v>2206</v>
      </c>
      <c r="E20" s="404" t="s">
        <v>592</v>
      </c>
      <c r="F20" s="236">
        <v>2</v>
      </c>
      <c r="G20" s="236"/>
      <c r="H20" s="595">
        <v>9</v>
      </c>
      <c r="I20" s="686" t="s">
        <v>2547</v>
      </c>
      <c r="J20" s="595"/>
      <c r="K20" s="633"/>
      <c r="L20" s="633">
        <v>5</v>
      </c>
      <c r="M20" s="595">
        <v>5</v>
      </c>
      <c r="N20" s="633"/>
      <c r="O20" s="633"/>
      <c r="P20" s="633"/>
      <c r="Q20" s="633">
        <v>5</v>
      </c>
      <c r="R20" s="633"/>
      <c r="S20" s="595">
        <v>8</v>
      </c>
      <c r="T20" s="633"/>
      <c r="U20" s="595">
        <v>8</v>
      </c>
      <c r="V20" s="633"/>
      <c r="W20" s="633"/>
      <c r="X20" s="633"/>
      <c r="Y20" s="633"/>
      <c r="Z20" s="633">
        <v>5</v>
      </c>
      <c r="AA20" s="633">
        <v>5</v>
      </c>
      <c r="AB20" s="633"/>
      <c r="AC20" s="633"/>
      <c r="AD20" s="633"/>
      <c r="AE20" s="633"/>
      <c r="AF20" s="633">
        <v>5</v>
      </c>
      <c r="AG20" s="633"/>
      <c r="AH20" s="633"/>
      <c r="AI20" s="633"/>
      <c r="AJ20" s="633"/>
      <c r="AK20" s="595">
        <v>8</v>
      </c>
      <c r="AL20" s="633"/>
      <c r="AM20" s="633"/>
      <c r="AN20" s="698"/>
      <c r="AO20" s="699" t="s">
        <v>2547</v>
      </c>
      <c r="AP20" s="633"/>
      <c r="AQ20" s="633"/>
      <c r="AR20" s="595">
        <v>8</v>
      </c>
      <c r="AS20" s="625">
        <v>8</v>
      </c>
      <c r="AT20" s="699" t="s">
        <v>2547</v>
      </c>
      <c r="AU20" s="625">
        <v>5</v>
      </c>
      <c r="AV20" s="633"/>
      <c r="AW20" s="633"/>
      <c r="AX20" s="633"/>
      <c r="AY20" s="633"/>
      <c r="AZ20" s="633"/>
      <c r="BA20" s="633"/>
      <c r="BB20" s="633"/>
      <c r="BC20" s="633"/>
      <c r="BD20" s="633"/>
      <c r="BE20" s="633"/>
      <c r="BF20" s="633"/>
      <c r="BG20" s="595">
        <v>6</v>
      </c>
      <c r="BH20" s="633"/>
      <c r="BI20" s="633"/>
      <c r="BJ20" s="633"/>
      <c r="BK20" s="633"/>
      <c r="BL20" s="633"/>
      <c r="BM20" s="633"/>
      <c r="BN20" s="699" t="s">
        <v>2547</v>
      </c>
      <c r="BO20" s="647"/>
      <c r="BP20" s="625">
        <f t="shared" si="6"/>
        <v>4</v>
      </c>
      <c r="BQ20" s="625">
        <f t="shared" si="0"/>
        <v>7</v>
      </c>
      <c r="BR20" s="625">
        <f t="shared" si="1"/>
        <v>0</v>
      </c>
      <c r="BS20" s="625">
        <f t="shared" si="2"/>
        <v>7</v>
      </c>
      <c r="BT20" s="625">
        <f t="shared" si="3"/>
        <v>0</v>
      </c>
      <c r="BU20" s="625">
        <f t="shared" si="4"/>
        <v>14</v>
      </c>
      <c r="BV20" s="80"/>
      <c r="BW20" s="239"/>
      <c r="BX20" s="239"/>
      <c r="BY20" s="498"/>
      <c r="BZ20" s="498"/>
      <c r="CA20" s="498"/>
      <c r="CB20" s="498"/>
      <c r="CC20" s="498"/>
      <c r="CD20" s="499"/>
      <c r="CE20" s="499"/>
      <c r="CF20" s="497"/>
      <c r="CG20" s="498"/>
      <c r="CH20" s="498"/>
      <c r="CI20" s="498"/>
      <c r="CK20" s="497"/>
      <c r="CL20" s="498"/>
      <c r="CM20" s="498"/>
      <c r="CN20" s="498"/>
      <c r="CO20" s="498"/>
      <c r="CP20" s="498"/>
      <c r="CQ20" s="498"/>
      <c r="CR20" s="498"/>
      <c r="CS20" s="498"/>
      <c r="CU20" s="497"/>
      <c r="CV20" s="498"/>
      <c r="CW20" s="498"/>
      <c r="CX20" s="498"/>
      <c r="CY20" s="498"/>
      <c r="CZ20" s="498"/>
      <c r="DA20" s="498"/>
      <c r="DB20" s="498"/>
      <c r="DC20" s="498"/>
      <c r="DE20" s="497"/>
      <c r="DF20" s="499"/>
      <c r="DG20" s="497"/>
      <c r="DH20" s="498"/>
      <c r="DI20" s="498"/>
      <c r="DJ20" s="498"/>
      <c r="DK20" s="498"/>
      <c r="DL20" s="498"/>
      <c r="DM20" s="499"/>
    </row>
    <row r="21" spans="1:117" s="65" customFormat="1" ht="15.6" hidden="1" x14ac:dyDescent="0.25">
      <c r="A21" s="497"/>
      <c r="B21" s="239"/>
      <c r="C21" s="405" t="s">
        <v>2228</v>
      </c>
      <c r="D21" s="406" t="s">
        <v>2229</v>
      </c>
      <c r="E21" s="404" t="s">
        <v>592</v>
      </c>
      <c r="F21" s="236">
        <v>1</v>
      </c>
      <c r="G21" s="236"/>
      <c r="H21" s="595">
        <v>10</v>
      </c>
      <c r="I21" s="686" t="s">
        <v>2547</v>
      </c>
      <c r="J21" s="595"/>
      <c r="K21" s="633"/>
      <c r="L21" s="595"/>
      <c r="M21" s="595">
        <v>5</v>
      </c>
      <c r="N21" s="633"/>
      <c r="O21" s="633"/>
      <c r="P21" s="633"/>
      <c r="Q21" s="633"/>
      <c r="R21" s="699" t="s">
        <v>2547</v>
      </c>
      <c r="S21" s="595">
        <v>5</v>
      </c>
      <c r="T21" s="633"/>
      <c r="U21" s="595">
        <v>8</v>
      </c>
      <c r="V21" s="633"/>
      <c r="W21" s="633"/>
      <c r="X21" s="633"/>
      <c r="Y21" s="699" t="s">
        <v>2547</v>
      </c>
      <c r="Z21" s="633"/>
      <c r="AA21" s="633"/>
      <c r="AB21" s="699" t="s">
        <v>2547</v>
      </c>
      <c r="AC21" s="633"/>
      <c r="AD21" s="633"/>
      <c r="AE21" s="633"/>
      <c r="AF21" s="633"/>
      <c r="AG21" s="699" t="s">
        <v>2547</v>
      </c>
      <c r="AH21" s="633"/>
      <c r="AI21" s="633"/>
      <c r="AJ21" s="633"/>
      <c r="AK21" s="595">
        <v>7</v>
      </c>
      <c r="AL21" s="633"/>
      <c r="AM21" s="633"/>
      <c r="AN21" s="698"/>
      <c r="AO21" s="699" t="s">
        <v>2547</v>
      </c>
      <c r="AP21" s="633"/>
      <c r="AQ21" s="633"/>
      <c r="AR21" s="595">
        <v>10</v>
      </c>
      <c r="AS21" s="625"/>
      <c r="AT21" s="633"/>
      <c r="AU21" s="633"/>
      <c r="AV21" s="633"/>
      <c r="AW21" s="633"/>
      <c r="AX21" s="633"/>
      <c r="AY21" s="633"/>
      <c r="AZ21" s="699" t="s">
        <v>2547</v>
      </c>
      <c r="BA21" s="633"/>
      <c r="BB21" s="633"/>
      <c r="BC21" s="633"/>
      <c r="BD21" s="633"/>
      <c r="BE21" s="633"/>
      <c r="BF21" s="633"/>
      <c r="BG21" s="595">
        <v>7</v>
      </c>
      <c r="BH21" s="633"/>
      <c r="BI21" s="633"/>
      <c r="BJ21" s="633"/>
      <c r="BK21" s="633"/>
      <c r="BL21" s="633"/>
      <c r="BM21" s="633"/>
      <c r="BN21" s="699"/>
      <c r="BO21" s="647"/>
      <c r="BP21" s="625">
        <f t="shared" si="6"/>
        <v>7</v>
      </c>
      <c r="BQ21" s="625">
        <f t="shared" si="0"/>
        <v>5</v>
      </c>
      <c r="BR21" s="625">
        <f t="shared" si="1"/>
        <v>0</v>
      </c>
      <c r="BS21" s="625">
        <f t="shared" si="2"/>
        <v>2</v>
      </c>
      <c r="BT21" s="625">
        <f t="shared" si="3"/>
        <v>0</v>
      </c>
      <c r="BU21" s="625">
        <f t="shared" si="4"/>
        <v>7</v>
      </c>
      <c r="BV21" s="80"/>
      <c r="BW21" s="239"/>
      <c r="BX21" s="239"/>
      <c r="BY21" s="498"/>
      <c r="BZ21" s="498"/>
      <c r="CA21" s="498"/>
      <c r="CB21" s="498"/>
      <c r="CC21" s="498"/>
      <c r="CD21" s="499"/>
      <c r="CE21" s="499"/>
      <c r="CF21" s="497"/>
      <c r="CG21" s="498"/>
      <c r="CH21" s="498"/>
      <c r="CI21" s="498"/>
      <c r="CK21" s="497"/>
      <c r="CL21" s="498"/>
      <c r="CM21" s="498"/>
      <c r="CN21" s="498"/>
      <c r="CO21" s="498"/>
      <c r="CP21" s="498"/>
      <c r="CQ21" s="498"/>
      <c r="CR21" s="498"/>
      <c r="CS21" s="498"/>
      <c r="CU21" s="497"/>
      <c r="CV21" s="498"/>
      <c r="CW21" s="498"/>
      <c r="CX21" s="498"/>
      <c r="CY21" s="498"/>
      <c r="CZ21" s="498"/>
      <c r="DA21" s="498"/>
      <c r="DB21" s="498"/>
      <c r="DC21" s="498"/>
      <c r="DE21" s="497"/>
      <c r="DF21" s="499"/>
      <c r="DG21" s="497"/>
      <c r="DH21" s="498"/>
      <c r="DI21" s="498"/>
      <c r="DJ21" s="498"/>
      <c r="DK21" s="498"/>
      <c r="DL21" s="498"/>
      <c r="DM21" s="499"/>
    </row>
    <row r="22" spans="1:117" s="65" customFormat="1" ht="15.6" x14ac:dyDescent="0.25">
      <c r="A22" s="497"/>
      <c r="B22" s="239"/>
      <c r="C22" s="405" t="s">
        <v>2078</v>
      </c>
      <c r="D22" s="406" t="s">
        <v>2077</v>
      </c>
      <c r="E22" s="404" t="s">
        <v>592</v>
      </c>
      <c r="F22" s="236">
        <v>3</v>
      </c>
      <c r="G22" s="236"/>
      <c r="H22" s="595">
        <v>9</v>
      </c>
      <c r="I22" s="686">
        <v>6</v>
      </c>
      <c r="J22" s="595"/>
      <c r="K22" s="633"/>
      <c r="L22" s="633">
        <v>7</v>
      </c>
      <c r="M22" s="595">
        <v>5</v>
      </c>
      <c r="N22" s="633"/>
      <c r="O22" s="633"/>
      <c r="Q22" s="633">
        <v>5</v>
      </c>
      <c r="R22" s="699">
        <v>5</v>
      </c>
      <c r="S22" s="595">
        <v>5</v>
      </c>
      <c r="T22" s="633"/>
      <c r="U22" s="633">
        <v>7</v>
      </c>
      <c r="V22" s="633"/>
      <c r="W22" s="633"/>
      <c r="X22" s="633"/>
      <c r="Y22" s="699">
        <v>9</v>
      </c>
      <c r="Z22" s="633">
        <v>5</v>
      </c>
      <c r="AA22" s="633">
        <v>5</v>
      </c>
      <c r="AB22" s="633"/>
      <c r="AC22" s="633"/>
      <c r="AD22" s="633"/>
      <c r="AE22" s="633"/>
      <c r="AF22" s="633">
        <v>6</v>
      </c>
      <c r="AG22" s="699">
        <v>10</v>
      </c>
      <c r="AH22" s="633"/>
      <c r="AI22" s="633"/>
      <c r="AJ22" s="633"/>
      <c r="AK22" s="595">
        <v>5</v>
      </c>
      <c r="AL22" s="633"/>
      <c r="AM22" s="633"/>
      <c r="AN22" s="633"/>
      <c r="AO22" s="699">
        <v>8</v>
      </c>
      <c r="AP22" s="633"/>
      <c r="AQ22" s="633"/>
      <c r="AR22" s="633">
        <v>9</v>
      </c>
      <c r="AS22" s="625">
        <v>8</v>
      </c>
      <c r="AT22" s="633"/>
      <c r="AU22" s="625">
        <v>6</v>
      </c>
      <c r="AV22" s="633"/>
      <c r="AW22" s="633"/>
      <c r="AX22" s="633"/>
      <c r="AY22" s="633"/>
      <c r="AZ22" s="699">
        <v>8</v>
      </c>
      <c r="BA22" s="633"/>
      <c r="BB22" s="633"/>
      <c r="BC22" s="633"/>
      <c r="BD22" s="633"/>
      <c r="BE22" s="633"/>
      <c r="BF22" s="633"/>
      <c r="BG22" s="633">
        <v>5</v>
      </c>
      <c r="BH22" s="633"/>
      <c r="BI22" s="633"/>
      <c r="BJ22" s="633"/>
      <c r="BK22" s="633"/>
      <c r="BL22" s="633"/>
      <c r="BN22" s="648"/>
      <c r="BO22" s="647"/>
      <c r="BP22" s="625">
        <f t="shared" si="6"/>
        <v>0</v>
      </c>
      <c r="BQ22" s="625">
        <f>COUNTIF(H22:BO22,"&gt;5")</f>
        <v>12</v>
      </c>
      <c r="BR22" s="625">
        <f>COUNTIF(H22:BO22,"&gt;5?")</f>
        <v>0</v>
      </c>
      <c r="BS22" s="625">
        <f>COUNTIF(H22:BO22,"5")</f>
        <v>8</v>
      </c>
      <c r="BT22" s="625">
        <f>COUNTIF(H22:BO22,"5*")</f>
        <v>0</v>
      </c>
      <c r="BU22" s="625">
        <f>SUM(BQ22:BT22)</f>
        <v>20</v>
      </c>
      <c r="BV22" s="80"/>
      <c r="BW22" s="239"/>
      <c r="BX22" s="239"/>
      <c r="BY22" s="498"/>
      <c r="BZ22" s="498"/>
      <c r="CA22" s="498"/>
      <c r="CB22" s="498"/>
      <c r="CC22" s="498"/>
      <c r="CD22" s="499"/>
      <c r="CE22" s="499"/>
      <c r="CF22" s="497"/>
      <c r="CG22" s="498"/>
      <c r="CH22" s="498"/>
      <c r="CI22" s="498"/>
      <c r="CK22" s="497"/>
      <c r="CL22" s="498"/>
      <c r="CM22" s="498"/>
      <c r="CN22" s="498"/>
      <c r="CO22" s="498"/>
      <c r="CP22" s="498"/>
      <c r="CQ22" s="498"/>
      <c r="CR22" s="498"/>
      <c r="CS22" s="498"/>
      <c r="CU22" s="497"/>
      <c r="CV22" s="498"/>
      <c r="CW22" s="498"/>
      <c r="CX22" s="498"/>
      <c r="CY22" s="498"/>
      <c r="CZ22" s="498"/>
      <c r="DA22" s="498"/>
      <c r="DB22" s="498"/>
      <c r="DC22" s="498"/>
      <c r="DE22" s="497"/>
      <c r="DF22" s="499"/>
      <c r="DG22" s="497"/>
      <c r="DH22" s="498"/>
      <c r="DI22" s="498"/>
      <c r="DJ22" s="498"/>
      <c r="DK22" s="498"/>
      <c r="DL22" s="498"/>
      <c r="DM22" s="499"/>
    </row>
    <row r="23" spans="1:117" s="65" customFormat="1" ht="15" x14ac:dyDescent="0.25">
      <c r="A23" s="497"/>
      <c r="B23" s="239"/>
      <c r="C23" s="405" t="s">
        <v>2075</v>
      </c>
      <c r="D23" s="406" t="s">
        <v>2076</v>
      </c>
      <c r="E23" s="404" t="s">
        <v>592</v>
      </c>
      <c r="F23" s="236">
        <v>3</v>
      </c>
      <c r="G23" s="236"/>
      <c r="H23" s="595">
        <v>10</v>
      </c>
      <c r="I23" s="686">
        <v>10</v>
      </c>
      <c r="J23" s="595"/>
      <c r="K23" s="633"/>
      <c r="L23" s="633">
        <v>10</v>
      </c>
      <c r="M23" s="595">
        <v>9</v>
      </c>
      <c r="N23" s="633"/>
      <c r="O23" s="633"/>
      <c r="Q23" s="633">
        <v>10</v>
      </c>
      <c r="R23" s="686">
        <v>10</v>
      </c>
      <c r="S23" s="595">
        <v>9</v>
      </c>
      <c r="T23" s="633"/>
      <c r="U23" s="633">
        <v>10</v>
      </c>
      <c r="V23" s="633"/>
      <c r="W23" s="633"/>
      <c r="X23" s="633"/>
      <c r="Y23" s="686">
        <v>10</v>
      </c>
      <c r="Z23" s="633">
        <v>10</v>
      </c>
      <c r="AA23" s="633">
        <v>9</v>
      </c>
      <c r="AB23" s="633"/>
      <c r="AC23" s="633"/>
      <c r="AD23" s="633"/>
      <c r="AE23" s="633"/>
      <c r="AF23" s="633">
        <v>10</v>
      </c>
      <c r="AG23" s="686">
        <v>10</v>
      </c>
      <c r="AH23" s="633"/>
      <c r="AI23" s="633"/>
      <c r="AJ23" s="633"/>
      <c r="AK23" s="595">
        <v>10</v>
      </c>
      <c r="AL23" s="633"/>
      <c r="AM23" s="633"/>
      <c r="AN23" s="633"/>
      <c r="AO23" s="686">
        <v>10</v>
      </c>
      <c r="AP23" s="633"/>
      <c r="AQ23" s="633"/>
      <c r="AR23" s="633">
        <v>10</v>
      </c>
      <c r="AS23" s="625">
        <v>10</v>
      </c>
      <c r="AT23" s="633"/>
      <c r="AU23" s="625">
        <v>9</v>
      </c>
      <c r="AV23" s="633"/>
      <c r="AW23" s="633"/>
      <c r="AX23" s="633"/>
      <c r="AY23" s="633"/>
      <c r="AZ23" s="686">
        <v>10</v>
      </c>
      <c r="BA23" s="633"/>
      <c r="BB23" s="633"/>
      <c r="BC23" s="633"/>
      <c r="BD23" s="633"/>
      <c r="BE23" s="633"/>
      <c r="BF23" s="633"/>
      <c r="BG23" s="633">
        <v>9</v>
      </c>
      <c r="BH23" s="633"/>
      <c r="BI23" s="633"/>
      <c r="BJ23" s="633"/>
      <c r="BK23" s="633"/>
      <c r="BL23" s="633"/>
      <c r="BN23" s="648"/>
      <c r="BO23" s="647"/>
      <c r="BP23" s="625">
        <f t="shared" ref="BP23:BP36" si="13">COUNTIF(H23:BO23,"2024-1")</f>
        <v>0</v>
      </c>
      <c r="BQ23" s="625">
        <f t="shared" ref="BQ23:BQ36" si="14">COUNTIF(H23:BO23,"&gt;5")</f>
        <v>20</v>
      </c>
      <c r="BR23" s="625">
        <f t="shared" ref="BR23:BR36" si="15">COUNTIF(H23:BO23,"&gt;5?")</f>
        <v>0</v>
      </c>
      <c r="BS23" s="625">
        <f t="shared" ref="BS23:BS36" si="16">COUNTIF(H23:BO23,"5")</f>
        <v>0</v>
      </c>
      <c r="BT23" s="625">
        <f t="shared" ref="BT23:BT36" si="17">COUNTIF(H23:BO23,"5*")</f>
        <v>0</v>
      </c>
      <c r="BU23" s="625">
        <f t="shared" ref="BU23:BU36" si="18">SUM(BQ23:BT23)</f>
        <v>20</v>
      </c>
      <c r="BV23" s="80"/>
      <c r="BW23" s="239"/>
      <c r="BX23" s="239"/>
      <c r="BY23" s="498"/>
      <c r="BZ23" s="498"/>
      <c r="CA23" s="498"/>
      <c r="CB23" s="498"/>
      <c r="CC23" s="498"/>
      <c r="CD23" s="499"/>
      <c r="CE23" s="499"/>
      <c r="CF23" s="497"/>
      <c r="CG23" s="498"/>
      <c r="CH23" s="498"/>
      <c r="CI23" s="498"/>
      <c r="CK23" s="497"/>
      <c r="CL23" s="498"/>
      <c r="CM23" s="498"/>
      <c r="CN23" s="498"/>
      <c r="CO23" s="498"/>
      <c r="CP23" s="498"/>
      <c r="CQ23" s="498"/>
      <c r="CR23" s="498"/>
      <c r="CS23" s="498"/>
      <c r="CU23" s="497"/>
      <c r="CV23" s="498"/>
      <c r="CW23" s="498"/>
      <c r="CX23" s="498"/>
      <c r="CY23" s="498"/>
      <c r="CZ23" s="498"/>
      <c r="DA23" s="498"/>
      <c r="DB23" s="498"/>
      <c r="DC23" s="498"/>
      <c r="DE23" s="497"/>
      <c r="DF23" s="499"/>
      <c r="DG23" s="497"/>
      <c r="DH23" s="498"/>
      <c r="DI23" s="498"/>
      <c r="DJ23" s="498"/>
      <c r="DK23" s="498"/>
      <c r="DL23" s="498"/>
      <c r="DM23" s="499"/>
    </row>
    <row r="24" spans="1:117" s="65" customFormat="1" ht="15.6" x14ac:dyDescent="0.25">
      <c r="A24" s="497">
        <v>5</v>
      </c>
      <c r="B24" s="239"/>
      <c r="C24" s="405" t="s">
        <v>1874</v>
      </c>
      <c r="D24" s="406" t="s">
        <v>1875</v>
      </c>
      <c r="E24" s="404" t="s">
        <v>592</v>
      </c>
      <c r="F24" s="236">
        <v>5</v>
      </c>
      <c r="G24" s="236"/>
      <c r="H24" s="655" t="s">
        <v>293</v>
      </c>
      <c r="I24" s="697"/>
      <c r="J24" s="697"/>
      <c r="K24" s="633"/>
      <c r="L24" s="595">
        <v>5</v>
      </c>
      <c r="M24" s="697"/>
      <c r="N24" s="595"/>
      <c r="O24" s="633"/>
      <c r="Q24" s="633" t="s">
        <v>303</v>
      </c>
      <c r="R24" s="698"/>
      <c r="S24" s="595"/>
      <c r="T24" s="633">
        <v>8</v>
      </c>
      <c r="U24" s="633" t="s">
        <v>715</v>
      </c>
      <c r="V24" s="633">
        <v>5</v>
      </c>
      <c r="W24" s="633"/>
      <c r="X24" s="633"/>
      <c r="Y24" s="699">
        <v>9</v>
      </c>
      <c r="Z24" s="633"/>
      <c r="AA24" s="633">
        <v>5</v>
      </c>
      <c r="AB24" s="625">
        <v>7</v>
      </c>
      <c r="AC24" s="633"/>
      <c r="AD24" s="633"/>
      <c r="AE24" s="633"/>
      <c r="AF24" s="633" t="s">
        <v>2355</v>
      </c>
      <c r="AG24" s="698"/>
      <c r="AH24" s="633"/>
      <c r="AI24" s="633"/>
      <c r="AJ24" s="633"/>
      <c r="AK24" s="595"/>
      <c r="AL24" s="633"/>
      <c r="AM24" s="633"/>
      <c r="AN24" s="698"/>
      <c r="AO24" s="699">
        <v>7</v>
      </c>
      <c r="AP24" s="633"/>
      <c r="AQ24" s="633"/>
      <c r="AR24" s="625">
        <v>9</v>
      </c>
      <c r="AS24" s="625"/>
      <c r="AT24" s="625"/>
      <c r="AU24" s="698"/>
      <c r="AV24" s="633"/>
      <c r="AW24" s="633"/>
      <c r="AX24" s="633"/>
      <c r="AY24" s="633"/>
      <c r="AZ24" s="699">
        <v>6</v>
      </c>
      <c r="BA24" s="633"/>
      <c r="BB24" s="633"/>
      <c r="BC24" s="633"/>
      <c r="BD24" s="633"/>
      <c r="BE24" s="698"/>
      <c r="BF24" s="633"/>
      <c r="BG24" s="595"/>
      <c r="BH24" s="633"/>
      <c r="BI24" s="633"/>
      <c r="BJ24" s="633"/>
      <c r="BK24" s="698"/>
      <c r="BL24" s="633"/>
      <c r="BM24" s="625">
        <v>6</v>
      </c>
      <c r="BN24" s="698"/>
      <c r="BO24" s="647"/>
      <c r="BP24" s="625">
        <f t="shared" si="13"/>
        <v>0</v>
      </c>
      <c r="BQ24" s="625">
        <f t="shared" si="14"/>
        <v>7</v>
      </c>
      <c r="BR24" s="625">
        <f t="shared" si="15"/>
        <v>3</v>
      </c>
      <c r="BS24" s="625">
        <f t="shared" si="16"/>
        <v>3</v>
      </c>
      <c r="BT24" s="625">
        <f t="shared" si="17"/>
        <v>1</v>
      </c>
      <c r="BU24" s="625">
        <f t="shared" si="18"/>
        <v>14</v>
      </c>
      <c r="BV24" s="80"/>
      <c r="BW24" s="239"/>
      <c r="BX24" s="239"/>
      <c r="BY24" s="498"/>
      <c r="BZ24" s="498"/>
      <c r="CA24" s="498"/>
      <c r="CB24" s="498"/>
      <c r="CC24" s="498"/>
      <c r="CD24" s="499"/>
      <c r="CE24" s="499"/>
      <c r="CF24" s="497"/>
      <c r="CG24" s="498"/>
      <c r="CH24" s="498"/>
      <c r="CI24" s="498"/>
      <c r="CK24" s="497"/>
      <c r="CL24" s="498"/>
      <c r="CM24" s="498"/>
      <c r="CN24" s="498"/>
      <c r="CO24" s="498"/>
      <c r="CP24" s="498"/>
      <c r="CQ24" s="498"/>
      <c r="CR24" s="498"/>
      <c r="CS24" s="498"/>
      <c r="CU24" s="497"/>
      <c r="CV24" s="498"/>
      <c r="CW24" s="498"/>
      <c r="CX24" s="498"/>
      <c r="CY24" s="498"/>
      <c r="CZ24" s="498"/>
      <c r="DA24" s="498"/>
      <c r="DB24" s="498"/>
      <c r="DC24" s="498"/>
      <c r="DE24" s="497"/>
      <c r="DF24" s="499"/>
      <c r="DG24" s="497"/>
      <c r="DH24" s="498"/>
      <c r="DI24" s="498"/>
      <c r="DJ24" s="498"/>
      <c r="DK24" s="498"/>
      <c r="DL24" s="498"/>
      <c r="DM24" s="499"/>
    </row>
    <row r="25" spans="1:117" s="65" customFormat="1" ht="15" x14ac:dyDescent="0.25">
      <c r="A25" s="497">
        <v>2</v>
      </c>
      <c r="B25" s="239"/>
      <c r="C25" s="405" t="s">
        <v>1870</v>
      </c>
      <c r="D25" s="406" t="s">
        <v>1871</v>
      </c>
      <c r="E25" s="404" t="s">
        <v>592</v>
      </c>
      <c r="F25" s="236">
        <v>5</v>
      </c>
      <c r="G25" s="236"/>
      <c r="H25" s="595">
        <v>10</v>
      </c>
      <c r="I25" s="686">
        <v>10</v>
      </c>
      <c r="J25" s="595">
        <v>10</v>
      </c>
      <c r="K25" s="633"/>
      <c r="L25" s="595">
        <v>10</v>
      </c>
      <c r="M25" s="633">
        <v>10</v>
      </c>
      <c r="N25" s="595">
        <v>10</v>
      </c>
      <c r="O25" s="633"/>
      <c r="P25" s="633"/>
      <c r="Q25" s="633">
        <v>10</v>
      </c>
      <c r="R25" s="699">
        <v>10</v>
      </c>
      <c r="S25" s="595">
        <v>9</v>
      </c>
      <c r="T25" s="633">
        <v>10</v>
      </c>
      <c r="U25" s="633">
        <v>9</v>
      </c>
      <c r="V25" s="633">
        <v>10</v>
      </c>
      <c r="W25" s="633"/>
      <c r="X25" s="633"/>
      <c r="Y25" s="699">
        <v>10</v>
      </c>
      <c r="Z25" s="633">
        <v>10</v>
      </c>
      <c r="AA25" s="633">
        <v>9</v>
      </c>
      <c r="AB25" s="625">
        <v>9</v>
      </c>
      <c r="AC25" s="633"/>
      <c r="AD25" s="633"/>
      <c r="AE25" s="633"/>
      <c r="AF25" s="625">
        <v>10</v>
      </c>
      <c r="AG25" s="699">
        <v>10</v>
      </c>
      <c r="AH25" s="633"/>
      <c r="AI25" s="633"/>
      <c r="AJ25" s="633"/>
      <c r="AK25" s="595">
        <v>10</v>
      </c>
      <c r="AL25" s="633"/>
      <c r="AM25" s="633"/>
      <c r="AN25" s="698"/>
      <c r="AO25" s="699">
        <v>10</v>
      </c>
      <c r="AP25" s="633"/>
      <c r="AQ25" s="633"/>
      <c r="AR25" s="625">
        <v>10</v>
      </c>
      <c r="AS25" s="625">
        <v>10</v>
      </c>
      <c r="AT25" s="625"/>
      <c r="AU25" s="625">
        <v>10</v>
      </c>
      <c r="AV25" s="625">
        <v>10</v>
      </c>
      <c r="AW25" s="633"/>
      <c r="AX25" s="633"/>
      <c r="AY25" s="633"/>
      <c r="AZ25" s="633">
        <v>10</v>
      </c>
      <c r="BA25" s="633"/>
      <c r="BB25" s="633"/>
      <c r="BC25" s="633"/>
      <c r="BD25" s="633"/>
      <c r="BE25" s="699">
        <v>9</v>
      </c>
      <c r="BF25" s="633"/>
      <c r="BG25" s="633">
        <v>9</v>
      </c>
      <c r="BH25" s="633"/>
      <c r="BI25" s="633">
        <v>10</v>
      </c>
      <c r="BJ25" s="633">
        <v>9</v>
      </c>
      <c r="BK25" s="625"/>
      <c r="BL25" s="633">
        <v>10</v>
      </c>
      <c r="BM25" s="625">
        <v>10</v>
      </c>
      <c r="BN25" s="648">
        <v>10</v>
      </c>
      <c r="BO25" s="633"/>
      <c r="BP25" s="625">
        <f t="shared" si="13"/>
        <v>0</v>
      </c>
      <c r="BQ25" s="625">
        <f t="shared" si="14"/>
        <v>32</v>
      </c>
      <c r="BR25" s="625">
        <f t="shared" si="15"/>
        <v>0</v>
      </c>
      <c r="BS25" s="625">
        <f t="shared" si="16"/>
        <v>0</v>
      </c>
      <c r="BT25" s="625">
        <f t="shared" si="17"/>
        <v>0</v>
      </c>
      <c r="BU25" s="625">
        <f t="shared" si="18"/>
        <v>32</v>
      </c>
      <c r="BV25" s="80"/>
      <c r="BW25" s="239"/>
      <c r="BX25" s="239"/>
      <c r="BY25" s="498"/>
      <c r="BZ25" s="498"/>
      <c r="CA25" s="498"/>
      <c r="CB25" s="498"/>
      <c r="CC25" s="498"/>
      <c r="CD25" s="499"/>
      <c r="CE25" s="499"/>
      <c r="CF25" s="497"/>
      <c r="CG25" s="498"/>
      <c r="CH25" s="498"/>
      <c r="CI25" s="498"/>
      <c r="CK25" s="497"/>
      <c r="CL25" s="498"/>
      <c r="CM25" s="498"/>
      <c r="CN25" s="498"/>
      <c r="CO25" s="498"/>
      <c r="CP25" s="498"/>
      <c r="CQ25" s="498"/>
      <c r="CR25" s="498"/>
      <c r="CS25" s="498"/>
      <c r="CU25" s="497"/>
      <c r="CV25" s="498"/>
      <c r="CW25" s="498"/>
      <c r="CX25" s="498"/>
      <c r="CY25" s="498"/>
      <c r="CZ25" s="498"/>
      <c r="DA25" s="498"/>
      <c r="DB25" s="498"/>
      <c r="DC25" s="498"/>
      <c r="DE25" s="497"/>
      <c r="DF25" s="499"/>
      <c r="DG25" s="497"/>
      <c r="DH25" s="498"/>
      <c r="DI25" s="498"/>
      <c r="DJ25" s="498"/>
      <c r="DK25" s="498"/>
      <c r="DL25" s="498"/>
      <c r="DM25" s="499"/>
    </row>
    <row r="26" spans="1:117" s="65" customFormat="1" ht="15" hidden="1" x14ac:dyDescent="0.25">
      <c r="A26" s="497">
        <v>3</v>
      </c>
      <c r="B26" s="239"/>
      <c r="C26" s="405" t="s">
        <v>1872</v>
      </c>
      <c r="D26" s="729" t="s">
        <v>1873</v>
      </c>
      <c r="E26" s="404" t="s">
        <v>592</v>
      </c>
      <c r="F26" s="236">
        <v>5</v>
      </c>
      <c r="G26" s="236"/>
      <c r="H26" s="595">
        <v>9</v>
      </c>
      <c r="I26" s="686" t="s">
        <v>2547</v>
      </c>
      <c r="J26" s="595">
        <v>10</v>
      </c>
      <c r="K26" s="633"/>
      <c r="L26" s="595">
        <v>9</v>
      </c>
      <c r="M26" s="633">
        <v>10</v>
      </c>
      <c r="N26" s="595">
        <v>10</v>
      </c>
      <c r="O26" s="633"/>
      <c r="P26" s="633"/>
      <c r="Q26" s="633">
        <v>9</v>
      </c>
      <c r="R26" s="699" t="s">
        <v>2547</v>
      </c>
      <c r="S26" s="595">
        <v>9</v>
      </c>
      <c r="T26" s="633">
        <v>10</v>
      </c>
      <c r="U26" s="633">
        <v>9</v>
      </c>
      <c r="V26" s="633">
        <v>10</v>
      </c>
      <c r="W26" s="633"/>
      <c r="X26" s="633"/>
      <c r="Y26" s="699" t="s">
        <v>2547</v>
      </c>
      <c r="Z26" s="633">
        <v>10</v>
      </c>
      <c r="AA26" s="633">
        <v>7</v>
      </c>
      <c r="AB26" s="625">
        <v>9</v>
      </c>
      <c r="AC26" s="633"/>
      <c r="AD26" s="633"/>
      <c r="AE26" s="633"/>
      <c r="AF26" s="625">
        <v>10</v>
      </c>
      <c r="AG26" s="699" t="s">
        <v>2547</v>
      </c>
      <c r="AH26" s="633"/>
      <c r="AI26" s="633"/>
      <c r="AJ26" s="633"/>
      <c r="AK26" s="595">
        <v>9</v>
      </c>
      <c r="AL26" s="633"/>
      <c r="AM26" s="633"/>
      <c r="AN26" s="698"/>
      <c r="AO26" s="699" t="s">
        <v>2547</v>
      </c>
      <c r="AP26" s="633"/>
      <c r="AQ26" s="633"/>
      <c r="AR26" s="625">
        <v>10</v>
      </c>
      <c r="AS26" s="625">
        <v>10</v>
      </c>
      <c r="AT26" s="625"/>
      <c r="AU26" s="625">
        <v>10</v>
      </c>
      <c r="AV26" s="625">
        <v>9</v>
      </c>
      <c r="AW26" s="633"/>
      <c r="AX26" s="633"/>
      <c r="AY26" s="633"/>
      <c r="AZ26" s="633">
        <v>9</v>
      </c>
      <c r="BA26" s="633"/>
      <c r="BB26" s="633"/>
      <c r="BC26" s="633"/>
      <c r="BD26" s="633"/>
      <c r="BE26" s="699" t="s">
        <v>2547</v>
      </c>
      <c r="BF26" s="633"/>
      <c r="BG26" s="633">
        <v>9</v>
      </c>
      <c r="BH26" s="633"/>
      <c r="BI26" s="633">
        <v>10</v>
      </c>
      <c r="BJ26" s="633">
        <v>8</v>
      </c>
      <c r="BK26" s="625"/>
      <c r="BL26" s="633">
        <v>9</v>
      </c>
      <c r="BM26" s="625">
        <v>8</v>
      </c>
      <c r="BN26" s="648">
        <v>9</v>
      </c>
      <c r="BO26" s="633"/>
      <c r="BP26" s="625">
        <f t="shared" si="13"/>
        <v>6</v>
      </c>
      <c r="BQ26" s="625">
        <f t="shared" si="14"/>
        <v>26</v>
      </c>
      <c r="BR26" s="625">
        <f t="shared" si="15"/>
        <v>0</v>
      </c>
      <c r="BS26" s="625">
        <f t="shared" si="16"/>
        <v>0</v>
      </c>
      <c r="BT26" s="625">
        <f t="shared" si="17"/>
        <v>0</v>
      </c>
      <c r="BU26" s="625">
        <f t="shared" si="18"/>
        <v>26</v>
      </c>
      <c r="BV26" s="80"/>
      <c r="BW26" s="239"/>
      <c r="BX26" s="239"/>
      <c r="BY26" s="498"/>
      <c r="BZ26" s="498"/>
      <c r="CA26" s="498"/>
      <c r="CB26" s="498"/>
      <c r="CC26" s="498"/>
      <c r="CD26" s="499"/>
      <c r="CE26" s="499"/>
      <c r="CF26" s="497"/>
      <c r="CG26" s="498"/>
      <c r="CH26" s="498"/>
      <c r="CI26" s="498"/>
      <c r="CK26" s="497"/>
      <c r="CL26" s="498"/>
      <c r="CM26" s="498"/>
      <c r="CN26" s="498"/>
      <c r="CO26" s="498"/>
      <c r="CP26" s="498"/>
      <c r="CQ26" s="498"/>
      <c r="CR26" s="498"/>
      <c r="CS26" s="498"/>
      <c r="CU26" s="497"/>
      <c r="CV26" s="498"/>
      <c r="CW26" s="498"/>
      <c r="CX26" s="498"/>
      <c r="CY26" s="498"/>
      <c r="CZ26" s="498"/>
      <c r="DA26" s="498"/>
      <c r="DB26" s="498"/>
      <c r="DC26" s="498"/>
      <c r="DE26" s="497"/>
      <c r="DF26" s="499"/>
      <c r="DG26" s="497"/>
      <c r="DH26" s="498"/>
      <c r="DI26" s="498"/>
      <c r="DJ26" s="498"/>
      <c r="DK26" s="498"/>
      <c r="DL26" s="498"/>
      <c r="DM26" s="499"/>
    </row>
    <row r="27" spans="1:117" s="65" customFormat="1" ht="15" x14ac:dyDescent="0.25">
      <c r="A27" s="497">
        <v>7</v>
      </c>
      <c r="B27" s="239"/>
      <c r="C27" s="405" t="s">
        <v>1878</v>
      </c>
      <c r="D27" s="406" t="s">
        <v>1879</v>
      </c>
      <c r="E27" s="404" t="s">
        <v>592</v>
      </c>
      <c r="F27" s="236">
        <v>5</v>
      </c>
      <c r="G27" s="236"/>
      <c r="H27" s="595">
        <v>8</v>
      </c>
      <c r="I27" s="686">
        <v>9</v>
      </c>
      <c r="J27" s="595">
        <v>8</v>
      </c>
      <c r="K27" s="633"/>
      <c r="L27" s="595">
        <v>7</v>
      </c>
      <c r="M27" s="633">
        <v>10</v>
      </c>
      <c r="N27" s="633">
        <v>10</v>
      </c>
      <c r="O27" s="633"/>
      <c r="P27" s="633"/>
      <c r="Q27" s="633">
        <v>9</v>
      </c>
      <c r="R27" s="699">
        <v>9</v>
      </c>
      <c r="S27" s="595">
        <v>9</v>
      </c>
      <c r="T27" s="633">
        <v>9</v>
      </c>
      <c r="U27" s="633">
        <v>9</v>
      </c>
      <c r="V27" s="633">
        <v>10</v>
      </c>
      <c r="W27" s="633"/>
      <c r="X27" s="633"/>
      <c r="Y27" s="699">
        <v>10</v>
      </c>
      <c r="Z27" s="633">
        <v>9</v>
      </c>
      <c r="AA27" s="633">
        <v>9</v>
      </c>
      <c r="AB27" s="625">
        <v>9</v>
      </c>
      <c r="AC27" s="633"/>
      <c r="AD27" s="633"/>
      <c r="AE27" s="633"/>
      <c r="AF27" s="625">
        <v>9</v>
      </c>
      <c r="AG27" s="699">
        <v>10</v>
      </c>
      <c r="AH27" s="633"/>
      <c r="AI27" s="633"/>
      <c r="AJ27" s="633"/>
      <c r="AK27" s="595">
        <v>9</v>
      </c>
      <c r="AL27" s="633"/>
      <c r="AM27" s="633"/>
      <c r="AN27" s="698"/>
      <c r="AO27" s="699">
        <v>9</v>
      </c>
      <c r="AP27" s="633"/>
      <c r="AQ27" s="633"/>
      <c r="AR27" s="625">
        <v>10</v>
      </c>
      <c r="AS27" s="625">
        <v>9</v>
      </c>
      <c r="AT27" s="625"/>
      <c r="AU27" s="625">
        <v>9</v>
      </c>
      <c r="AV27" s="625">
        <v>8</v>
      </c>
      <c r="AW27" s="633"/>
      <c r="AX27" s="633"/>
      <c r="AY27" s="633"/>
      <c r="AZ27" s="633">
        <v>8</v>
      </c>
      <c r="BA27" s="633"/>
      <c r="BB27" s="633"/>
      <c r="BC27" s="633"/>
      <c r="BD27" s="633"/>
      <c r="BE27" s="699">
        <v>9</v>
      </c>
      <c r="BF27" s="633"/>
      <c r="BG27" s="633">
        <v>8</v>
      </c>
      <c r="BH27" s="633"/>
      <c r="BI27" s="633">
        <v>7</v>
      </c>
      <c r="BJ27" s="633">
        <v>8</v>
      </c>
      <c r="BK27" s="625"/>
      <c r="BL27" s="633">
        <v>9</v>
      </c>
      <c r="BM27" s="625">
        <v>8</v>
      </c>
      <c r="BN27" s="648">
        <v>9</v>
      </c>
      <c r="BO27" s="633"/>
      <c r="BP27" s="625">
        <f t="shared" si="13"/>
        <v>0</v>
      </c>
      <c r="BQ27" s="625">
        <f t="shared" si="14"/>
        <v>32</v>
      </c>
      <c r="BR27" s="625">
        <f t="shared" si="15"/>
        <v>0</v>
      </c>
      <c r="BS27" s="625">
        <f t="shared" si="16"/>
        <v>0</v>
      </c>
      <c r="BT27" s="625">
        <f t="shared" si="17"/>
        <v>0</v>
      </c>
      <c r="BU27" s="625">
        <f t="shared" si="18"/>
        <v>32</v>
      </c>
      <c r="BV27" s="80"/>
      <c r="BW27" s="239"/>
      <c r="BX27" s="239"/>
      <c r="BY27" s="498"/>
      <c r="BZ27" s="498"/>
      <c r="CA27" s="498"/>
      <c r="CB27" s="498"/>
      <c r="CC27" s="498"/>
      <c r="CD27" s="499"/>
      <c r="CE27" s="499"/>
      <c r="CF27" s="497"/>
      <c r="CG27" s="498"/>
      <c r="CH27" s="498"/>
      <c r="CI27" s="498"/>
      <c r="CK27" s="497"/>
      <c r="CL27" s="498"/>
      <c r="CM27" s="498"/>
      <c r="CN27" s="498"/>
      <c r="CO27" s="498"/>
      <c r="CP27" s="498"/>
      <c r="CQ27" s="498"/>
      <c r="CR27" s="498"/>
      <c r="CS27" s="498"/>
      <c r="CU27" s="497"/>
      <c r="CV27" s="498"/>
      <c r="CW27" s="498"/>
      <c r="CX27" s="498"/>
      <c r="CY27" s="498"/>
      <c r="CZ27" s="498"/>
      <c r="DA27" s="498"/>
      <c r="DB27" s="498"/>
      <c r="DC27" s="498"/>
      <c r="DE27" s="497"/>
      <c r="DF27" s="499"/>
      <c r="DG27" s="497"/>
      <c r="DH27" s="498"/>
      <c r="DI27" s="498"/>
      <c r="DJ27" s="498"/>
      <c r="DK27" s="498"/>
      <c r="DL27" s="498"/>
      <c r="DM27" s="499"/>
    </row>
    <row r="28" spans="1:117" s="65" customFormat="1" ht="15.6" hidden="1" x14ac:dyDescent="0.25">
      <c r="A28" s="497"/>
      <c r="B28" s="239"/>
      <c r="C28" s="405" t="s">
        <v>1900</v>
      </c>
      <c r="D28" s="406" t="s">
        <v>1910</v>
      </c>
      <c r="E28" s="404" t="s">
        <v>592</v>
      </c>
      <c r="F28" s="236">
        <v>1</v>
      </c>
      <c r="G28" s="236"/>
      <c r="H28" s="595">
        <v>5</v>
      </c>
      <c r="I28" s="686" t="s">
        <v>2547</v>
      </c>
      <c r="J28" s="595">
        <v>5</v>
      </c>
      <c r="K28" s="633"/>
      <c r="L28" s="595">
        <v>5</v>
      </c>
      <c r="M28" s="633"/>
      <c r="N28" s="633"/>
      <c r="O28" s="633"/>
      <c r="P28" s="633"/>
      <c r="Q28" s="633"/>
      <c r="R28" s="633"/>
      <c r="S28" s="595" t="s">
        <v>2141</v>
      </c>
      <c r="T28" s="633" t="s">
        <v>1987</v>
      </c>
      <c r="U28" s="633" t="s">
        <v>2141</v>
      </c>
      <c r="V28" s="633">
        <v>5</v>
      </c>
      <c r="W28" s="633"/>
      <c r="X28" s="633"/>
      <c r="Y28" s="699" t="s">
        <v>2547</v>
      </c>
      <c r="Z28" s="633" t="s">
        <v>2330</v>
      </c>
      <c r="AA28" s="633"/>
      <c r="AB28" s="625" t="s">
        <v>1987</v>
      </c>
      <c r="AC28" s="633"/>
      <c r="AD28" s="633"/>
      <c r="AE28" s="633"/>
      <c r="AF28" s="625" t="s">
        <v>1987</v>
      </c>
      <c r="AG28" s="633"/>
      <c r="AH28" s="633"/>
      <c r="AI28" s="633"/>
      <c r="AJ28" s="633"/>
      <c r="AK28" s="595" t="s">
        <v>2141</v>
      </c>
      <c r="AL28" s="633"/>
      <c r="AM28" s="633"/>
      <c r="AN28" s="633"/>
      <c r="AO28" s="699" t="s">
        <v>2547</v>
      </c>
      <c r="AP28" s="633"/>
      <c r="AQ28" s="633"/>
      <c r="AR28" s="625" t="s">
        <v>2141</v>
      </c>
      <c r="AS28" s="625" t="s">
        <v>2330</v>
      </c>
      <c r="AT28" s="625" t="s">
        <v>2330</v>
      </c>
      <c r="AU28" s="625" t="s">
        <v>1987</v>
      </c>
      <c r="AV28" s="633"/>
      <c r="AW28" s="633"/>
      <c r="AX28" s="633"/>
      <c r="AY28" s="633"/>
      <c r="AZ28" s="633">
        <v>5</v>
      </c>
      <c r="BA28" s="633"/>
      <c r="BB28" s="633"/>
      <c r="BC28" s="633"/>
      <c r="BD28" s="633"/>
      <c r="BE28" s="699" t="s">
        <v>2547</v>
      </c>
      <c r="BF28" s="633"/>
      <c r="BG28" s="633"/>
      <c r="BH28" s="633"/>
      <c r="BI28" s="633">
        <v>5</v>
      </c>
      <c r="BJ28" s="633"/>
      <c r="BK28" s="633"/>
      <c r="BL28" s="633"/>
      <c r="BM28" s="633"/>
      <c r="BN28" s="648">
        <v>5</v>
      </c>
      <c r="BO28" s="647"/>
      <c r="BP28" s="625">
        <f t="shared" si="13"/>
        <v>4</v>
      </c>
      <c r="BQ28" s="625">
        <f t="shared" si="14"/>
        <v>0</v>
      </c>
      <c r="BR28" s="625">
        <f t="shared" si="15"/>
        <v>0</v>
      </c>
      <c r="BS28" s="625">
        <f t="shared" si="16"/>
        <v>7</v>
      </c>
      <c r="BT28" s="625">
        <f t="shared" si="17"/>
        <v>0</v>
      </c>
      <c r="BU28" s="625">
        <f t="shared" si="18"/>
        <v>7</v>
      </c>
      <c r="BV28" s="80"/>
      <c r="BW28" s="239"/>
      <c r="BX28" s="239"/>
      <c r="BY28" s="498"/>
      <c r="BZ28" s="498"/>
      <c r="CA28" s="498"/>
      <c r="CB28" s="498"/>
      <c r="CC28" s="498"/>
      <c r="CD28" s="499"/>
      <c r="CE28" s="499"/>
      <c r="CF28" s="497"/>
      <c r="CG28" s="498"/>
      <c r="CH28" s="498"/>
      <c r="CI28" s="498"/>
      <c r="CK28" s="497"/>
      <c r="CL28" s="498"/>
      <c r="CM28" s="498"/>
      <c r="CN28" s="498"/>
      <c r="CO28" s="498"/>
      <c r="CP28" s="498"/>
      <c r="CQ28" s="498"/>
      <c r="CR28" s="498"/>
      <c r="CS28" s="498"/>
      <c r="CU28" s="497"/>
      <c r="CV28" s="498"/>
      <c r="CW28" s="498"/>
      <c r="CX28" s="498"/>
      <c r="CY28" s="498"/>
      <c r="CZ28" s="498"/>
      <c r="DA28" s="498"/>
      <c r="DB28" s="498"/>
      <c r="DC28" s="498"/>
      <c r="DE28" s="497"/>
      <c r="DF28" s="499"/>
      <c r="DG28" s="497"/>
      <c r="DH28" s="498"/>
      <c r="DI28" s="498"/>
      <c r="DJ28" s="498"/>
      <c r="DK28" s="498"/>
      <c r="DL28" s="498"/>
      <c r="DM28" s="499"/>
    </row>
    <row r="29" spans="1:117" s="65" customFormat="1" ht="15" hidden="1" x14ac:dyDescent="0.25">
      <c r="A29" s="497"/>
      <c r="B29" s="239"/>
      <c r="C29" s="405" t="s">
        <v>1922</v>
      </c>
      <c r="D29" s="406" t="s">
        <v>1923</v>
      </c>
      <c r="E29" s="404" t="s">
        <v>592</v>
      </c>
      <c r="F29" s="236">
        <v>4</v>
      </c>
      <c r="G29" s="236"/>
      <c r="H29" s="595">
        <v>9</v>
      </c>
      <c r="I29" s="686" t="s">
        <v>2547</v>
      </c>
      <c r="J29" s="595">
        <v>9</v>
      </c>
      <c r="K29" s="633"/>
      <c r="L29" s="595">
        <v>9</v>
      </c>
      <c r="M29" s="633">
        <v>8</v>
      </c>
      <c r="N29" s="595">
        <v>9</v>
      </c>
      <c r="O29" s="633"/>
      <c r="P29" s="633"/>
      <c r="Q29" s="633">
        <v>9</v>
      </c>
      <c r="R29" s="699" t="s">
        <v>2547</v>
      </c>
      <c r="S29" s="595">
        <v>9</v>
      </c>
      <c r="T29" s="633">
        <v>9</v>
      </c>
      <c r="U29" s="633">
        <v>9</v>
      </c>
      <c r="V29" s="595">
        <v>9</v>
      </c>
      <c r="W29" s="633"/>
      <c r="X29" s="633"/>
      <c r="Y29" s="699" t="s">
        <v>2547</v>
      </c>
      <c r="Z29" s="633">
        <v>9</v>
      </c>
      <c r="AA29" s="633">
        <v>8</v>
      </c>
      <c r="AB29" s="625">
        <v>9</v>
      </c>
      <c r="AC29" s="633"/>
      <c r="AD29" s="633"/>
      <c r="AE29" s="633"/>
      <c r="AF29" s="625">
        <v>9</v>
      </c>
      <c r="AG29" s="699" t="s">
        <v>2547</v>
      </c>
      <c r="AH29" s="633"/>
      <c r="AI29" s="633"/>
      <c r="AJ29" s="633"/>
      <c r="AK29" s="595">
        <v>8</v>
      </c>
      <c r="AL29" s="633"/>
      <c r="AM29" s="633"/>
      <c r="AN29" s="633"/>
      <c r="AO29" s="699" t="s">
        <v>2547</v>
      </c>
      <c r="AP29" s="633"/>
      <c r="AQ29" s="633"/>
      <c r="AR29" s="625">
        <v>9</v>
      </c>
      <c r="AS29" s="625">
        <v>10</v>
      </c>
      <c r="AT29" s="625"/>
      <c r="AU29" s="625">
        <v>9</v>
      </c>
      <c r="AV29" s="625">
        <v>9</v>
      </c>
      <c r="AW29" s="633"/>
      <c r="AX29" s="633"/>
      <c r="AY29" s="633"/>
      <c r="AZ29" s="595">
        <v>8</v>
      </c>
      <c r="BA29" s="633"/>
      <c r="BB29" s="633"/>
      <c r="BC29" s="633"/>
      <c r="BD29" s="633"/>
      <c r="BE29" s="699" t="s">
        <v>2547</v>
      </c>
      <c r="BF29" s="633"/>
      <c r="BG29" s="633">
        <v>8</v>
      </c>
      <c r="BH29" s="633"/>
      <c r="BI29" s="595">
        <v>8</v>
      </c>
      <c r="BJ29" s="633">
        <v>8</v>
      </c>
      <c r="BK29" s="633"/>
      <c r="BL29" s="625">
        <v>9</v>
      </c>
      <c r="BM29" s="633">
        <v>7</v>
      </c>
      <c r="BN29" s="595">
        <v>8</v>
      </c>
      <c r="BO29" s="647"/>
      <c r="BP29" s="625">
        <f t="shared" si="13"/>
        <v>6</v>
      </c>
      <c r="BQ29" s="625">
        <f t="shared" si="14"/>
        <v>26</v>
      </c>
      <c r="BR29" s="625">
        <f t="shared" si="15"/>
        <v>0</v>
      </c>
      <c r="BS29" s="625">
        <f t="shared" si="16"/>
        <v>0</v>
      </c>
      <c r="BT29" s="625">
        <f t="shared" si="17"/>
        <v>0</v>
      </c>
      <c r="BU29" s="625">
        <f t="shared" si="18"/>
        <v>26</v>
      </c>
      <c r="BV29" s="80"/>
      <c r="BW29" s="239"/>
      <c r="BX29" s="239"/>
      <c r="BY29" s="498"/>
      <c r="BZ29" s="498"/>
      <c r="CA29" s="498"/>
      <c r="CB29" s="498"/>
      <c r="CC29" s="498"/>
      <c r="CD29" s="499"/>
      <c r="CE29" s="499"/>
      <c r="CF29" s="497"/>
      <c r="CG29" s="498"/>
      <c r="CH29" s="498"/>
      <c r="CI29" s="498"/>
      <c r="CK29" s="497"/>
      <c r="CL29" s="498"/>
      <c r="CM29" s="498"/>
      <c r="CN29" s="498"/>
      <c r="CO29" s="498"/>
      <c r="CP29" s="498"/>
      <c r="CQ29" s="498"/>
      <c r="CR29" s="498"/>
      <c r="CS29" s="498"/>
      <c r="CU29" s="497"/>
      <c r="CV29" s="498"/>
      <c r="CW29" s="498"/>
      <c r="CX29" s="498"/>
      <c r="CY29" s="498"/>
      <c r="CZ29" s="498"/>
      <c r="DA29" s="498"/>
      <c r="DB29" s="498"/>
      <c r="DC29" s="498"/>
      <c r="DE29" s="497"/>
      <c r="DF29" s="499"/>
      <c r="DG29" s="497"/>
      <c r="DH29" s="498"/>
      <c r="DI29" s="498"/>
      <c r="DJ29" s="498"/>
      <c r="DK29" s="498"/>
      <c r="DL29" s="498"/>
      <c r="DM29" s="499"/>
    </row>
    <row r="30" spans="1:117" s="65" customFormat="1" ht="15" hidden="1" x14ac:dyDescent="0.25">
      <c r="A30" s="497">
        <v>6</v>
      </c>
      <c r="B30" s="239"/>
      <c r="C30" s="405" t="s">
        <v>1876</v>
      </c>
      <c r="D30" s="406" t="s">
        <v>1877</v>
      </c>
      <c r="E30" s="404" t="s">
        <v>592</v>
      </c>
      <c r="F30" s="236"/>
      <c r="G30" s="236">
        <v>1</v>
      </c>
      <c r="H30" s="595" t="s">
        <v>1261</v>
      </c>
      <c r="I30" s="686" t="s">
        <v>2547</v>
      </c>
      <c r="J30" s="595" t="s">
        <v>1261</v>
      </c>
      <c r="K30" s="633" t="s">
        <v>1261</v>
      </c>
      <c r="L30" s="633"/>
      <c r="M30" s="633" t="s">
        <v>1261</v>
      </c>
      <c r="N30" s="633" t="s">
        <v>1261</v>
      </c>
      <c r="O30" s="633" t="s">
        <v>1261</v>
      </c>
      <c r="P30" s="633"/>
      <c r="Q30" s="633"/>
      <c r="R30" s="633"/>
      <c r="S30" s="595" t="s">
        <v>2141</v>
      </c>
      <c r="T30" s="633" t="s">
        <v>1987</v>
      </c>
      <c r="U30" s="633" t="s">
        <v>2141</v>
      </c>
      <c r="V30" s="633">
        <v>8</v>
      </c>
      <c r="W30" s="633">
        <v>7</v>
      </c>
      <c r="X30" s="633"/>
      <c r="Y30" s="699" t="s">
        <v>2547</v>
      </c>
      <c r="Z30" s="633" t="s">
        <v>2330</v>
      </c>
      <c r="AA30" s="633">
        <v>7</v>
      </c>
      <c r="AB30" s="625" t="s">
        <v>1987</v>
      </c>
      <c r="AC30" s="633"/>
      <c r="AD30" s="633"/>
      <c r="AE30" s="633"/>
      <c r="AF30" s="625" t="s">
        <v>1987</v>
      </c>
      <c r="AG30" s="625">
        <v>9</v>
      </c>
      <c r="AH30" s="633"/>
      <c r="AI30" s="633" t="s">
        <v>1261</v>
      </c>
      <c r="AJ30" s="633"/>
      <c r="AK30" s="633"/>
      <c r="AL30" s="633"/>
      <c r="AM30" s="633" t="s">
        <v>1261</v>
      </c>
      <c r="AN30" s="633"/>
      <c r="AO30" s="699" t="s">
        <v>2547</v>
      </c>
      <c r="AP30" s="633"/>
      <c r="AQ30" s="633"/>
      <c r="AR30" s="625" t="s">
        <v>2141</v>
      </c>
      <c r="AS30" s="625" t="s">
        <v>2330</v>
      </c>
      <c r="AT30" s="625" t="s">
        <v>2330</v>
      </c>
      <c r="AU30" s="625" t="s">
        <v>1987</v>
      </c>
      <c r="AV30" s="633"/>
      <c r="AW30" s="633"/>
      <c r="AX30" s="633"/>
      <c r="AY30" s="633"/>
      <c r="AZ30" s="633">
        <v>7</v>
      </c>
      <c r="BA30" s="633"/>
      <c r="BB30" s="633"/>
      <c r="BC30" s="633"/>
      <c r="BD30" s="633"/>
      <c r="BE30" s="699" t="s">
        <v>2547</v>
      </c>
      <c r="BF30" s="633"/>
      <c r="BG30" s="633"/>
      <c r="BH30" s="633" t="s">
        <v>1261</v>
      </c>
      <c r="BI30" s="633"/>
      <c r="BJ30" s="633"/>
      <c r="BK30" s="633"/>
      <c r="BL30" s="633"/>
      <c r="BM30" s="633" t="s">
        <v>1261</v>
      </c>
      <c r="BN30" s="648">
        <v>7</v>
      </c>
      <c r="BO30" s="647" t="s">
        <v>1261</v>
      </c>
      <c r="BP30" s="625">
        <f t="shared" si="13"/>
        <v>4</v>
      </c>
      <c r="BQ30" s="625">
        <f t="shared" si="14"/>
        <v>6</v>
      </c>
      <c r="BR30" s="625">
        <f t="shared" si="15"/>
        <v>11</v>
      </c>
      <c r="BS30" s="625">
        <f t="shared" si="16"/>
        <v>0</v>
      </c>
      <c r="BT30" s="625">
        <f t="shared" si="17"/>
        <v>0</v>
      </c>
      <c r="BU30" s="625">
        <f t="shared" si="18"/>
        <v>17</v>
      </c>
      <c r="BV30" s="80"/>
      <c r="BW30" s="239"/>
      <c r="BX30" s="239"/>
      <c r="BY30" s="498"/>
      <c r="BZ30" s="498"/>
      <c r="CA30" s="498"/>
      <c r="CB30" s="498"/>
      <c r="CC30" s="498"/>
      <c r="CD30" s="499"/>
      <c r="CE30" s="499"/>
      <c r="CF30" s="497"/>
      <c r="CG30" s="498"/>
      <c r="CH30" s="498"/>
      <c r="CI30" s="498"/>
      <c r="CK30" s="497"/>
      <c r="CL30" s="498"/>
      <c r="CM30" s="498"/>
      <c r="CN30" s="498"/>
      <c r="CO30" s="498"/>
      <c r="CP30" s="498"/>
      <c r="CQ30" s="498"/>
      <c r="CR30" s="498"/>
      <c r="CS30" s="498"/>
      <c r="CU30" s="497"/>
      <c r="CV30" s="498"/>
      <c r="CW30" s="498"/>
      <c r="CX30" s="498"/>
      <c r="CY30" s="498"/>
      <c r="CZ30" s="498"/>
      <c r="DA30" s="498"/>
      <c r="DB30" s="498"/>
      <c r="DC30" s="498"/>
      <c r="DE30" s="497"/>
      <c r="DF30" s="499"/>
      <c r="DG30" s="497"/>
      <c r="DH30" s="498"/>
      <c r="DI30" s="498"/>
      <c r="DJ30" s="498"/>
      <c r="DK30" s="498"/>
      <c r="DL30" s="498"/>
      <c r="DM30" s="499"/>
    </row>
    <row r="31" spans="1:117" s="65" customFormat="1" ht="15" hidden="1" x14ac:dyDescent="0.25">
      <c r="A31" s="497">
        <v>8</v>
      </c>
      <c r="B31" s="239"/>
      <c r="C31" s="405" t="s">
        <v>1636</v>
      </c>
      <c r="D31" s="406" t="s">
        <v>1637</v>
      </c>
      <c r="E31" s="404" t="s">
        <v>592</v>
      </c>
      <c r="F31" s="236">
        <v>5</v>
      </c>
      <c r="G31" s="236"/>
      <c r="H31" s="595">
        <v>9</v>
      </c>
      <c r="I31" s="686" t="s">
        <v>2547</v>
      </c>
      <c r="J31" s="595">
        <v>9</v>
      </c>
      <c r="K31" s="595">
        <v>9</v>
      </c>
      <c r="L31" s="633">
        <v>5</v>
      </c>
      <c r="M31" s="633">
        <v>9</v>
      </c>
      <c r="N31" s="633"/>
      <c r="O31" s="595">
        <v>9</v>
      </c>
      <c r="P31" s="595">
        <v>10</v>
      </c>
      <c r="Q31" s="595">
        <v>9</v>
      </c>
      <c r="R31" s="595">
        <v>10</v>
      </c>
      <c r="S31" s="595">
        <v>8</v>
      </c>
      <c r="T31" s="633"/>
      <c r="U31" s="633">
        <v>8</v>
      </c>
      <c r="V31" s="633">
        <v>10</v>
      </c>
      <c r="W31" s="633">
        <v>9</v>
      </c>
      <c r="X31" s="633">
        <v>10</v>
      </c>
      <c r="Y31" s="699" t="s">
        <v>2547</v>
      </c>
      <c r="Z31" s="633">
        <v>8</v>
      </c>
      <c r="AA31" s="633">
        <v>9</v>
      </c>
      <c r="AB31" s="625">
        <v>10</v>
      </c>
      <c r="AC31" s="633">
        <v>9</v>
      </c>
      <c r="AD31" s="633">
        <v>10</v>
      </c>
      <c r="AE31" s="633">
        <v>8</v>
      </c>
      <c r="AF31" s="633">
        <v>5</v>
      </c>
      <c r="AG31" s="625">
        <v>10</v>
      </c>
      <c r="AH31" s="633">
        <v>10</v>
      </c>
      <c r="AI31" s="633">
        <v>9</v>
      </c>
      <c r="AJ31" s="625">
        <v>9</v>
      </c>
      <c r="AK31" s="633"/>
      <c r="AL31" s="625">
        <v>9</v>
      </c>
      <c r="AM31" s="625">
        <v>10</v>
      </c>
      <c r="AN31" s="625">
        <v>9</v>
      </c>
      <c r="AO31" s="699" t="s">
        <v>2547</v>
      </c>
      <c r="AP31" s="633"/>
      <c r="AQ31" s="625">
        <v>9</v>
      </c>
      <c r="AR31" s="625">
        <v>9</v>
      </c>
      <c r="AS31" s="625">
        <v>9</v>
      </c>
      <c r="AU31" s="625"/>
      <c r="AV31" s="625">
        <v>9</v>
      </c>
      <c r="AW31" s="625">
        <v>10</v>
      </c>
      <c r="AX31" s="633"/>
      <c r="AY31" s="625"/>
      <c r="AZ31" s="633">
        <v>9</v>
      </c>
      <c r="BA31" s="625">
        <v>9</v>
      </c>
      <c r="BB31" s="625"/>
      <c r="BC31" s="625"/>
      <c r="BD31" s="625"/>
      <c r="BE31" s="699" t="s">
        <v>2547</v>
      </c>
      <c r="BF31" s="633"/>
      <c r="BG31" s="633"/>
      <c r="BH31" s="633"/>
      <c r="BJ31" s="633"/>
      <c r="BK31" s="625"/>
      <c r="BL31" s="633">
        <v>10</v>
      </c>
      <c r="BM31" s="625"/>
      <c r="BN31" s="625">
        <v>5</v>
      </c>
      <c r="BO31" s="647">
        <v>10</v>
      </c>
      <c r="BP31" s="625">
        <f t="shared" si="13"/>
        <v>4</v>
      </c>
      <c r="BQ31" s="625">
        <f t="shared" si="14"/>
        <v>35</v>
      </c>
      <c r="BR31" s="625">
        <f t="shared" si="15"/>
        <v>0</v>
      </c>
      <c r="BS31" s="625">
        <f t="shared" si="16"/>
        <v>3</v>
      </c>
      <c r="BT31" s="625">
        <f t="shared" si="17"/>
        <v>0</v>
      </c>
      <c r="BU31" s="625">
        <f t="shared" si="18"/>
        <v>38</v>
      </c>
      <c r="BV31" s="80"/>
      <c r="BW31" s="239"/>
      <c r="BX31" s="239"/>
      <c r="BY31" s="498"/>
      <c r="BZ31" s="498"/>
      <c r="CA31" s="498"/>
      <c r="CB31" s="498"/>
      <c r="CC31" s="498"/>
      <c r="CD31" s="499"/>
      <c r="CE31" s="499"/>
      <c r="CF31" s="497"/>
      <c r="CG31" s="498"/>
      <c r="CH31" s="498"/>
      <c r="CI31" s="498"/>
      <c r="CK31" s="497"/>
      <c r="CL31" s="498"/>
      <c r="CM31" s="498"/>
      <c r="CN31" s="498"/>
      <c r="CO31" s="498"/>
      <c r="CP31" s="498"/>
      <c r="CQ31" s="498"/>
      <c r="CR31" s="498"/>
      <c r="CS31" s="498"/>
      <c r="CU31" s="497"/>
      <c r="CV31" s="498"/>
      <c r="CW31" s="498"/>
      <c r="CX31" s="498"/>
      <c r="CY31" s="498"/>
      <c r="CZ31" s="498"/>
      <c r="DA31" s="498"/>
      <c r="DB31" s="498"/>
      <c r="DC31" s="498"/>
      <c r="DE31" s="497"/>
      <c r="DF31" s="499"/>
      <c r="DG31" s="497"/>
      <c r="DH31" s="498"/>
      <c r="DI31" s="498"/>
      <c r="DJ31" s="498"/>
      <c r="DK31" s="498"/>
      <c r="DL31" s="498"/>
      <c r="DM31" s="499"/>
    </row>
    <row r="32" spans="1:117" s="65" customFormat="1" ht="15" hidden="1" x14ac:dyDescent="0.25">
      <c r="A32" s="497">
        <v>9</v>
      </c>
      <c r="B32" s="239"/>
      <c r="C32" s="405" t="s">
        <v>1638</v>
      </c>
      <c r="D32" s="406" t="s">
        <v>1639</v>
      </c>
      <c r="E32" s="404" t="s">
        <v>592</v>
      </c>
      <c r="F32" s="236">
        <v>2</v>
      </c>
      <c r="G32" s="236"/>
      <c r="H32" s="595">
        <v>7</v>
      </c>
      <c r="I32" s="686" t="s">
        <v>2547</v>
      </c>
      <c r="J32" s="595">
        <v>8</v>
      </c>
      <c r="K32" s="595">
        <v>8</v>
      </c>
      <c r="L32" s="633" t="s">
        <v>2330</v>
      </c>
      <c r="M32" s="633">
        <v>9</v>
      </c>
      <c r="N32" s="633"/>
      <c r="O32" s="595">
        <v>10</v>
      </c>
      <c r="P32" s="595">
        <v>10</v>
      </c>
      <c r="Q32" s="595">
        <v>9</v>
      </c>
      <c r="R32" s="595">
        <v>10</v>
      </c>
      <c r="S32" s="595" t="s">
        <v>2141</v>
      </c>
      <c r="T32" s="633"/>
      <c r="U32" s="633" t="s">
        <v>2141</v>
      </c>
      <c r="V32" s="633">
        <v>9</v>
      </c>
      <c r="W32" s="633">
        <v>8</v>
      </c>
      <c r="X32" s="633">
        <v>9</v>
      </c>
      <c r="Y32" s="699" t="s">
        <v>2547</v>
      </c>
      <c r="Z32" s="633" t="s">
        <v>2330</v>
      </c>
      <c r="AA32" s="633">
        <v>9</v>
      </c>
      <c r="AB32" s="625" t="s">
        <v>1987</v>
      </c>
      <c r="AC32" s="633" t="s">
        <v>1987</v>
      </c>
      <c r="AD32" s="633" t="s">
        <v>2141</v>
      </c>
      <c r="AE32" s="633"/>
      <c r="AF32" s="633" t="s">
        <v>2330</v>
      </c>
      <c r="AG32" s="625">
        <v>9</v>
      </c>
      <c r="AH32" s="633">
        <v>10</v>
      </c>
      <c r="AI32" s="633">
        <v>9</v>
      </c>
      <c r="AJ32" s="633"/>
      <c r="AK32" s="633"/>
      <c r="AL32" s="633"/>
      <c r="AM32" s="633"/>
      <c r="AN32" s="625" t="s">
        <v>1987</v>
      </c>
      <c r="AO32" s="699" t="s">
        <v>2547</v>
      </c>
      <c r="AP32" s="633"/>
      <c r="AQ32" s="625" t="s">
        <v>2141</v>
      </c>
      <c r="AR32" s="625" t="s">
        <v>2141</v>
      </c>
      <c r="AS32" s="625" t="s">
        <v>2330</v>
      </c>
      <c r="AU32" s="625"/>
      <c r="AV32" s="625" t="s">
        <v>2330</v>
      </c>
      <c r="AW32" s="625">
        <v>10</v>
      </c>
      <c r="AX32" s="633"/>
      <c r="AY32" s="625"/>
      <c r="AZ32" s="633">
        <v>8</v>
      </c>
      <c r="BA32" s="625">
        <v>9</v>
      </c>
      <c r="BB32" s="625"/>
      <c r="BC32" s="625"/>
      <c r="BD32" s="625"/>
      <c r="BE32" s="699" t="s">
        <v>2547</v>
      </c>
      <c r="BF32" s="633"/>
      <c r="BG32" s="633"/>
      <c r="BH32" s="633"/>
      <c r="BJ32" s="633"/>
      <c r="BK32" s="633"/>
      <c r="BL32" s="633">
        <v>9</v>
      </c>
      <c r="BM32" s="633"/>
      <c r="BN32" s="625" t="s">
        <v>2330</v>
      </c>
      <c r="BO32" s="647">
        <v>9</v>
      </c>
      <c r="BP32" s="625">
        <f t="shared" si="13"/>
        <v>4</v>
      </c>
      <c r="BQ32" s="625">
        <f t="shared" si="14"/>
        <v>20</v>
      </c>
      <c r="BR32" s="625">
        <f t="shared" si="15"/>
        <v>0</v>
      </c>
      <c r="BS32" s="625">
        <f t="shared" si="16"/>
        <v>0</v>
      </c>
      <c r="BT32" s="625">
        <f t="shared" si="17"/>
        <v>0</v>
      </c>
      <c r="BU32" s="625">
        <f t="shared" si="18"/>
        <v>20</v>
      </c>
      <c r="BV32" s="80"/>
      <c r="BW32" s="239"/>
      <c r="BX32" s="239"/>
      <c r="BY32" s="498"/>
      <c r="BZ32" s="498"/>
      <c r="CA32" s="498"/>
      <c r="CB32" s="498"/>
      <c r="CC32" s="498"/>
      <c r="CD32" s="499"/>
      <c r="CE32" s="499"/>
      <c r="CF32" s="497"/>
      <c r="CG32" s="498"/>
      <c r="CH32" s="498"/>
      <c r="CI32" s="498"/>
      <c r="CK32" s="497"/>
      <c r="CL32" s="498"/>
      <c r="CM32" s="498"/>
      <c r="CN32" s="498"/>
      <c r="CO32" s="498"/>
      <c r="CP32" s="498"/>
      <c r="CQ32" s="498"/>
      <c r="CR32" s="498"/>
      <c r="CS32" s="498"/>
      <c r="CU32" s="497"/>
      <c r="CV32" s="498"/>
      <c r="CW32" s="498"/>
      <c r="CX32" s="498"/>
      <c r="CY32" s="498"/>
      <c r="CZ32" s="498"/>
      <c r="DA32" s="498"/>
      <c r="DB32" s="498"/>
      <c r="DC32" s="498"/>
      <c r="DE32" s="497"/>
      <c r="DF32" s="499"/>
      <c r="DG32" s="497"/>
      <c r="DH32" s="498"/>
      <c r="DI32" s="498"/>
      <c r="DJ32" s="498"/>
      <c r="DK32" s="498"/>
      <c r="DL32" s="498"/>
      <c r="DM32" s="499"/>
    </row>
    <row r="33" spans="1:117" s="65" customFormat="1" ht="15.6" hidden="1" x14ac:dyDescent="0.25">
      <c r="A33" s="497">
        <v>11</v>
      </c>
      <c r="B33" s="239"/>
      <c r="C33" s="405" t="s">
        <v>1642</v>
      </c>
      <c r="D33" s="406" t="s">
        <v>1643</v>
      </c>
      <c r="E33" s="404" t="s">
        <v>592</v>
      </c>
      <c r="F33" s="236">
        <v>1</v>
      </c>
      <c r="G33" s="236"/>
      <c r="H33" s="595">
        <v>7</v>
      </c>
      <c r="I33" s="686" t="s">
        <v>2547</v>
      </c>
      <c r="J33" s="595">
        <v>8</v>
      </c>
      <c r="K33" s="595">
        <v>5</v>
      </c>
      <c r="L33" s="633" t="s">
        <v>2330</v>
      </c>
      <c r="M33" s="633"/>
      <c r="N33" s="633"/>
      <c r="O33" s="595" t="s">
        <v>1791</v>
      </c>
      <c r="P33" s="595" t="s">
        <v>1791</v>
      </c>
      <c r="Q33" s="595" t="s">
        <v>1791</v>
      </c>
      <c r="R33" s="595" t="s">
        <v>1791</v>
      </c>
      <c r="S33" s="595" t="s">
        <v>2141</v>
      </c>
      <c r="T33" s="633"/>
      <c r="U33" s="633" t="s">
        <v>2141</v>
      </c>
      <c r="V33" s="633">
        <v>9</v>
      </c>
      <c r="W33" s="633">
        <v>8</v>
      </c>
      <c r="X33" s="633" t="s">
        <v>1901</v>
      </c>
      <c r="Y33" s="699" t="s">
        <v>2547</v>
      </c>
      <c r="Z33" s="633" t="s">
        <v>2330</v>
      </c>
      <c r="AA33" s="633" t="s">
        <v>1901</v>
      </c>
      <c r="AB33" s="625" t="s">
        <v>1987</v>
      </c>
      <c r="AC33" s="633" t="s">
        <v>1987</v>
      </c>
      <c r="AD33" s="633" t="s">
        <v>2141</v>
      </c>
      <c r="AE33" s="633"/>
      <c r="AF33" s="625"/>
      <c r="AG33" s="625" t="s">
        <v>1901</v>
      </c>
      <c r="AH33" s="633"/>
      <c r="AI33" s="633" t="s">
        <v>1901</v>
      </c>
      <c r="AJ33" s="633"/>
      <c r="AK33" s="633"/>
      <c r="AL33" s="633"/>
      <c r="AM33" s="633"/>
      <c r="AN33" s="625" t="s">
        <v>1987</v>
      </c>
      <c r="AO33" s="699" t="s">
        <v>2547</v>
      </c>
      <c r="AP33" s="633"/>
      <c r="AQ33" s="625" t="s">
        <v>2141</v>
      </c>
      <c r="AR33" s="625" t="s">
        <v>2141</v>
      </c>
      <c r="AS33" s="625" t="s">
        <v>2330</v>
      </c>
      <c r="AU33" s="625"/>
      <c r="AV33" s="625" t="s">
        <v>2330</v>
      </c>
      <c r="AW33" s="625" t="s">
        <v>1791</v>
      </c>
      <c r="AX33" s="633"/>
      <c r="AY33" s="625"/>
      <c r="AZ33" s="633" t="s">
        <v>1901</v>
      </c>
      <c r="BA33" s="625">
        <v>8</v>
      </c>
      <c r="BB33" s="625"/>
      <c r="BC33" s="625"/>
      <c r="BD33" s="625"/>
      <c r="BE33" s="699" t="s">
        <v>2547</v>
      </c>
      <c r="BF33" s="633"/>
      <c r="BG33" s="633"/>
      <c r="BH33" s="633"/>
      <c r="BJ33" s="633"/>
      <c r="BK33" s="633"/>
      <c r="BL33" s="633">
        <v>9</v>
      </c>
      <c r="BM33" s="633"/>
      <c r="BN33" s="625" t="s">
        <v>2330</v>
      </c>
      <c r="BO33" s="647" t="s">
        <v>1791</v>
      </c>
      <c r="BP33" s="625">
        <f t="shared" si="13"/>
        <v>4</v>
      </c>
      <c r="BQ33" s="625">
        <f t="shared" si="14"/>
        <v>6</v>
      </c>
      <c r="BR33" s="625">
        <f t="shared" si="15"/>
        <v>0</v>
      </c>
      <c r="BS33" s="625">
        <f t="shared" si="16"/>
        <v>1</v>
      </c>
      <c r="BT33" s="625">
        <f t="shared" si="17"/>
        <v>0</v>
      </c>
      <c r="BU33" s="625">
        <f t="shared" si="18"/>
        <v>7</v>
      </c>
      <c r="BV33" s="80"/>
      <c r="BW33" s="239"/>
      <c r="BX33" s="239"/>
      <c r="BY33" s="498"/>
      <c r="BZ33" s="498"/>
      <c r="CA33" s="498"/>
      <c r="CB33" s="498"/>
      <c r="CC33" s="498"/>
      <c r="CD33" s="499"/>
      <c r="CE33" s="499"/>
      <c r="CF33" s="497"/>
      <c r="CG33" s="498"/>
      <c r="CH33" s="498"/>
      <c r="CI33" s="498"/>
      <c r="CK33" s="497"/>
      <c r="CL33" s="498"/>
      <c r="CM33" s="498"/>
      <c r="CN33" s="498"/>
      <c r="CO33" s="498"/>
      <c r="CP33" s="498"/>
      <c r="CQ33" s="498"/>
      <c r="CR33" s="498"/>
      <c r="CS33" s="498"/>
      <c r="CU33" s="497"/>
      <c r="CV33" s="498"/>
      <c r="CW33" s="498"/>
      <c r="CX33" s="498"/>
      <c r="CY33" s="498"/>
      <c r="CZ33" s="498"/>
      <c r="DA33" s="498"/>
      <c r="DB33" s="498"/>
      <c r="DC33" s="498"/>
      <c r="DE33" s="497"/>
      <c r="DF33" s="499"/>
      <c r="DG33" s="497"/>
      <c r="DH33" s="498"/>
      <c r="DI33" s="498"/>
      <c r="DJ33" s="498"/>
      <c r="DK33" s="498"/>
      <c r="DL33" s="498"/>
      <c r="DM33" s="499"/>
    </row>
    <row r="34" spans="1:117" s="65" customFormat="1" ht="15.6" hidden="1" x14ac:dyDescent="0.25">
      <c r="A34" s="497">
        <v>12</v>
      </c>
      <c r="B34" s="55"/>
      <c r="C34" s="86" t="s">
        <v>1510</v>
      </c>
      <c r="D34" s="85" t="s">
        <v>1508</v>
      </c>
      <c r="E34" s="404" t="s">
        <v>592</v>
      </c>
      <c r="F34" s="236">
        <v>1</v>
      </c>
      <c r="G34" s="236"/>
      <c r="H34" s="595">
        <v>5</v>
      </c>
      <c r="I34" s="686" t="s">
        <v>2547</v>
      </c>
      <c r="J34" s="595">
        <v>5</v>
      </c>
      <c r="K34" s="595">
        <v>5</v>
      </c>
      <c r="L34" s="633" t="s">
        <v>2330</v>
      </c>
      <c r="M34" s="595">
        <v>5</v>
      </c>
      <c r="N34" s="625"/>
      <c r="O34" s="595" t="s">
        <v>1791</v>
      </c>
      <c r="P34" s="595" t="s">
        <v>1791</v>
      </c>
      <c r="Q34" s="595" t="s">
        <v>1791</v>
      </c>
      <c r="R34" s="595" t="s">
        <v>1791</v>
      </c>
      <c r="S34" s="595" t="s">
        <v>2141</v>
      </c>
      <c r="T34" s="633"/>
      <c r="U34" s="633" t="s">
        <v>2141</v>
      </c>
      <c r="V34" s="633" t="s">
        <v>1673</v>
      </c>
      <c r="W34" s="633" t="s">
        <v>1673</v>
      </c>
      <c r="X34" s="633" t="s">
        <v>1901</v>
      </c>
      <c r="Y34" s="699" t="s">
        <v>2547</v>
      </c>
      <c r="Z34" s="633" t="s">
        <v>2330</v>
      </c>
      <c r="AA34" s="633" t="s">
        <v>1901</v>
      </c>
      <c r="AB34" s="625" t="s">
        <v>1987</v>
      </c>
      <c r="AC34" s="633" t="s">
        <v>1987</v>
      </c>
      <c r="AD34" s="633" t="s">
        <v>2141</v>
      </c>
      <c r="AE34" s="625"/>
      <c r="AF34" s="633" t="s">
        <v>2330</v>
      </c>
      <c r="AG34" s="625" t="s">
        <v>1901</v>
      </c>
      <c r="AH34" s="625"/>
      <c r="AI34" s="633" t="s">
        <v>1901</v>
      </c>
      <c r="AJ34" s="625"/>
      <c r="AK34" s="625"/>
      <c r="AL34" s="625"/>
      <c r="AM34" s="625"/>
      <c r="AN34" s="625" t="s">
        <v>1987</v>
      </c>
      <c r="AO34" s="699" t="s">
        <v>2547</v>
      </c>
      <c r="AP34" s="625"/>
      <c r="AQ34" s="625" t="s">
        <v>2141</v>
      </c>
      <c r="AR34" s="625" t="s">
        <v>2141</v>
      </c>
      <c r="AS34" s="625" t="s">
        <v>2330</v>
      </c>
      <c r="AU34" s="625"/>
      <c r="AV34" s="625" t="s">
        <v>2330</v>
      </c>
      <c r="AW34" s="625" t="s">
        <v>1791</v>
      </c>
      <c r="AX34" s="625"/>
      <c r="AY34" s="625">
        <v>5</v>
      </c>
      <c r="AZ34" s="633" t="s">
        <v>1901</v>
      </c>
      <c r="BA34" s="625"/>
      <c r="BB34" s="625"/>
      <c r="BC34" s="625"/>
      <c r="BD34" s="625"/>
      <c r="BE34" s="699" t="s">
        <v>2547</v>
      </c>
      <c r="BF34" s="625"/>
      <c r="BG34" s="625"/>
      <c r="BH34" s="625"/>
      <c r="BJ34" s="625"/>
      <c r="BK34" s="625"/>
      <c r="BL34" s="625"/>
      <c r="BM34" s="625"/>
      <c r="BN34" s="625" t="s">
        <v>2330</v>
      </c>
      <c r="BO34" s="647" t="s">
        <v>1791</v>
      </c>
      <c r="BP34" s="625">
        <f t="shared" si="13"/>
        <v>4</v>
      </c>
      <c r="BQ34" s="625">
        <f t="shared" si="14"/>
        <v>0</v>
      </c>
      <c r="BR34" s="625">
        <f t="shared" si="15"/>
        <v>0</v>
      </c>
      <c r="BS34" s="625">
        <f t="shared" si="16"/>
        <v>5</v>
      </c>
      <c r="BT34" s="625">
        <f t="shared" si="17"/>
        <v>0</v>
      </c>
      <c r="BU34" s="625">
        <f t="shared" si="18"/>
        <v>5</v>
      </c>
      <c r="BV34" s="80"/>
      <c r="BW34" s="239"/>
      <c r="BX34" s="239"/>
      <c r="BY34" s="498"/>
      <c r="BZ34" s="498"/>
      <c r="CA34" s="498"/>
      <c r="CB34" s="498"/>
      <c r="CC34" s="498"/>
      <c r="CD34" s="499"/>
      <c r="CE34" s="499"/>
      <c r="CF34" s="497"/>
      <c r="CG34" s="498"/>
      <c r="CH34" s="498"/>
      <c r="CI34" s="498"/>
      <c r="CK34" s="497"/>
      <c r="CL34" s="498"/>
      <c r="CM34" s="498"/>
      <c r="CN34" s="498"/>
      <c r="CO34" s="498"/>
      <c r="CP34" s="498"/>
      <c r="CQ34" s="498"/>
      <c r="CR34" s="498"/>
      <c r="CS34" s="498"/>
      <c r="CU34" s="497"/>
      <c r="CV34" s="498"/>
      <c r="CW34" s="498"/>
      <c r="CX34" s="498"/>
      <c r="CY34" s="498"/>
      <c r="CZ34" s="498"/>
      <c r="DA34" s="498"/>
      <c r="DB34" s="498"/>
      <c r="DC34" s="498"/>
      <c r="DE34" s="497"/>
      <c r="DF34" s="499"/>
      <c r="DG34" s="497"/>
      <c r="DH34" s="498"/>
      <c r="DI34" s="498"/>
      <c r="DJ34" s="498"/>
      <c r="DK34" s="498"/>
      <c r="DL34" s="498"/>
      <c r="DM34" s="499"/>
    </row>
    <row r="35" spans="1:117" s="65" customFormat="1" ht="15" x14ac:dyDescent="0.25">
      <c r="A35" s="497">
        <v>13</v>
      </c>
      <c r="B35" s="239"/>
      <c r="C35" s="86" t="s">
        <v>1694</v>
      </c>
      <c r="D35" s="85" t="s">
        <v>2013</v>
      </c>
      <c r="E35" s="404" t="s">
        <v>592</v>
      </c>
      <c r="F35" s="236">
        <v>6</v>
      </c>
      <c r="G35" s="236"/>
      <c r="H35" s="595">
        <v>9</v>
      </c>
      <c r="I35" s="686">
        <v>10</v>
      </c>
      <c r="J35" s="595">
        <v>10</v>
      </c>
      <c r="K35" s="595">
        <v>10</v>
      </c>
      <c r="L35" s="633">
        <v>10</v>
      </c>
      <c r="M35" s="633">
        <v>9</v>
      </c>
      <c r="N35" s="625"/>
      <c r="O35" s="595">
        <v>10</v>
      </c>
      <c r="P35" s="595">
        <v>10</v>
      </c>
      <c r="Q35" s="595">
        <v>9</v>
      </c>
      <c r="R35" s="595">
        <v>10</v>
      </c>
      <c r="S35" s="595">
        <v>10</v>
      </c>
      <c r="T35" s="633"/>
      <c r="U35" s="633">
        <v>10</v>
      </c>
      <c r="V35" s="595">
        <v>10</v>
      </c>
      <c r="W35" s="595">
        <v>9</v>
      </c>
      <c r="X35" s="633">
        <v>10</v>
      </c>
      <c r="Y35" s="699">
        <v>10</v>
      </c>
      <c r="Z35" s="633">
        <v>10</v>
      </c>
      <c r="AA35" s="633">
        <v>10</v>
      </c>
      <c r="AB35" s="625">
        <v>10</v>
      </c>
      <c r="AC35" s="633">
        <v>10</v>
      </c>
      <c r="AD35" s="633">
        <v>10</v>
      </c>
      <c r="AE35" s="633">
        <v>10</v>
      </c>
      <c r="AF35" s="633">
        <v>10</v>
      </c>
      <c r="AG35" s="625">
        <v>10</v>
      </c>
      <c r="AH35" s="633">
        <v>10</v>
      </c>
      <c r="AI35" s="633">
        <v>9</v>
      </c>
      <c r="AJ35" s="625">
        <v>10</v>
      </c>
      <c r="AK35" s="625"/>
      <c r="AL35" s="625">
        <v>10</v>
      </c>
      <c r="AM35" s="625">
        <v>10</v>
      </c>
      <c r="AN35" s="625">
        <v>9</v>
      </c>
      <c r="AO35" s="699">
        <v>10</v>
      </c>
      <c r="AP35" s="625"/>
      <c r="AQ35" s="625">
        <v>10</v>
      </c>
      <c r="AR35" s="625">
        <v>10</v>
      </c>
      <c r="AS35" s="625">
        <v>10</v>
      </c>
      <c r="AT35" s="699">
        <v>9</v>
      </c>
      <c r="AU35" s="699">
        <v>9</v>
      </c>
      <c r="AV35" s="625">
        <v>10</v>
      </c>
      <c r="AW35" s="625">
        <v>10</v>
      </c>
      <c r="AX35" s="625"/>
      <c r="AY35" s="625"/>
      <c r="AZ35" s="633">
        <v>10</v>
      </c>
      <c r="BA35" s="595">
        <v>9</v>
      </c>
      <c r="BB35" s="625"/>
      <c r="BC35" s="625"/>
      <c r="BD35" s="625"/>
      <c r="BE35" s="699">
        <v>10</v>
      </c>
      <c r="BF35" s="625"/>
      <c r="BG35" s="625"/>
      <c r="BH35" s="625"/>
      <c r="BJ35" s="633"/>
      <c r="BK35" s="625"/>
      <c r="BL35" s="595">
        <v>10</v>
      </c>
      <c r="BM35" s="625"/>
      <c r="BN35" s="625">
        <v>8</v>
      </c>
      <c r="BO35" s="647">
        <v>10</v>
      </c>
      <c r="BP35" s="625">
        <f t="shared" si="13"/>
        <v>0</v>
      </c>
      <c r="BQ35" s="625">
        <f t="shared" si="14"/>
        <v>44</v>
      </c>
      <c r="BR35" s="625">
        <f t="shared" si="15"/>
        <v>0</v>
      </c>
      <c r="BS35" s="625">
        <f t="shared" si="16"/>
        <v>0</v>
      </c>
      <c r="BT35" s="625">
        <f t="shared" si="17"/>
        <v>0</v>
      </c>
      <c r="BU35" s="625">
        <f t="shared" si="18"/>
        <v>44</v>
      </c>
      <c r="BV35" s="80"/>
      <c r="BW35" s="239"/>
      <c r="BX35" s="239"/>
      <c r="BY35" s="498"/>
      <c r="BZ35" s="498"/>
      <c r="CA35" s="498"/>
      <c r="CB35" s="498"/>
      <c r="CC35" s="498"/>
      <c r="CD35" s="499"/>
      <c r="CE35" s="499"/>
      <c r="CF35" s="497"/>
      <c r="CG35" s="498"/>
      <c r="CH35" s="498"/>
      <c r="CI35" s="498"/>
      <c r="CK35" s="497"/>
      <c r="CL35" s="498"/>
      <c r="CM35" s="498"/>
      <c r="CN35" s="498"/>
      <c r="CO35" s="498"/>
      <c r="CP35" s="498"/>
      <c r="CQ35" s="498"/>
      <c r="CR35" s="498"/>
      <c r="CS35" s="498"/>
      <c r="CU35" s="497"/>
      <c r="CV35" s="498"/>
      <c r="CW35" s="498"/>
      <c r="CX35" s="498"/>
      <c r="CY35" s="498"/>
      <c r="CZ35" s="498"/>
      <c r="DA35" s="498"/>
      <c r="DB35" s="498"/>
      <c r="DC35" s="498"/>
      <c r="DE35" s="497"/>
      <c r="DF35" s="499"/>
      <c r="DG35" s="497"/>
      <c r="DH35" s="498"/>
      <c r="DI35" s="498"/>
      <c r="DJ35" s="498"/>
      <c r="DK35" s="498"/>
      <c r="DL35" s="498"/>
      <c r="DM35" s="499"/>
    </row>
    <row r="36" spans="1:117" s="65" customFormat="1" ht="15" x14ac:dyDescent="0.25">
      <c r="A36" s="497">
        <v>14</v>
      </c>
      <c r="B36" s="239"/>
      <c r="C36" s="86" t="s">
        <v>1714</v>
      </c>
      <c r="D36" s="85" t="s">
        <v>1715</v>
      </c>
      <c r="E36" s="404" t="s">
        <v>592</v>
      </c>
      <c r="F36" s="236">
        <v>6</v>
      </c>
      <c r="G36" s="236"/>
      <c r="H36" s="595">
        <v>8</v>
      </c>
      <c r="I36" s="686">
        <v>8</v>
      </c>
      <c r="J36" s="595">
        <v>9</v>
      </c>
      <c r="K36" s="595">
        <v>9</v>
      </c>
      <c r="L36" s="633">
        <v>9</v>
      </c>
      <c r="M36" s="633">
        <v>9</v>
      </c>
      <c r="N36" s="625"/>
      <c r="O36" s="595">
        <v>10</v>
      </c>
      <c r="P36" s="595">
        <v>9</v>
      </c>
      <c r="Q36" s="595">
        <v>9</v>
      </c>
      <c r="R36" s="595">
        <v>10</v>
      </c>
      <c r="S36" s="595">
        <v>9</v>
      </c>
      <c r="T36" s="633"/>
      <c r="U36" s="633">
        <v>9</v>
      </c>
      <c r="V36" s="595">
        <v>10</v>
      </c>
      <c r="W36" s="595">
        <v>9</v>
      </c>
      <c r="X36" s="633">
        <v>9</v>
      </c>
      <c r="Y36" s="699">
        <v>10</v>
      </c>
      <c r="Z36" s="633">
        <v>10</v>
      </c>
      <c r="AA36" s="633">
        <v>9</v>
      </c>
      <c r="AB36" s="625">
        <v>9</v>
      </c>
      <c r="AC36" s="633">
        <v>9</v>
      </c>
      <c r="AD36" s="633">
        <v>10</v>
      </c>
      <c r="AE36" s="633">
        <v>10</v>
      </c>
      <c r="AF36" s="633">
        <v>8</v>
      </c>
      <c r="AG36" s="625">
        <v>9</v>
      </c>
      <c r="AH36" s="633">
        <v>10</v>
      </c>
      <c r="AI36" s="633">
        <v>9</v>
      </c>
      <c r="AJ36" s="625">
        <v>10</v>
      </c>
      <c r="AK36" s="625"/>
      <c r="AL36" s="625">
        <v>8</v>
      </c>
      <c r="AM36" s="625">
        <v>10</v>
      </c>
      <c r="AN36" s="625">
        <v>8</v>
      </c>
      <c r="AO36" s="699">
        <v>9</v>
      </c>
      <c r="AP36" s="625"/>
      <c r="AQ36" s="625">
        <v>9</v>
      </c>
      <c r="AR36" s="625">
        <v>10</v>
      </c>
      <c r="AS36" s="625">
        <v>10</v>
      </c>
      <c r="AT36" s="699">
        <v>5</v>
      </c>
      <c r="AU36" s="699">
        <v>8</v>
      </c>
      <c r="AV36" s="625">
        <v>9</v>
      </c>
      <c r="AW36" s="625">
        <v>10</v>
      </c>
      <c r="AX36" s="625"/>
      <c r="AY36" s="625"/>
      <c r="AZ36" s="633">
        <v>9</v>
      </c>
      <c r="BA36" s="595">
        <v>9</v>
      </c>
      <c r="BB36" s="625"/>
      <c r="BC36" s="625"/>
      <c r="BD36" s="625"/>
      <c r="BE36" s="699">
        <v>9</v>
      </c>
      <c r="BF36" s="625"/>
      <c r="BG36" s="625"/>
      <c r="BH36" s="625"/>
      <c r="BJ36" s="633"/>
      <c r="BK36" s="625"/>
      <c r="BL36" s="595">
        <v>10</v>
      </c>
      <c r="BM36" s="625"/>
      <c r="BN36" s="625">
        <v>7</v>
      </c>
      <c r="BO36" s="647">
        <v>9</v>
      </c>
      <c r="BP36" s="625">
        <f t="shared" si="13"/>
        <v>0</v>
      </c>
      <c r="BQ36" s="625">
        <f t="shared" si="14"/>
        <v>43</v>
      </c>
      <c r="BR36" s="625">
        <f t="shared" si="15"/>
        <v>0</v>
      </c>
      <c r="BS36" s="625">
        <f t="shared" si="16"/>
        <v>1</v>
      </c>
      <c r="BT36" s="625">
        <f t="shared" si="17"/>
        <v>0</v>
      </c>
      <c r="BU36" s="625">
        <f t="shared" si="18"/>
        <v>44</v>
      </c>
      <c r="BV36" s="80"/>
      <c r="BW36" s="239"/>
      <c r="BX36" s="239"/>
      <c r="BY36" s="498"/>
      <c r="BZ36" s="498"/>
      <c r="CA36" s="498"/>
      <c r="CB36" s="498"/>
      <c r="CC36" s="498"/>
      <c r="CD36" s="499"/>
      <c r="CE36" s="499"/>
      <c r="CF36" s="497"/>
      <c r="CG36" s="498"/>
      <c r="CH36" s="498"/>
      <c r="CI36" s="498"/>
      <c r="CK36" s="497"/>
      <c r="CL36" s="498"/>
      <c r="CM36" s="498"/>
      <c r="CN36" s="498"/>
      <c r="CO36" s="498"/>
      <c r="CP36" s="498"/>
      <c r="CQ36" s="498"/>
      <c r="CR36" s="498"/>
      <c r="CS36" s="498"/>
      <c r="CU36" s="497"/>
      <c r="CV36" s="498"/>
      <c r="CW36" s="498"/>
      <c r="CX36" s="498"/>
      <c r="CY36" s="498"/>
      <c r="CZ36" s="498"/>
      <c r="DA36" s="498"/>
      <c r="DB36" s="498"/>
      <c r="DC36" s="498"/>
      <c r="DE36" s="497"/>
      <c r="DF36" s="499"/>
      <c r="DG36" s="497"/>
      <c r="DH36" s="498"/>
      <c r="DI36" s="498"/>
      <c r="DJ36" s="498"/>
      <c r="DK36" s="498"/>
      <c r="DL36" s="498"/>
      <c r="DM36" s="499"/>
    </row>
    <row r="37" spans="1:117" s="569" customFormat="1" ht="15" hidden="1" x14ac:dyDescent="0.25">
      <c r="A37" s="563">
        <v>15</v>
      </c>
      <c r="B37" s="562"/>
      <c r="C37" s="570" t="s">
        <v>1717</v>
      </c>
      <c r="D37" s="571" t="s">
        <v>1716</v>
      </c>
      <c r="E37" s="564" t="s">
        <v>592</v>
      </c>
      <c r="F37" s="565">
        <v>2</v>
      </c>
      <c r="G37" s="565"/>
      <c r="H37" s="595">
        <v>9</v>
      </c>
      <c r="I37" s="625"/>
      <c r="J37" s="595">
        <v>9</v>
      </c>
      <c r="K37" s="595">
        <v>10</v>
      </c>
      <c r="L37" s="625"/>
      <c r="M37" s="633">
        <v>9</v>
      </c>
      <c r="N37" s="625"/>
      <c r="O37" s="595">
        <v>10</v>
      </c>
      <c r="P37" s="595">
        <v>10</v>
      </c>
      <c r="Q37" s="595">
        <v>10</v>
      </c>
      <c r="R37" s="595">
        <v>10</v>
      </c>
      <c r="S37" s="595" t="s">
        <v>2141</v>
      </c>
      <c r="T37" s="633"/>
      <c r="U37" s="625"/>
      <c r="V37" s="595">
        <v>10</v>
      </c>
      <c r="W37" s="595">
        <v>9</v>
      </c>
      <c r="X37" s="633"/>
      <c r="Y37" s="625"/>
      <c r="Z37" s="625"/>
      <c r="AA37" s="633" t="s">
        <v>1901</v>
      </c>
      <c r="AB37" s="625" t="s">
        <v>1987</v>
      </c>
      <c r="AC37" s="625"/>
      <c r="AD37" s="625"/>
      <c r="AE37" s="625"/>
      <c r="AF37" s="625"/>
      <c r="AG37" s="625" t="s">
        <v>1901</v>
      </c>
      <c r="AH37" s="625"/>
      <c r="AI37" s="633" t="s">
        <v>1901</v>
      </c>
      <c r="AJ37" s="625"/>
      <c r="AK37" s="625"/>
      <c r="AL37" s="625"/>
      <c r="AM37" s="625"/>
      <c r="AN37" s="625" t="s">
        <v>1987</v>
      </c>
      <c r="AO37" s="625" t="s">
        <v>1987</v>
      </c>
      <c r="AP37" s="625"/>
      <c r="AQ37" s="625" t="s">
        <v>2141</v>
      </c>
      <c r="AR37" s="625" t="s">
        <v>2141</v>
      </c>
      <c r="AS37" s="625"/>
      <c r="AT37" s="625" t="s">
        <v>2330</v>
      </c>
      <c r="AU37" s="699" t="s">
        <v>2547</v>
      </c>
      <c r="AV37" s="625"/>
      <c r="AW37" s="625">
        <v>10</v>
      </c>
      <c r="AX37" s="625"/>
      <c r="AY37" s="625"/>
      <c r="AZ37" s="625"/>
      <c r="BA37" s="595">
        <v>9</v>
      </c>
      <c r="BB37" s="625"/>
      <c r="BC37" s="625"/>
      <c r="BD37" s="625"/>
      <c r="BE37" s="625"/>
      <c r="BF37" s="625"/>
      <c r="BG37" s="625"/>
      <c r="BH37" s="625"/>
      <c r="BI37" s="625"/>
      <c r="BJ37" s="633"/>
      <c r="BK37" s="625"/>
      <c r="BL37" s="595">
        <v>10</v>
      </c>
      <c r="BM37" s="625"/>
      <c r="BN37" s="625"/>
      <c r="BO37" s="647">
        <v>9</v>
      </c>
      <c r="BP37" s="625">
        <f t="shared" ref="BP37:BP90" si="19">COUNTIF(H37:BO37,"2024-1")</f>
        <v>1</v>
      </c>
      <c r="BQ37" s="625">
        <f t="shared" ref="BQ37:BQ90" si="20">COUNTIF(H37:BO37,"&gt;5")</f>
        <v>14</v>
      </c>
      <c r="BR37" s="625">
        <f t="shared" ref="BR37:BR90" si="21">COUNTIF(H37:BO37,"&gt;5?")</f>
        <v>0</v>
      </c>
      <c r="BS37" s="625">
        <f t="shared" ref="BS37:BS90" si="22">COUNTIF(H37:BO37,"5")</f>
        <v>0</v>
      </c>
      <c r="BT37" s="625">
        <f t="shared" ref="BT37:BT90" si="23">COUNTIF(H37:BO37,"5*")</f>
        <v>0</v>
      </c>
      <c r="BU37" s="625">
        <f t="shared" ref="BU37:BU90" si="24">SUM(BQ37:BT37)</f>
        <v>14</v>
      </c>
      <c r="BV37" s="677"/>
      <c r="BW37" s="562"/>
      <c r="BX37" s="562"/>
      <c r="BY37" s="567"/>
      <c r="BZ37" s="567"/>
      <c r="CA37" s="567"/>
      <c r="CB37" s="567"/>
      <c r="CC37" s="567"/>
      <c r="CD37" s="568"/>
      <c r="CE37" s="568"/>
      <c r="CF37" s="563"/>
      <c r="CG37" s="567"/>
      <c r="CH37" s="567"/>
      <c r="CI37" s="567"/>
      <c r="CK37" s="563"/>
      <c r="CL37" s="567"/>
      <c r="CM37" s="567"/>
      <c r="CN37" s="567"/>
      <c r="CO37" s="567"/>
      <c r="CP37" s="567"/>
      <c r="CQ37" s="567"/>
      <c r="CR37" s="567"/>
      <c r="CS37" s="567"/>
      <c r="CU37" s="563"/>
      <c r="CV37" s="567"/>
      <c r="CW37" s="567"/>
      <c r="CX37" s="567"/>
      <c r="CY37" s="567"/>
      <c r="CZ37" s="567"/>
      <c r="DA37" s="567"/>
      <c r="DB37" s="567"/>
      <c r="DC37" s="567"/>
      <c r="DE37" s="563"/>
      <c r="DF37" s="568"/>
      <c r="DG37" s="563"/>
      <c r="DH37" s="567"/>
      <c r="DI37" s="567"/>
      <c r="DJ37" s="567"/>
      <c r="DK37" s="567"/>
      <c r="DL37" s="567"/>
      <c r="DM37" s="568"/>
    </row>
    <row r="38" spans="1:117" s="65" customFormat="1" ht="15.6" hidden="1" x14ac:dyDescent="0.25">
      <c r="A38" s="497">
        <v>16</v>
      </c>
      <c r="B38" s="239"/>
      <c r="C38" s="86" t="s">
        <v>1757</v>
      </c>
      <c r="D38" s="85" t="s">
        <v>1732</v>
      </c>
      <c r="E38" s="404" t="s">
        <v>592</v>
      </c>
      <c r="F38" s="236">
        <v>1</v>
      </c>
      <c r="G38" s="236"/>
      <c r="H38" s="595">
        <v>5</v>
      </c>
      <c r="I38" s="625"/>
      <c r="J38" s="595"/>
      <c r="K38" s="595">
        <v>5</v>
      </c>
      <c r="L38" s="633" t="s">
        <v>1791</v>
      </c>
      <c r="M38" s="633" t="s">
        <v>1791</v>
      </c>
      <c r="N38" s="625"/>
      <c r="O38" s="595" t="s">
        <v>1791</v>
      </c>
      <c r="P38" s="595" t="s">
        <v>1791</v>
      </c>
      <c r="Q38" s="595"/>
      <c r="R38" s="595" t="s">
        <v>1791</v>
      </c>
      <c r="S38" s="595" t="s">
        <v>2141</v>
      </c>
      <c r="T38" s="633"/>
      <c r="U38" s="625"/>
      <c r="V38" s="595">
        <v>9</v>
      </c>
      <c r="W38" s="595">
        <v>7</v>
      </c>
      <c r="X38" s="633"/>
      <c r="Y38" s="625"/>
      <c r="Z38" s="625"/>
      <c r="AA38" s="633" t="s">
        <v>1901</v>
      </c>
      <c r="AB38" s="625" t="s">
        <v>1987</v>
      </c>
      <c r="AC38" s="625"/>
      <c r="AD38" s="625"/>
      <c r="AE38" s="625"/>
      <c r="AF38" s="625"/>
      <c r="AG38" s="625" t="s">
        <v>1901</v>
      </c>
      <c r="AH38" s="625"/>
      <c r="AI38" s="633" t="s">
        <v>1901</v>
      </c>
      <c r="AJ38" s="625"/>
      <c r="AK38" s="625"/>
      <c r="AL38" s="625"/>
      <c r="AM38" s="625"/>
      <c r="AN38" s="625" t="s">
        <v>1987</v>
      </c>
      <c r="AO38" s="625" t="s">
        <v>1987</v>
      </c>
      <c r="AP38" s="625"/>
      <c r="AQ38" s="625" t="s">
        <v>2141</v>
      </c>
      <c r="AR38" s="625" t="s">
        <v>2141</v>
      </c>
      <c r="AS38" s="625"/>
      <c r="AT38" s="625" t="s">
        <v>2330</v>
      </c>
      <c r="AU38" s="699" t="s">
        <v>2547</v>
      </c>
      <c r="AV38" s="625"/>
      <c r="AW38" s="625" t="s">
        <v>1791</v>
      </c>
      <c r="AX38" s="625"/>
      <c r="AY38" s="625"/>
      <c r="AZ38" s="625"/>
      <c r="BA38" s="595">
        <v>6</v>
      </c>
      <c r="BB38" s="595">
        <v>7</v>
      </c>
      <c r="BC38" s="625"/>
      <c r="BD38" s="625"/>
      <c r="BE38" s="625"/>
      <c r="BF38" s="625"/>
      <c r="BG38" s="625"/>
      <c r="BH38" s="625"/>
      <c r="BI38" s="625"/>
      <c r="BJ38" s="633"/>
      <c r="BK38" s="625"/>
      <c r="BL38" s="595">
        <v>7</v>
      </c>
      <c r="BM38" s="625"/>
      <c r="BN38" s="625"/>
      <c r="BO38" s="647" t="s">
        <v>1791</v>
      </c>
      <c r="BP38" s="625">
        <f t="shared" si="19"/>
        <v>1</v>
      </c>
      <c r="BQ38" s="625">
        <f t="shared" si="20"/>
        <v>5</v>
      </c>
      <c r="BR38" s="625">
        <f t="shared" si="21"/>
        <v>0</v>
      </c>
      <c r="BS38" s="625">
        <f t="shared" si="22"/>
        <v>2</v>
      </c>
      <c r="BT38" s="625">
        <f t="shared" si="23"/>
        <v>0</v>
      </c>
      <c r="BU38" s="625">
        <f t="shared" si="24"/>
        <v>7</v>
      </c>
      <c r="BV38" s="80"/>
      <c r="BW38" s="239"/>
      <c r="BX38" s="239"/>
      <c r="BY38" s="498"/>
      <c r="BZ38" s="498"/>
      <c r="CA38" s="498"/>
      <c r="CB38" s="498"/>
      <c r="CC38" s="498"/>
      <c r="CD38" s="499"/>
      <c r="CE38" s="499"/>
      <c r="CF38" s="497"/>
      <c r="CG38" s="498"/>
      <c r="CH38" s="498"/>
      <c r="CI38" s="498"/>
      <c r="CK38" s="497"/>
      <c r="CL38" s="498"/>
      <c r="CM38" s="498"/>
      <c r="CN38" s="498"/>
      <c r="CO38" s="498"/>
      <c r="CP38" s="498"/>
      <c r="CQ38" s="498"/>
      <c r="CR38" s="498"/>
      <c r="CS38" s="498"/>
      <c r="CU38" s="497"/>
      <c r="CV38" s="498"/>
      <c r="CW38" s="498"/>
      <c r="CX38" s="498"/>
      <c r="CY38" s="498"/>
      <c r="CZ38" s="498"/>
      <c r="DA38" s="498"/>
      <c r="DB38" s="498"/>
      <c r="DC38" s="498"/>
      <c r="DE38" s="497"/>
      <c r="DF38" s="499"/>
      <c r="DG38" s="497"/>
      <c r="DH38" s="498"/>
      <c r="DI38" s="498"/>
      <c r="DJ38" s="498"/>
      <c r="DK38" s="498"/>
      <c r="DL38" s="498"/>
      <c r="DM38" s="499"/>
    </row>
    <row r="39" spans="1:117" s="65" customFormat="1" ht="15" x14ac:dyDescent="0.25">
      <c r="A39" s="497">
        <v>17</v>
      </c>
      <c r="B39" s="239"/>
      <c r="C39" s="86" t="s">
        <v>1677</v>
      </c>
      <c r="D39" s="85" t="s">
        <v>1678</v>
      </c>
      <c r="E39" s="404" t="s">
        <v>592</v>
      </c>
      <c r="F39" s="236">
        <v>5</v>
      </c>
      <c r="G39" s="236"/>
      <c r="H39" s="595">
        <v>10</v>
      </c>
      <c r="I39" s="686">
        <v>8</v>
      </c>
      <c r="J39" s="595">
        <v>9</v>
      </c>
      <c r="K39" s="595">
        <v>7</v>
      </c>
      <c r="L39" s="633">
        <v>5</v>
      </c>
      <c r="M39" s="595">
        <v>8</v>
      </c>
      <c r="N39" s="625"/>
      <c r="O39" s="595">
        <v>7</v>
      </c>
      <c r="P39" s="625">
        <v>9</v>
      </c>
      <c r="Q39" s="595">
        <v>8</v>
      </c>
      <c r="R39" s="625">
        <v>9</v>
      </c>
      <c r="S39" s="595">
        <v>9</v>
      </c>
      <c r="T39" s="633">
        <v>5</v>
      </c>
      <c r="U39" s="633">
        <v>9</v>
      </c>
      <c r="V39" s="633">
        <v>9</v>
      </c>
      <c r="W39" s="633">
        <v>9</v>
      </c>
      <c r="X39" s="633">
        <v>8</v>
      </c>
      <c r="Y39" s="699">
        <v>10</v>
      </c>
      <c r="Z39" s="625" t="s">
        <v>623</v>
      </c>
      <c r="AA39" s="633"/>
      <c r="AB39" s="625">
        <v>8</v>
      </c>
      <c r="AC39" s="625">
        <v>8</v>
      </c>
      <c r="AD39" s="625" t="s">
        <v>623</v>
      </c>
      <c r="AE39" s="633">
        <v>10</v>
      </c>
      <c r="AF39" s="633">
        <v>5</v>
      </c>
      <c r="AG39" s="625"/>
      <c r="AH39" s="625"/>
      <c r="AI39" s="633"/>
      <c r="AJ39" s="625"/>
      <c r="AK39" s="625"/>
      <c r="AL39" s="633">
        <v>8</v>
      </c>
      <c r="AM39" s="633">
        <v>9</v>
      </c>
      <c r="AN39" s="633">
        <v>5</v>
      </c>
      <c r="AO39" s="699">
        <v>10</v>
      </c>
      <c r="AP39" s="625"/>
      <c r="AQ39" s="625">
        <v>10</v>
      </c>
      <c r="AR39" s="625">
        <v>9</v>
      </c>
      <c r="AS39" s="633">
        <v>9</v>
      </c>
      <c r="AT39" s="699">
        <v>5</v>
      </c>
      <c r="AU39" s="699">
        <v>9</v>
      </c>
      <c r="AV39" s="625">
        <v>8</v>
      </c>
      <c r="AW39" s="625">
        <v>10</v>
      </c>
      <c r="AX39" s="625"/>
      <c r="AY39" s="625">
        <v>9</v>
      </c>
      <c r="AZ39" s="625"/>
      <c r="BA39" s="625">
        <v>8</v>
      </c>
      <c r="BB39" s="625">
        <v>8</v>
      </c>
      <c r="BC39" s="625"/>
      <c r="BD39" s="625"/>
      <c r="BE39" s="699">
        <v>9</v>
      </c>
      <c r="BF39" s="625"/>
      <c r="BG39" s="625"/>
      <c r="BH39" s="625"/>
      <c r="BI39" s="625"/>
      <c r="BJ39" s="633">
        <v>9</v>
      </c>
      <c r="BK39" s="625"/>
      <c r="BL39" s="633">
        <v>9</v>
      </c>
      <c r="BM39" s="633">
        <v>7</v>
      </c>
      <c r="BN39" s="625">
        <v>5</v>
      </c>
      <c r="BO39" s="647"/>
      <c r="BP39" s="625">
        <f t="shared" si="19"/>
        <v>0</v>
      </c>
      <c r="BQ39" s="625">
        <f t="shared" si="20"/>
        <v>34</v>
      </c>
      <c r="BR39" s="625">
        <f t="shared" si="21"/>
        <v>0</v>
      </c>
      <c r="BS39" s="625">
        <f t="shared" si="22"/>
        <v>6</v>
      </c>
      <c r="BT39" s="625">
        <f t="shared" si="23"/>
        <v>0</v>
      </c>
      <c r="BU39" s="625">
        <f t="shared" si="24"/>
        <v>40</v>
      </c>
      <c r="BV39" s="80"/>
      <c r="BW39" s="239"/>
      <c r="BX39" s="239"/>
      <c r="BY39" s="498"/>
      <c r="BZ39" s="498"/>
      <c r="CA39" s="498"/>
      <c r="CB39" s="498"/>
      <c r="CC39" s="498"/>
      <c r="CD39" s="499"/>
      <c r="CE39" s="499"/>
      <c r="CF39" s="497"/>
      <c r="CG39" s="498"/>
      <c r="CH39" s="498"/>
      <c r="CI39" s="498"/>
      <c r="CK39" s="497"/>
      <c r="CL39" s="498"/>
      <c r="CM39" s="498"/>
      <c r="CN39" s="498"/>
      <c r="CO39" s="498"/>
      <c r="CP39" s="498"/>
      <c r="CQ39" s="498"/>
      <c r="CR39" s="498"/>
      <c r="CS39" s="498"/>
      <c r="CU39" s="497"/>
      <c r="CV39" s="498"/>
      <c r="CW39" s="498"/>
      <c r="CX39" s="498"/>
      <c r="CY39" s="498"/>
      <c r="CZ39" s="498"/>
      <c r="DA39" s="498"/>
      <c r="DB39" s="498"/>
      <c r="DC39" s="498"/>
      <c r="DE39" s="497"/>
      <c r="DF39" s="499"/>
      <c r="DG39" s="497"/>
      <c r="DH39" s="498"/>
      <c r="DI39" s="498"/>
      <c r="DJ39" s="498"/>
      <c r="DK39" s="498"/>
      <c r="DL39" s="498"/>
      <c r="DM39" s="499"/>
    </row>
    <row r="40" spans="1:117" s="569" customFormat="1" ht="15" hidden="1" x14ac:dyDescent="0.25">
      <c r="A40" s="563">
        <v>18</v>
      </c>
      <c r="B40" s="562"/>
      <c r="C40" s="570" t="s">
        <v>1357</v>
      </c>
      <c r="D40" s="571" t="s">
        <v>1345</v>
      </c>
      <c r="E40" s="564" t="s">
        <v>592</v>
      </c>
      <c r="F40" s="565">
        <v>3</v>
      </c>
      <c r="G40" s="565"/>
      <c r="H40" s="595">
        <v>9</v>
      </c>
      <c r="I40" s="625">
        <v>8</v>
      </c>
      <c r="J40" s="595">
        <v>9</v>
      </c>
      <c r="K40" s="595">
        <v>9</v>
      </c>
      <c r="L40" s="625"/>
      <c r="M40" s="595">
        <v>8</v>
      </c>
      <c r="N40" s="595"/>
      <c r="O40" s="595">
        <v>9</v>
      </c>
      <c r="P40" s="625">
        <v>10</v>
      </c>
      <c r="Q40" s="595">
        <v>9</v>
      </c>
      <c r="R40" s="625">
        <v>10</v>
      </c>
      <c r="S40" s="595" t="s">
        <v>2141</v>
      </c>
      <c r="T40" s="633"/>
      <c r="U40" s="625">
        <v>8</v>
      </c>
      <c r="V40" s="633">
        <v>9</v>
      </c>
      <c r="W40" s="633">
        <v>9</v>
      </c>
      <c r="X40" s="633">
        <v>9</v>
      </c>
      <c r="Y40" s="625">
        <v>8</v>
      </c>
      <c r="Z40" s="625">
        <v>8</v>
      </c>
      <c r="AA40" s="633" t="s">
        <v>1901</v>
      </c>
      <c r="AB40" s="625" t="s">
        <v>1987</v>
      </c>
      <c r="AC40" s="625">
        <v>9</v>
      </c>
      <c r="AD40" s="625">
        <v>9</v>
      </c>
      <c r="AE40" s="625"/>
      <c r="AF40" s="625"/>
      <c r="AG40" s="625" t="s">
        <v>1901</v>
      </c>
      <c r="AH40" s="625"/>
      <c r="AI40" s="633" t="s">
        <v>1901</v>
      </c>
      <c r="AJ40" s="625"/>
      <c r="AK40" s="625"/>
      <c r="AL40" s="625"/>
      <c r="AM40" s="625"/>
      <c r="AN40" s="625" t="s">
        <v>1987</v>
      </c>
      <c r="AO40" s="625" t="s">
        <v>1987</v>
      </c>
      <c r="AP40" s="625"/>
      <c r="AQ40" s="625" t="s">
        <v>2141</v>
      </c>
      <c r="AR40" s="625" t="s">
        <v>2141</v>
      </c>
      <c r="AS40" s="625"/>
      <c r="AT40" s="625" t="s">
        <v>2330</v>
      </c>
      <c r="AU40" s="699" t="s">
        <v>2547</v>
      </c>
      <c r="AV40" s="625"/>
      <c r="AW40" s="625">
        <v>10</v>
      </c>
      <c r="AX40" s="625"/>
      <c r="AY40" s="625">
        <v>9</v>
      </c>
      <c r="AZ40" s="625"/>
      <c r="BA40" s="625">
        <v>8</v>
      </c>
      <c r="BB40" s="625">
        <v>8</v>
      </c>
      <c r="BC40" s="625"/>
      <c r="BD40" s="625"/>
      <c r="BE40" s="625">
        <v>6</v>
      </c>
      <c r="BF40" s="625"/>
      <c r="BG40" s="625"/>
      <c r="BH40" s="625"/>
      <c r="BI40" s="625">
        <v>8</v>
      </c>
      <c r="BJ40" s="625"/>
      <c r="BK40" s="625"/>
      <c r="BL40" s="633">
        <v>9</v>
      </c>
      <c r="BM40" s="595">
        <v>9</v>
      </c>
      <c r="BN40" s="625"/>
      <c r="BO40" s="647"/>
      <c r="BP40" s="625">
        <f t="shared" si="19"/>
        <v>1</v>
      </c>
      <c r="BQ40" s="625">
        <f t="shared" si="20"/>
        <v>25</v>
      </c>
      <c r="BR40" s="625">
        <f t="shared" si="21"/>
        <v>0</v>
      </c>
      <c r="BS40" s="625">
        <f t="shared" si="22"/>
        <v>0</v>
      </c>
      <c r="BT40" s="625">
        <f t="shared" si="23"/>
        <v>0</v>
      </c>
      <c r="BU40" s="625">
        <f t="shared" si="24"/>
        <v>25</v>
      </c>
      <c r="BV40" s="677"/>
      <c r="BW40" s="562"/>
      <c r="BX40" s="562"/>
      <c r="BY40" s="562"/>
      <c r="BZ40" s="562"/>
      <c r="CA40" s="562"/>
      <c r="CB40" s="562"/>
      <c r="CC40" s="562"/>
      <c r="CD40" s="562"/>
      <c r="CE40" s="562"/>
      <c r="CF40" s="562"/>
      <c r="CG40" s="562"/>
      <c r="CH40" s="562"/>
      <c r="CI40" s="562"/>
      <c r="CJ40" s="562"/>
      <c r="CK40" s="562"/>
      <c r="CL40" s="562"/>
      <c r="CM40" s="562"/>
      <c r="CN40" s="562"/>
      <c r="CO40" s="562"/>
      <c r="CP40" s="562"/>
      <c r="CQ40" s="562"/>
      <c r="CR40" s="562"/>
      <c r="CS40" s="562"/>
      <c r="CT40" s="572"/>
      <c r="CU40" s="573"/>
      <c r="CV40" s="562"/>
      <c r="CW40" s="562"/>
      <c r="CX40" s="562"/>
      <c r="CY40" s="562"/>
      <c r="CZ40" s="562"/>
      <c r="DA40" s="562"/>
      <c r="DB40" s="562"/>
      <c r="DC40" s="562"/>
      <c r="DD40" s="572"/>
      <c r="DE40" s="573"/>
      <c r="DF40" s="566"/>
      <c r="DG40" s="573"/>
      <c r="DH40" s="562"/>
      <c r="DI40" s="562"/>
      <c r="DJ40" s="562"/>
      <c r="DK40" s="562"/>
      <c r="DL40" s="562"/>
      <c r="DM40" s="566"/>
    </row>
    <row r="41" spans="1:117" s="65" customFormat="1" ht="15" hidden="1" x14ac:dyDescent="0.25">
      <c r="A41" s="497">
        <v>10</v>
      </c>
      <c r="B41" s="239"/>
      <c r="C41" s="405" t="s">
        <v>1640</v>
      </c>
      <c r="D41" s="406" t="s">
        <v>1674</v>
      </c>
      <c r="E41" s="404" t="s">
        <v>592</v>
      </c>
      <c r="F41" s="236">
        <v>6</v>
      </c>
      <c r="G41" s="236"/>
      <c r="H41" s="595" t="s">
        <v>1417</v>
      </c>
      <c r="I41" s="625"/>
      <c r="J41" s="595"/>
      <c r="K41" s="595">
        <v>6</v>
      </c>
      <c r="L41" s="633"/>
      <c r="M41" s="633">
        <v>7</v>
      </c>
      <c r="N41" s="633"/>
      <c r="O41" s="595">
        <v>9</v>
      </c>
      <c r="P41" s="595">
        <v>8</v>
      </c>
      <c r="Q41" s="595">
        <v>8</v>
      </c>
      <c r="R41" s="595">
        <v>10</v>
      </c>
      <c r="S41" s="595" t="s">
        <v>2141</v>
      </c>
      <c r="T41" s="633"/>
      <c r="U41" s="633"/>
      <c r="V41" s="633">
        <v>7</v>
      </c>
      <c r="W41" s="633">
        <v>9</v>
      </c>
      <c r="X41" s="633">
        <v>5</v>
      </c>
      <c r="Y41" s="633"/>
      <c r="Z41" s="633"/>
      <c r="AA41" s="633">
        <v>5</v>
      </c>
      <c r="AB41" s="625"/>
      <c r="AC41" s="633"/>
      <c r="AD41" s="633"/>
      <c r="AE41" s="633"/>
      <c r="AF41" s="625"/>
      <c r="AG41" s="625" t="s">
        <v>301</v>
      </c>
      <c r="AH41" s="633"/>
      <c r="AI41" s="633" t="s">
        <v>301</v>
      </c>
      <c r="AJ41" s="633"/>
      <c r="AK41" s="633"/>
      <c r="AL41" s="633"/>
      <c r="AM41" s="625"/>
      <c r="AN41" s="625"/>
      <c r="AO41" s="625"/>
      <c r="AP41" s="633"/>
      <c r="AQ41" s="625" t="s">
        <v>2141</v>
      </c>
      <c r="AR41" s="625" t="s">
        <v>2141</v>
      </c>
      <c r="AS41" s="633"/>
      <c r="AT41" s="625" t="s">
        <v>2330</v>
      </c>
      <c r="AU41" s="699" t="s">
        <v>2547</v>
      </c>
      <c r="AV41" s="633"/>
      <c r="AW41" s="625">
        <v>9</v>
      </c>
      <c r="AX41" s="633"/>
      <c r="AY41" s="625"/>
      <c r="AZ41" s="633">
        <v>5</v>
      </c>
      <c r="BA41" s="625">
        <v>6</v>
      </c>
      <c r="BB41" s="625"/>
      <c r="BC41" s="625"/>
      <c r="BD41" s="625"/>
      <c r="BE41" s="625"/>
      <c r="BF41" s="633"/>
      <c r="BG41" s="633"/>
      <c r="BH41" s="633"/>
      <c r="BI41" s="633"/>
      <c r="BJ41" s="633">
        <v>7</v>
      </c>
      <c r="BK41" s="633"/>
      <c r="BL41" s="633">
        <v>5</v>
      </c>
      <c r="BM41" s="633"/>
      <c r="BN41" s="648"/>
      <c r="BO41" s="647">
        <v>7</v>
      </c>
      <c r="BP41" s="625">
        <f t="shared" si="19"/>
        <v>1</v>
      </c>
      <c r="BQ41" s="625">
        <f t="shared" si="20"/>
        <v>12</v>
      </c>
      <c r="BR41" s="625">
        <f t="shared" si="21"/>
        <v>0</v>
      </c>
      <c r="BS41" s="625">
        <f t="shared" si="22"/>
        <v>4</v>
      </c>
      <c r="BT41" s="625">
        <f t="shared" si="23"/>
        <v>3</v>
      </c>
      <c r="BU41" s="625">
        <f t="shared" si="24"/>
        <v>19</v>
      </c>
      <c r="BV41" s="80"/>
      <c r="BW41" s="239"/>
      <c r="BX41" s="239"/>
      <c r="BY41" s="498"/>
      <c r="BZ41" s="498"/>
      <c r="CA41" s="498"/>
      <c r="CB41" s="498"/>
      <c r="CC41" s="498"/>
      <c r="CD41" s="499"/>
      <c r="CE41" s="499"/>
      <c r="CF41" s="497"/>
      <c r="CG41" s="498"/>
      <c r="CH41" s="498"/>
      <c r="CI41" s="498"/>
      <c r="CK41" s="497"/>
      <c r="CL41" s="498"/>
      <c r="CM41" s="498"/>
      <c r="CN41" s="498"/>
      <c r="CO41" s="498"/>
      <c r="CP41" s="498"/>
      <c r="CQ41" s="498"/>
      <c r="CR41" s="498"/>
      <c r="CS41" s="498"/>
      <c r="CU41" s="497"/>
      <c r="CV41" s="498"/>
      <c r="CW41" s="498"/>
      <c r="CX41" s="498"/>
      <c r="CY41" s="498"/>
      <c r="CZ41" s="498"/>
      <c r="DA41" s="498"/>
      <c r="DB41" s="498"/>
      <c r="DC41" s="498"/>
      <c r="DE41" s="497"/>
      <c r="DF41" s="499"/>
      <c r="DG41" s="497"/>
      <c r="DH41" s="498"/>
      <c r="DI41" s="498"/>
      <c r="DJ41" s="498"/>
      <c r="DK41" s="498"/>
      <c r="DL41" s="498"/>
      <c r="DM41" s="499"/>
    </row>
    <row r="42" spans="1:117" s="65" customFormat="1" ht="15" hidden="1" x14ac:dyDescent="0.25">
      <c r="A42" s="497">
        <v>19</v>
      </c>
      <c r="B42" s="239"/>
      <c r="C42" s="86" t="s">
        <v>1451</v>
      </c>
      <c r="D42" s="85" t="s">
        <v>1450</v>
      </c>
      <c r="E42" s="404" t="s">
        <v>592</v>
      </c>
      <c r="F42" s="236">
        <v>8</v>
      </c>
      <c r="G42" s="236"/>
      <c r="H42" s="595">
        <v>10</v>
      </c>
      <c r="I42" s="625">
        <v>10</v>
      </c>
      <c r="J42" s="595">
        <v>10</v>
      </c>
      <c r="K42" s="595">
        <v>9</v>
      </c>
      <c r="L42" s="633">
        <v>10</v>
      </c>
      <c r="M42" s="595">
        <v>9</v>
      </c>
      <c r="N42" s="595">
        <v>10</v>
      </c>
      <c r="O42" s="595">
        <v>10</v>
      </c>
      <c r="P42" s="625">
        <v>10</v>
      </c>
      <c r="Q42" s="595">
        <v>10</v>
      </c>
      <c r="R42" s="625">
        <v>10</v>
      </c>
      <c r="S42" s="595">
        <v>10</v>
      </c>
      <c r="T42" s="625">
        <v>10</v>
      </c>
      <c r="U42" s="625">
        <v>10</v>
      </c>
      <c r="V42" s="633">
        <v>10</v>
      </c>
      <c r="W42" s="633">
        <v>9</v>
      </c>
      <c r="X42" s="633">
        <v>10</v>
      </c>
      <c r="Y42" s="625">
        <v>9</v>
      </c>
      <c r="Z42" s="625">
        <v>10</v>
      </c>
      <c r="AA42" s="633">
        <v>10</v>
      </c>
      <c r="AB42" s="625">
        <v>10</v>
      </c>
      <c r="AC42" s="625">
        <v>10</v>
      </c>
      <c r="AD42" s="625">
        <v>10</v>
      </c>
      <c r="AE42" s="625">
        <v>10</v>
      </c>
      <c r="AF42" s="633">
        <v>10</v>
      </c>
      <c r="AG42" s="625">
        <v>10</v>
      </c>
      <c r="AH42" s="633">
        <v>10</v>
      </c>
      <c r="AI42" s="633">
        <v>9</v>
      </c>
      <c r="AJ42" s="625">
        <v>10</v>
      </c>
      <c r="AK42" s="633">
        <v>10</v>
      </c>
      <c r="AL42" s="625">
        <v>10</v>
      </c>
      <c r="AM42" s="625">
        <v>10</v>
      </c>
      <c r="AN42" s="625">
        <v>10</v>
      </c>
      <c r="AO42" s="625">
        <v>10</v>
      </c>
      <c r="AP42" s="625">
        <v>10</v>
      </c>
      <c r="AQ42" s="625">
        <v>10</v>
      </c>
      <c r="AR42" s="625">
        <v>10</v>
      </c>
      <c r="AS42" s="625">
        <v>10</v>
      </c>
      <c r="AT42" s="625">
        <v>9</v>
      </c>
      <c r="AU42" s="699" t="s">
        <v>2547</v>
      </c>
      <c r="AV42" s="625">
        <v>10</v>
      </c>
      <c r="AW42" s="625">
        <v>10</v>
      </c>
      <c r="AX42" s="625"/>
      <c r="AY42" s="625">
        <v>10</v>
      </c>
      <c r="AZ42" s="625"/>
      <c r="BA42" s="625">
        <v>10</v>
      </c>
      <c r="BB42" s="625">
        <v>10</v>
      </c>
      <c r="BC42" s="625"/>
      <c r="BD42" s="625"/>
      <c r="BE42" s="625">
        <v>9</v>
      </c>
      <c r="BF42" s="625"/>
      <c r="BG42" s="633"/>
      <c r="BH42" s="625"/>
      <c r="BI42" s="625">
        <v>9</v>
      </c>
      <c r="BJ42" s="625"/>
      <c r="BK42" s="625"/>
      <c r="BL42" s="633">
        <v>10</v>
      </c>
      <c r="BM42" s="595">
        <v>10</v>
      </c>
      <c r="BN42" s="625"/>
      <c r="BO42" s="633">
        <v>10</v>
      </c>
      <c r="BP42" s="625">
        <f t="shared" si="19"/>
        <v>1</v>
      </c>
      <c r="BQ42" s="625">
        <f t="shared" si="20"/>
        <v>49</v>
      </c>
      <c r="BR42" s="625">
        <f t="shared" si="21"/>
        <v>0</v>
      </c>
      <c r="BS42" s="625">
        <f t="shared" si="22"/>
        <v>0</v>
      </c>
      <c r="BT42" s="625">
        <f t="shared" si="23"/>
        <v>0</v>
      </c>
      <c r="BU42" s="625">
        <f t="shared" si="24"/>
        <v>49</v>
      </c>
      <c r="BV42" s="80"/>
      <c r="BW42" s="239"/>
      <c r="BX42" s="239"/>
      <c r="BY42" s="239"/>
      <c r="BZ42" s="239"/>
      <c r="CA42" s="239"/>
      <c r="CB42" s="239"/>
      <c r="CC42" s="239"/>
      <c r="CD42" s="239"/>
      <c r="CE42" s="239"/>
      <c r="CF42" s="239"/>
      <c r="CG42" s="239"/>
      <c r="CH42" s="239"/>
      <c r="CI42" s="239"/>
      <c r="CJ42" s="239"/>
      <c r="CK42" s="239"/>
      <c r="CL42" s="239"/>
      <c r="CM42" s="239"/>
      <c r="CN42" s="239"/>
      <c r="CO42" s="239"/>
      <c r="CP42" s="239"/>
      <c r="CQ42" s="239"/>
      <c r="CR42" s="239"/>
      <c r="CS42" s="239"/>
      <c r="CT42" s="238"/>
      <c r="CU42" s="237"/>
      <c r="CV42" s="239"/>
      <c r="CW42" s="239"/>
      <c r="CX42" s="239"/>
      <c r="CY42" s="239"/>
      <c r="CZ42" s="239"/>
      <c r="DA42" s="239"/>
      <c r="DB42" s="239"/>
      <c r="DC42" s="239"/>
      <c r="DD42" s="238"/>
      <c r="DE42" s="237"/>
      <c r="DF42" s="240"/>
      <c r="DG42" s="237"/>
      <c r="DH42" s="239"/>
      <c r="DI42" s="239"/>
      <c r="DJ42" s="239"/>
      <c r="DK42" s="239"/>
      <c r="DL42" s="239"/>
      <c r="DM42" s="240"/>
    </row>
    <row r="43" spans="1:117" s="65" customFormat="1" ht="15" hidden="1" x14ac:dyDescent="0.25">
      <c r="A43" s="497">
        <v>20</v>
      </c>
      <c r="B43" s="239"/>
      <c r="C43" s="86" t="s">
        <v>1358</v>
      </c>
      <c r="D43" s="85" t="s">
        <v>1346</v>
      </c>
      <c r="E43" s="404" t="s">
        <v>592</v>
      </c>
      <c r="F43" s="236">
        <v>8</v>
      </c>
      <c r="G43" s="236"/>
      <c r="H43" s="595">
        <v>10</v>
      </c>
      <c r="I43" s="625">
        <v>9</v>
      </c>
      <c r="J43" s="595">
        <v>10</v>
      </c>
      <c r="K43" s="595">
        <v>9</v>
      </c>
      <c r="L43" s="633">
        <v>10</v>
      </c>
      <c r="M43" s="595">
        <v>9</v>
      </c>
      <c r="N43" s="595">
        <v>10</v>
      </c>
      <c r="O43" s="595">
        <v>10</v>
      </c>
      <c r="P43" s="625">
        <v>10</v>
      </c>
      <c r="Q43" s="595">
        <v>10</v>
      </c>
      <c r="R43" s="625">
        <v>10</v>
      </c>
      <c r="S43" s="595">
        <v>10</v>
      </c>
      <c r="T43" s="625">
        <v>9</v>
      </c>
      <c r="U43" s="625">
        <v>9</v>
      </c>
      <c r="V43" s="633">
        <v>10</v>
      </c>
      <c r="W43" s="633">
        <v>10</v>
      </c>
      <c r="X43" s="633">
        <v>9</v>
      </c>
      <c r="Y43" s="625">
        <v>9</v>
      </c>
      <c r="Z43" s="625">
        <v>9</v>
      </c>
      <c r="AA43" s="633">
        <v>10</v>
      </c>
      <c r="AB43" s="625">
        <v>10</v>
      </c>
      <c r="AC43" s="625">
        <v>10</v>
      </c>
      <c r="AD43" s="625">
        <v>9</v>
      </c>
      <c r="AE43" s="625">
        <v>10</v>
      </c>
      <c r="AF43" s="633">
        <v>9</v>
      </c>
      <c r="AG43" s="625">
        <v>10</v>
      </c>
      <c r="AH43" s="633">
        <v>10</v>
      </c>
      <c r="AI43" s="633">
        <v>9</v>
      </c>
      <c r="AJ43" s="625">
        <v>10</v>
      </c>
      <c r="AK43" s="633">
        <v>10</v>
      </c>
      <c r="AL43" s="625">
        <v>10</v>
      </c>
      <c r="AM43" s="625">
        <v>10</v>
      </c>
      <c r="AN43" s="625">
        <v>10</v>
      </c>
      <c r="AO43" s="625">
        <v>10</v>
      </c>
      <c r="AP43" s="625">
        <v>10</v>
      </c>
      <c r="AQ43" s="625">
        <v>9</v>
      </c>
      <c r="AR43" s="625">
        <v>10</v>
      </c>
      <c r="AS43" s="625">
        <v>10</v>
      </c>
      <c r="AT43" s="625">
        <v>9</v>
      </c>
      <c r="AU43" s="699" t="s">
        <v>2547</v>
      </c>
      <c r="AV43" s="625">
        <v>10</v>
      </c>
      <c r="AW43" s="625">
        <v>10</v>
      </c>
      <c r="AX43" s="625"/>
      <c r="AY43" s="625">
        <v>10</v>
      </c>
      <c r="AZ43" s="625"/>
      <c r="BA43" s="625">
        <v>10</v>
      </c>
      <c r="BB43" s="625">
        <v>10</v>
      </c>
      <c r="BC43" s="625"/>
      <c r="BD43" s="625"/>
      <c r="BE43" s="625">
        <v>8</v>
      </c>
      <c r="BF43" s="625"/>
      <c r="BG43" s="633"/>
      <c r="BH43" s="625"/>
      <c r="BI43" s="625">
        <v>9</v>
      </c>
      <c r="BJ43" s="625"/>
      <c r="BK43" s="625"/>
      <c r="BL43" s="633">
        <v>10</v>
      </c>
      <c r="BM43" s="595">
        <v>9</v>
      </c>
      <c r="BN43" s="625"/>
      <c r="BO43" s="633">
        <v>10</v>
      </c>
      <c r="BP43" s="625">
        <f t="shared" si="19"/>
        <v>1</v>
      </c>
      <c r="BQ43" s="625">
        <f t="shared" si="20"/>
        <v>49</v>
      </c>
      <c r="BR43" s="625">
        <f t="shared" si="21"/>
        <v>0</v>
      </c>
      <c r="BS43" s="625">
        <f t="shared" si="22"/>
        <v>0</v>
      </c>
      <c r="BT43" s="625">
        <f t="shared" si="23"/>
        <v>0</v>
      </c>
      <c r="BU43" s="625">
        <f t="shared" si="24"/>
        <v>49</v>
      </c>
      <c r="BV43" s="80"/>
      <c r="BW43" s="239"/>
      <c r="BX43" s="239"/>
      <c r="BY43" s="239"/>
      <c r="BZ43" s="239"/>
      <c r="CA43" s="239"/>
      <c r="CB43" s="239"/>
      <c r="CC43" s="239"/>
      <c r="CD43" s="239"/>
      <c r="CE43" s="239"/>
      <c r="CF43" s="239"/>
      <c r="CG43" s="239"/>
      <c r="CH43" s="239"/>
      <c r="CI43" s="239"/>
      <c r="CJ43" s="239"/>
      <c r="CK43" s="239"/>
      <c r="CL43" s="239"/>
      <c r="CM43" s="239"/>
      <c r="CN43" s="239"/>
      <c r="CO43" s="239"/>
      <c r="CP43" s="239"/>
      <c r="CQ43" s="239"/>
      <c r="CR43" s="239"/>
      <c r="CS43" s="239"/>
      <c r="CT43" s="238"/>
      <c r="CU43" s="237"/>
      <c r="CV43" s="239"/>
      <c r="CW43" s="239"/>
      <c r="CX43" s="239"/>
      <c r="CY43" s="239"/>
      <c r="CZ43" s="239"/>
      <c r="DA43" s="239"/>
      <c r="DB43" s="239"/>
      <c r="DC43" s="239"/>
      <c r="DD43" s="238"/>
      <c r="DE43" s="237"/>
      <c r="DF43" s="240"/>
      <c r="DG43" s="237"/>
      <c r="DH43" s="239"/>
      <c r="DI43" s="239"/>
      <c r="DJ43" s="239"/>
      <c r="DK43" s="239"/>
      <c r="DL43" s="239"/>
      <c r="DM43" s="240"/>
    </row>
    <row r="44" spans="1:117" s="65" customFormat="1" ht="15.6" hidden="1" x14ac:dyDescent="0.25">
      <c r="A44" s="497">
        <v>21</v>
      </c>
      <c r="B44" s="239"/>
      <c r="C44" s="86" t="s">
        <v>1359</v>
      </c>
      <c r="D44" s="85" t="s">
        <v>1347</v>
      </c>
      <c r="E44" s="404" t="s">
        <v>592</v>
      </c>
      <c r="F44" s="236">
        <v>2</v>
      </c>
      <c r="G44" s="236"/>
      <c r="H44" s="595">
        <v>6</v>
      </c>
      <c r="I44" s="625">
        <v>9</v>
      </c>
      <c r="J44" s="595" t="s">
        <v>36</v>
      </c>
      <c r="K44" s="595">
        <v>7</v>
      </c>
      <c r="L44" s="633" t="s">
        <v>2330</v>
      </c>
      <c r="M44" s="595">
        <v>5</v>
      </c>
      <c r="N44" s="595"/>
      <c r="O44" s="595" t="s">
        <v>1791</v>
      </c>
      <c r="P44" s="625">
        <v>6</v>
      </c>
      <c r="Q44" s="595" t="s">
        <v>1791</v>
      </c>
      <c r="R44" s="625">
        <v>6</v>
      </c>
      <c r="S44" s="595" t="s">
        <v>2141</v>
      </c>
      <c r="T44" s="625">
        <v>9</v>
      </c>
      <c r="U44" s="625">
        <v>9</v>
      </c>
      <c r="V44" s="633" t="s">
        <v>1673</v>
      </c>
      <c r="W44" s="633" t="s">
        <v>1673</v>
      </c>
      <c r="X44" s="633" t="s">
        <v>1673</v>
      </c>
      <c r="Y44" s="625">
        <v>8</v>
      </c>
      <c r="Z44" s="625"/>
      <c r="AA44" s="633" t="s">
        <v>1901</v>
      </c>
      <c r="AB44" s="625" t="s">
        <v>1987</v>
      </c>
      <c r="AC44" s="625"/>
      <c r="AD44" s="625"/>
      <c r="AE44" s="625" t="s">
        <v>1901</v>
      </c>
      <c r="AF44" s="625"/>
      <c r="AG44" s="625" t="s">
        <v>1901</v>
      </c>
      <c r="AH44" s="625"/>
      <c r="AI44" s="633" t="s">
        <v>1901</v>
      </c>
      <c r="AJ44" s="625"/>
      <c r="AK44" s="633" t="s">
        <v>1901</v>
      </c>
      <c r="AL44" s="625"/>
      <c r="AM44" s="625"/>
      <c r="AN44" s="625" t="s">
        <v>1987</v>
      </c>
      <c r="AO44" s="625" t="s">
        <v>1987</v>
      </c>
      <c r="AP44" s="625" t="s">
        <v>2141</v>
      </c>
      <c r="AQ44" s="625" t="s">
        <v>2141</v>
      </c>
      <c r="AR44" s="625" t="s">
        <v>2141</v>
      </c>
      <c r="AS44" s="625"/>
      <c r="AT44" s="625" t="s">
        <v>2330</v>
      </c>
      <c r="AU44" s="699" t="s">
        <v>2547</v>
      </c>
      <c r="AV44" s="625"/>
      <c r="AW44" s="625"/>
      <c r="AX44" s="625"/>
      <c r="AY44" s="625">
        <v>8</v>
      </c>
      <c r="AZ44" s="625"/>
      <c r="BA44" s="625" t="s">
        <v>1673</v>
      </c>
      <c r="BB44" s="625" t="s">
        <v>1673</v>
      </c>
      <c r="BC44" s="625"/>
      <c r="BD44" s="625"/>
      <c r="BE44" s="625">
        <v>7</v>
      </c>
      <c r="BF44" s="625"/>
      <c r="BG44" s="625"/>
      <c r="BH44" s="625"/>
      <c r="BI44" s="625">
        <v>8</v>
      </c>
      <c r="BJ44" s="625"/>
      <c r="BK44" s="625"/>
      <c r="BL44" s="633"/>
      <c r="BM44" s="595">
        <v>9</v>
      </c>
      <c r="BN44" s="625"/>
      <c r="BO44" s="633" t="s">
        <v>2330</v>
      </c>
      <c r="BP44" s="625">
        <f t="shared" si="19"/>
        <v>1</v>
      </c>
      <c r="BQ44" s="625">
        <f t="shared" si="20"/>
        <v>12</v>
      </c>
      <c r="BR44" s="625">
        <f t="shared" si="21"/>
        <v>0</v>
      </c>
      <c r="BS44" s="625">
        <f t="shared" si="22"/>
        <v>1</v>
      </c>
      <c r="BT44" s="625">
        <f t="shared" si="23"/>
        <v>0</v>
      </c>
      <c r="BU44" s="625">
        <f t="shared" si="24"/>
        <v>13</v>
      </c>
      <c r="BV44" s="80"/>
      <c r="BW44" s="239"/>
      <c r="BX44" s="239"/>
      <c r="BY44" s="239"/>
      <c r="BZ44" s="239"/>
      <c r="CA44" s="239"/>
      <c r="CB44" s="239"/>
      <c r="CC44" s="239"/>
      <c r="CD44" s="239"/>
      <c r="CE44" s="239"/>
      <c r="CF44" s="239"/>
      <c r="CG44" s="239"/>
      <c r="CH44" s="239"/>
      <c r="CI44" s="239"/>
      <c r="CJ44" s="239"/>
      <c r="CK44" s="239"/>
      <c r="CL44" s="239"/>
      <c r="CM44" s="239"/>
      <c r="CN44" s="239"/>
      <c r="CO44" s="239"/>
      <c r="CP44" s="239"/>
      <c r="CQ44" s="239"/>
      <c r="CR44" s="239"/>
      <c r="CS44" s="239"/>
      <c r="CT44" s="238"/>
      <c r="CU44" s="237"/>
      <c r="CV44" s="239"/>
      <c r="CW44" s="239"/>
      <c r="CX44" s="239"/>
      <c r="CY44" s="239"/>
      <c r="CZ44" s="239"/>
      <c r="DA44" s="239"/>
      <c r="DB44" s="239"/>
      <c r="DC44" s="239"/>
      <c r="DD44" s="238"/>
      <c r="DE44" s="237"/>
      <c r="DF44" s="240"/>
      <c r="DG44" s="237"/>
      <c r="DH44" s="239"/>
      <c r="DI44" s="239"/>
      <c r="DJ44" s="239"/>
      <c r="DK44" s="239"/>
      <c r="DL44" s="239"/>
      <c r="DM44" s="240"/>
    </row>
    <row r="45" spans="1:117" s="65" customFormat="1" ht="15" hidden="1" x14ac:dyDescent="0.25">
      <c r="A45" s="497">
        <v>22</v>
      </c>
      <c r="B45" s="239"/>
      <c r="C45" s="86" t="s">
        <v>1356</v>
      </c>
      <c r="D45" s="85" t="s">
        <v>1354</v>
      </c>
      <c r="E45" s="404" t="s">
        <v>592</v>
      </c>
      <c r="F45" s="236">
        <v>8</v>
      </c>
      <c r="G45" s="236"/>
      <c r="H45" s="595">
        <v>8</v>
      </c>
      <c r="I45" s="625">
        <v>8</v>
      </c>
      <c r="J45" s="595">
        <v>8</v>
      </c>
      <c r="K45" s="595">
        <v>8</v>
      </c>
      <c r="L45" s="633">
        <v>9</v>
      </c>
      <c r="M45" s="595">
        <v>7</v>
      </c>
      <c r="N45" s="595">
        <v>9</v>
      </c>
      <c r="O45" s="595">
        <v>10</v>
      </c>
      <c r="P45" s="625">
        <v>8</v>
      </c>
      <c r="Q45" s="595">
        <v>8</v>
      </c>
      <c r="R45" s="625">
        <v>8</v>
      </c>
      <c r="S45" s="595">
        <v>9</v>
      </c>
      <c r="T45" s="625">
        <v>7</v>
      </c>
      <c r="U45" s="625">
        <v>6</v>
      </c>
      <c r="V45" s="633">
        <v>9</v>
      </c>
      <c r="W45" s="633">
        <v>8</v>
      </c>
      <c r="X45" s="633">
        <v>8</v>
      </c>
      <c r="Y45" s="625">
        <v>7</v>
      </c>
      <c r="Z45" s="625">
        <v>9</v>
      </c>
      <c r="AA45" s="633">
        <v>9</v>
      </c>
      <c r="AB45" s="625">
        <v>8</v>
      </c>
      <c r="AC45" s="625">
        <v>10</v>
      </c>
      <c r="AD45" s="625">
        <v>9</v>
      </c>
      <c r="AE45" s="625">
        <v>9</v>
      </c>
      <c r="AF45" s="633">
        <v>7</v>
      </c>
      <c r="AG45" s="625">
        <v>9</v>
      </c>
      <c r="AH45" s="633">
        <v>10</v>
      </c>
      <c r="AI45" s="633">
        <v>9</v>
      </c>
      <c r="AJ45" s="625">
        <v>9</v>
      </c>
      <c r="AK45" s="633">
        <v>10</v>
      </c>
      <c r="AL45" s="625">
        <v>8</v>
      </c>
      <c r="AM45" s="625">
        <v>10</v>
      </c>
      <c r="AN45" s="625">
        <v>8</v>
      </c>
      <c r="AO45" s="625">
        <v>8</v>
      </c>
      <c r="AP45" s="625">
        <v>9</v>
      </c>
      <c r="AQ45" s="625">
        <v>9</v>
      </c>
      <c r="AR45" s="625">
        <v>9</v>
      </c>
      <c r="AS45" s="625">
        <v>9</v>
      </c>
      <c r="AT45" s="625">
        <v>6</v>
      </c>
      <c r="AU45" s="699" t="s">
        <v>2547</v>
      </c>
      <c r="AV45" s="625">
        <v>9</v>
      </c>
      <c r="AW45" s="625">
        <v>10</v>
      </c>
      <c r="AX45" s="625"/>
      <c r="AY45" s="625">
        <v>9</v>
      </c>
      <c r="AZ45" s="625"/>
      <c r="BA45" s="625">
        <v>8</v>
      </c>
      <c r="BB45" s="625">
        <v>8</v>
      </c>
      <c r="BC45" s="625"/>
      <c r="BD45" s="625"/>
      <c r="BE45" s="625">
        <v>6</v>
      </c>
      <c r="BF45" s="625"/>
      <c r="BG45" s="633"/>
      <c r="BH45" s="625"/>
      <c r="BI45" s="625">
        <v>8</v>
      </c>
      <c r="BJ45" s="625"/>
      <c r="BK45" s="625"/>
      <c r="BL45" s="633">
        <v>9</v>
      </c>
      <c r="BM45" s="595">
        <v>9</v>
      </c>
      <c r="BN45" s="625"/>
      <c r="BO45" s="633">
        <v>9</v>
      </c>
      <c r="BP45" s="625">
        <f t="shared" si="19"/>
        <v>1</v>
      </c>
      <c r="BQ45" s="625">
        <f t="shared" si="20"/>
        <v>49</v>
      </c>
      <c r="BR45" s="625">
        <f t="shared" si="21"/>
        <v>0</v>
      </c>
      <c r="BS45" s="625">
        <f t="shared" si="22"/>
        <v>0</v>
      </c>
      <c r="BT45" s="625">
        <f t="shared" si="23"/>
        <v>0</v>
      </c>
      <c r="BU45" s="625">
        <f t="shared" si="24"/>
        <v>49</v>
      </c>
      <c r="BV45" s="80"/>
      <c r="BW45" s="239"/>
      <c r="BX45" s="239"/>
      <c r="BY45" s="239"/>
      <c r="BZ45" s="239"/>
      <c r="CA45" s="239"/>
      <c r="CB45" s="239"/>
      <c r="CC45" s="239"/>
      <c r="CD45" s="239"/>
      <c r="CE45" s="239"/>
      <c r="CF45" s="239"/>
      <c r="CG45" s="239"/>
      <c r="CH45" s="239"/>
      <c r="CI45" s="239"/>
      <c r="CJ45" s="239"/>
      <c r="CK45" s="239"/>
      <c r="CL45" s="239"/>
      <c r="CM45" s="239"/>
      <c r="CN45" s="239"/>
      <c r="CO45" s="239"/>
      <c r="CP45" s="239"/>
      <c r="CQ45" s="239"/>
      <c r="CR45" s="239"/>
      <c r="CS45" s="239"/>
      <c r="CT45" s="238"/>
      <c r="CU45" s="237"/>
      <c r="CV45" s="239"/>
      <c r="CW45" s="239"/>
      <c r="CX45" s="239"/>
      <c r="CY45" s="239"/>
      <c r="CZ45" s="239"/>
      <c r="DA45" s="239"/>
      <c r="DB45" s="239"/>
      <c r="DC45" s="239"/>
      <c r="DD45" s="238"/>
      <c r="DE45" s="237"/>
      <c r="DF45" s="240"/>
      <c r="DG45" s="237"/>
      <c r="DH45" s="239"/>
      <c r="DI45" s="239"/>
      <c r="DJ45" s="239"/>
      <c r="DK45" s="239"/>
      <c r="DL45" s="239"/>
      <c r="DM45" s="240"/>
    </row>
    <row r="46" spans="1:117" s="65" customFormat="1" ht="15" hidden="1" x14ac:dyDescent="0.25">
      <c r="A46" s="497"/>
      <c r="B46" s="239"/>
      <c r="C46" s="405"/>
      <c r="D46" s="406" t="s">
        <v>1997</v>
      </c>
      <c r="E46" s="404" t="s">
        <v>592</v>
      </c>
      <c r="F46" s="236"/>
      <c r="G46" s="236">
        <v>2</v>
      </c>
      <c r="H46" s="635" t="s">
        <v>1261</v>
      </c>
      <c r="I46" s="633" t="s">
        <v>1261</v>
      </c>
      <c r="J46" s="635" t="s">
        <v>1261</v>
      </c>
      <c r="K46" s="647" t="s">
        <v>1261</v>
      </c>
      <c r="L46" s="633" t="s">
        <v>1261</v>
      </c>
      <c r="M46" s="647" t="s">
        <v>1261</v>
      </c>
      <c r="N46" s="647" t="s">
        <v>1261</v>
      </c>
      <c r="O46" s="647" t="s">
        <v>1261</v>
      </c>
      <c r="P46" s="625"/>
      <c r="Q46" s="635" t="s">
        <v>1261</v>
      </c>
      <c r="R46" s="634" t="s">
        <v>1261</v>
      </c>
      <c r="S46" s="635" t="s">
        <v>1261</v>
      </c>
      <c r="T46" s="633">
        <v>8</v>
      </c>
      <c r="U46" s="633"/>
      <c r="V46" s="633">
        <v>9</v>
      </c>
      <c r="W46" s="633" t="s">
        <v>1261</v>
      </c>
      <c r="X46" s="633"/>
      <c r="Y46" s="625" t="s">
        <v>1261</v>
      </c>
      <c r="Z46" s="625"/>
      <c r="AA46" s="633"/>
      <c r="AB46" s="633" t="s">
        <v>1261</v>
      </c>
      <c r="AC46" s="633" t="s">
        <v>1261</v>
      </c>
      <c r="AD46" s="633"/>
      <c r="AE46" s="633"/>
      <c r="AF46" s="633">
        <v>8</v>
      </c>
      <c r="AG46" s="633"/>
      <c r="AH46" s="633"/>
      <c r="AI46" s="633"/>
      <c r="AJ46" s="625"/>
      <c r="AK46" s="633"/>
      <c r="AL46" s="625"/>
      <c r="AM46" s="633" t="s">
        <v>1261</v>
      </c>
      <c r="AN46" s="625"/>
      <c r="AO46" s="633"/>
      <c r="AP46" s="633"/>
      <c r="AQ46" s="633" t="s">
        <v>1261</v>
      </c>
      <c r="AR46" s="625"/>
      <c r="AS46" s="634"/>
      <c r="AT46" s="633"/>
      <c r="AU46" s="699" t="s">
        <v>2547</v>
      </c>
      <c r="AV46" s="633"/>
      <c r="AW46" s="625"/>
      <c r="AX46" s="633" t="s">
        <v>1261</v>
      </c>
      <c r="AY46" s="634"/>
      <c r="AZ46" s="633"/>
      <c r="BA46" s="633"/>
      <c r="BB46" s="633"/>
      <c r="BC46" s="633" t="s">
        <v>1261</v>
      </c>
      <c r="BD46" s="633" t="s">
        <v>1261</v>
      </c>
      <c r="BE46" s="634"/>
      <c r="BF46" s="633" t="s">
        <v>2141</v>
      </c>
      <c r="BG46" s="633" t="s">
        <v>1261</v>
      </c>
      <c r="BH46" s="633"/>
      <c r="BI46" s="633"/>
      <c r="BJ46" s="633">
        <v>8</v>
      </c>
      <c r="BK46" s="633"/>
      <c r="BL46" s="633" t="s">
        <v>1261</v>
      </c>
      <c r="BM46" s="647">
        <v>6</v>
      </c>
      <c r="BN46" s="648" t="s">
        <v>1261</v>
      </c>
      <c r="BO46" s="647"/>
      <c r="BP46" s="625">
        <f t="shared" si="19"/>
        <v>1</v>
      </c>
      <c r="BQ46" s="625">
        <f t="shared" si="20"/>
        <v>5</v>
      </c>
      <c r="BR46" s="625">
        <f t="shared" si="21"/>
        <v>23</v>
      </c>
      <c r="BS46" s="625">
        <f t="shared" si="22"/>
        <v>0</v>
      </c>
      <c r="BT46" s="625">
        <f t="shared" si="23"/>
        <v>0</v>
      </c>
      <c r="BU46" s="625">
        <f t="shared" si="24"/>
        <v>28</v>
      </c>
      <c r="BV46" s="80"/>
      <c r="BW46" s="239"/>
      <c r="BX46" s="239"/>
      <c r="BY46" s="498"/>
      <c r="BZ46" s="498"/>
      <c r="CA46" s="498"/>
      <c r="CB46" s="498"/>
      <c r="CC46" s="498"/>
      <c r="CD46" s="499"/>
      <c r="CE46" s="499"/>
      <c r="CF46" s="497"/>
      <c r="CG46" s="498"/>
      <c r="CH46" s="498"/>
      <c r="CI46" s="498"/>
      <c r="CK46" s="497"/>
      <c r="CL46" s="498"/>
      <c r="CM46" s="498"/>
      <c r="CN46" s="498"/>
      <c r="CO46" s="498"/>
      <c r="CP46" s="498"/>
      <c r="CQ46" s="498"/>
      <c r="CR46" s="498"/>
      <c r="CS46" s="498"/>
      <c r="CU46" s="497"/>
      <c r="CV46" s="498"/>
      <c r="CW46" s="498"/>
      <c r="CX46" s="498"/>
      <c r="CY46" s="498"/>
      <c r="CZ46" s="498"/>
      <c r="DA46" s="498"/>
      <c r="DB46" s="498"/>
      <c r="DC46" s="498"/>
      <c r="DE46" s="497"/>
      <c r="DF46" s="499"/>
      <c r="DG46" s="497"/>
      <c r="DH46" s="498"/>
      <c r="DI46" s="498"/>
      <c r="DJ46" s="498"/>
      <c r="DK46" s="498"/>
      <c r="DL46" s="498"/>
      <c r="DM46" s="499"/>
    </row>
    <row r="47" spans="1:117" s="65" customFormat="1" ht="15" hidden="1" x14ac:dyDescent="0.25">
      <c r="A47" s="497">
        <v>23</v>
      </c>
      <c r="B47" s="239"/>
      <c r="C47" s="405" t="s">
        <v>1780</v>
      </c>
      <c r="D47" s="406" t="s">
        <v>1781</v>
      </c>
      <c r="E47" s="404" t="s">
        <v>691</v>
      </c>
      <c r="F47" s="236"/>
      <c r="G47" s="236">
        <v>4</v>
      </c>
      <c r="H47" s="635" t="s">
        <v>595</v>
      </c>
      <c r="I47" s="633" t="s">
        <v>595</v>
      </c>
      <c r="J47" s="635" t="s">
        <v>595</v>
      </c>
      <c r="K47" s="633" t="s">
        <v>595</v>
      </c>
      <c r="L47" s="633" t="s">
        <v>595</v>
      </c>
      <c r="M47" s="633" t="s">
        <v>595</v>
      </c>
      <c r="N47" s="633" t="s">
        <v>595</v>
      </c>
      <c r="O47" s="633" t="s">
        <v>595</v>
      </c>
      <c r="P47" s="595">
        <v>10</v>
      </c>
      <c r="Q47" s="635" t="s">
        <v>595</v>
      </c>
      <c r="R47" s="635">
        <v>10</v>
      </c>
      <c r="S47" s="635" t="s">
        <v>595</v>
      </c>
      <c r="T47" s="633">
        <v>10</v>
      </c>
      <c r="U47" s="633">
        <v>9</v>
      </c>
      <c r="V47" s="633">
        <v>9</v>
      </c>
      <c r="W47" s="633" t="s">
        <v>595</v>
      </c>
      <c r="X47" s="633">
        <v>10</v>
      </c>
      <c r="Y47" s="625">
        <v>9</v>
      </c>
      <c r="Z47" s="625">
        <v>9</v>
      </c>
      <c r="AA47" s="633">
        <v>8</v>
      </c>
      <c r="AB47" s="633" t="s">
        <v>595</v>
      </c>
      <c r="AC47" s="633">
        <v>9</v>
      </c>
      <c r="AD47" s="633">
        <v>9</v>
      </c>
      <c r="AE47" s="633">
        <v>10</v>
      </c>
      <c r="AF47" s="633" t="s">
        <v>595</v>
      </c>
      <c r="AG47" s="633" t="s">
        <v>595</v>
      </c>
      <c r="AH47" s="633" t="s">
        <v>595</v>
      </c>
      <c r="AI47" s="633">
        <v>9</v>
      </c>
      <c r="AJ47" s="625">
        <v>9</v>
      </c>
      <c r="AK47" s="633">
        <v>9</v>
      </c>
      <c r="AL47" s="625">
        <v>10</v>
      </c>
      <c r="AM47" s="633" t="s">
        <v>595</v>
      </c>
      <c r="AN47" s="625">
        <v>10</v>
      </c>
      <c r="AO47" s="633" t="s">
        <v>595</v>
      </c>
      <c r="AP47" s="633" t="s">
        <v>595</v>
      </c>
      <c r="AQ47" s="633" t="s">
        <v>595</v>
      </c>
      <c r="AR47" s="633" t="s">
        <v>595</v>
      </c>
      <c r="AS47" s="634" t="s">
        <v>595</v>
      </c>
      <c r="AT47" s="633" t="s">
        <v>595</v>
      </c>
      <c r="AU47" s="699" t="s">
        <v>2547</v>
      </c>
      <c r="AV47" s="633" t="s">
        <v>595</v>
      </c>
      <c r="AW47" s="625">
        <v>10</v>
      </c>
      <c r="AX47" s="633"/>
      <c r="AY47" s="634"/>
      <c r="AZ47" s="633">
        <v>9</v>
      </c>
      <c r="BA47" s="633"/>
      <c r="BB47" s="633"/>
      <c r="BC47" s="633" t="s">
        <v>595</v>
      </c>
      <c r="BD47" s="633" t="s">
        <v>595</v>
      </c>
      <c r="BE47" s="634" t="s">
        <v>595</v>
      </c>
      <c r="BF47" s="633"/>
      <c r="BG47" s="633"/>
      <c r="BH47" s="633" t="s">
        <v>595</v>
      </c>
      <c r="BI47" s="633"/>
      <c r="BJ47" s="633"/>
      <c r="BK47" s="633"/>
      <c r="BL47" s="633" t="s">
        <v>595</v>
      </c>
      <c r="BM47" s="633"/>
      <c r="BN47" s="648" t="s">
        <v>595</v>
      </c>
      <c r="BO47" s="647">
        <v>9</v>
      </c>
      <c r="BP47" s="625">
        <f t="shared" si="19"/>
        <v>1</v>
      </c>
      <c r="BQ47" s="625">
        <f t="shared" si="20"/>
        <v>20</v>
      </c>
      <c r="BR47" s="625">
        <f t="shared" si="21"/>
        <v>29</v>
      </c>
      <c r="BS47" s="625">
        <f t="shared" si="22"/>
        <v>0</v>
      </c>
      <c r="BT47" s="625">
        <f t="shared" si="23"/>
        <v>0</v>
      </c>
      <c r="BU47" s="625">
        <f t="shared" si="24"/>
        <v>49</v>
      </c>
      <c r="BV47" s="80"/>
      <c r="BW47" s="239"/>
      <c r="BX47" s="239"/>
      <c r="BY47" s="498"/>
      <c r="BZ47" s="498"/>
      <c r="CA47" s="498"/>
      <c r="CB47" s="498"/>
      <c r="CC47" s="498"/>
      <c r="CD47" s="499"/>
      <c r="CE47" s="499"/>
      <c r="CF47" s="497"/>
      <c r="CG47" s="498"/>
      <c r="CH47" s="498"/>
      <c r="CI47" s="498"/>
      <c r="CK47" s="497"/>
      <c r="CL47" s="498"/>
      <c r="CM47" s="498"/>
      <c r="CN47" s="498"/>
      <c r="CO47" s="498"/>
      <c r="CP47" s="498"/>
      <c r="CQ47" s="498"/>
      <c r="CR47" s="498"/>
      <c r="CS47" s="498"/>
      <c r="CU47" s="497"/>
      <c r="CV47" s="498"/>
      <c r="CW47" s="498"/>
      <c r="CX47" s="498"/>
      <c r="CY47" s="498"/>
      <c r="CZ47" s="498"/>
      <c r="DA47" s="498"/>
      <c r="DB47" s="498"/>
      <c r="DC47" s="498"/>
      <c r="DE47" s="497"/>
      <c r="DF47" s="499"/>
      <c r="DG47" s="497"/>
      <c r="DH47" s="498"/>
      <c r="DI47" s="498"/>
      <c r="DJ47" s="498"/>
      <c r="DK47" s="498"/>
      <c r="DL47" s="498"/>
      <c r="DM47" s="499"/>
    </row>
    <row r="48" spans="1:117" s="65" customFormat="1" ht="15" hidden="1" x14ac:dyDescent="0.25">
      <c r="A48" s="497">
        <v>24</v>
      </c>
      <c r="B48" s="239"/>
      <c r="C48" s="86" t="s">
        <v>1360</v>
      </c>
      <c r="D48" s="85" t="s">
        <v>1348</v>
      </c>
      <c r="E48" s="404" t="s">
        <v>592</v>
      </c>
      <c r="F48" s="236"/>
      <c r="G48" s="236">
        <v>4</v>
      </c>
      <c r="H48" s="595" t="s">
        <v>595</v>
      </c>
      <c r="I48" s="625">
        <v>9</v>
      </c>
      <c r="J48" s="595" t="s">
        <v>595</v>
      </c>
      <c r="K48" s="625" t="s">
        <v>595</v>
      </c>
      <c r="L48" s="625" t="s">
        <v>595</v>
      </c>
      <c r="M48" s="625" t="s">
        <v>595</v>
      </c>
      <c r="N48" s="625" t="s">
        <v>595</v>
      </c>
      <c r="O48" s="625" t="s">
        <v>595</v>
      </c>
      <c r="P48" s="625">
        <v>8</v>
      </c>
      <c r="Q48" s="595" t="s">
        <v>595</v>
      </c>
      <c r="R48" s="625">
        <v>10</v>
      </c>
      <c r="S48" s="595" t="s">
        <v>595</v>
      </c>
      <c r="T48" s="625">
        <v>8</v>
      </c>
      <c r="U48" s="625">
        <v>8</v>
      </c>
      <c r="V48" s="633">
        <v>9</v>
      </c>
      <c r="W48" s="625" t="s">
        <v>595</v>
      </c>
      <c r="X48" s="633">
        <v>9</v>
      </c>
      <c r="Y48" s="625">
        <v>8</v>
      </c>
      <c r="Z48" s="625" t="s">
        <v>595</v>
      </c>
      <c r="AA48" s="625">
        <v>10</v>
      </c>
      <c r="AB48" s="625" t="s">
        <v>595</v>
      </c>
      <c r="AC48" s="625">
        <v>10</v>
      </c>
      <c r="AD48" s="625">
        <v>8</v>
      </c>
      <c r="AE48" s="625">
        <v>9</v>
      </c>
      <c r="AF48" s="625" t="s">
        <v>595</v>
      </c>
      <c r="AG48" s="625" t="s">
        <v>595</v>
      </c>
      <c r="AH48" s="625" t="s">
        <v>595</v>
      </c>
      <c r="AI48" s="625">
        <v>9</v>
      </c>
      <c r="AJ48" s="625">
        <v>9</v>
      </c>
      <c r="AK48" s="625">
        <v>9</v>
      </c>
      <c r="AL48" s="625">
        <v>10</v>
      </c>
      <c r="AM48" s="625" t="s">
        <v>595</v>
      </c>
      <c r="AN48" s="625">
        <v>7</v>
      </c>
      <c r="AO48" s="625" t="s">
        <v>595</v>
      </c>
      <c r="AP48" s="625" t="s">
        <v>595</v>
      </c>
      <c r="AQ48" s="625" t="s">
        <v>595</v>
      </c>
      <c r="AR48" s="625" t="s">
        <v>595</v>
      </c>
      <c r="AS48" s="625">
        <v>10</v>
      </c>
      <c r="AT48" s="633">
        <v>9</v>
      </c>
      <c r="AU48" s="699" t="s">
        <v>2547</v>
      </c>
      <c r="AV48" s="625">
        <v>10</v>
      </c>
      <c r="AW48" s="625">
        <v>10</v>
      </c>
      <c r="AX48" s="625"/>
      <c r="AY48" s="625">
        <v>9</v>
      </c>
      <c r="AZ48" s="625"/>
      <c r="BA48" s="625"/>
      <c r="BB48" s="625"/>
      <c r="BC48" s="625" t="s">
        <v>595</v>
      </c>
      <c r="BD48" s="625"/>
      <c r="BE48" s="625">
        <v>8</v>
      </c>
      <c r="BF48" s="625">
        <v>10</v>
      </c>
      <c r="BG48" s="625"/>
      <c r="BH48" s="625" t="s">
        <v>595</v>
      </c>
      <c r="BI48" s="625"/>
      <c r="BJ48" s="625"/>
      <c r="BK48" s="625"/>
      <c r="BL48" s="625" t="s">
        <v>595</v>
      </c>
      <c r="BM48" s="595">
        <v>9</v>
      </c>
      <c r="BN48" s="625" t="s">
        <v>595</v>
      </c>
      <c r="BO48" s="595"/>
      <c r="BP48" s="625">
        <f t="shared" si="19"/>
        <v>1</v>
      </c>
      <c r="BQ48" s="625">
        <f t="shared" si="20"/>
        <v>25</v>
      </c>
      <c r="BR48" s="625">
        <f t="shared" si="21"/>
        <v>24</v>
      </c>
      <c r="BS48" s="625">
        <f t="shared" si="22"/>
        <v>0</v>
      </c>
      <c r="BT48" s="625">
        <f t="shared" si="23"/>
        <v>0</v>
      </c>
      <c r="BU48" s="625">
        <f t="shared" si="24"/>
        <v>49</v>
      </c>
      <c r="BV48" s="80"/>
      <c r="BW48" s="239"/>
      <c r="BX48" s="239"/>
      <c r="BY48" s="239"/>
      <c r="BZ48" s="239"/>
      <c r="CA48" s="239"/>
      <c r="CB48" s="239"/>
      <c r="CC48" s="239"/>
      <c r="CD48" s="239"/>
      <c r="CE48" s="239"/>
      <c r="CF48" s="239"/>
      <c r="CG48" s="239"/>
      <c r="CH48" s="239"/>
      <c r="CI48" s="239"/>
      <c r="CJ48" s="239"/>
      <c r="CK48" s="239"/>
      <c r="CL48" s="239"/>
      <c r="CM48" s="239"/>
      <c r="CN48" s="239"/>
      <c r="CO48" s="239"/>
      <c r="CP48" s="239"/>
      <c r="CQ48" s="239"/>
      <c r="CR48" s="239"/>
      <c r="CS48" s="239"/>
      <c r="CT48" s="238"/>
      <c r="CU48" s="237"/>
      <c r="CV48" s="239"/>
      <c r="CW48" s="239"/>
      <c r="CX48" s="239"/>
      <c r="CY48" s="239"/>
      <c r="CZ48" s="239"/>
      <c r="DA48" s="239"/>
      <c r="DB48" s="239"/>
      <c r="DC48" s="239"/>
      <c r="DD48" s="238"/>
      <c r="DE48" s="237"/>
      <c r="DF48" s="240"/>
      <c r="DG48" s="237"/>
      <c r="DH48" s="239"/>
      <c r="DI48" s="239"/>
      <c r="DJ48" s="239"/>
      <c r="DK48" s="239"/>
      <c r="DL48" s="239"/>
      <c r="DM48" s="240"/>
    </row>
    <row r="49" spans="1:117" s="65" customFormat="1" ht="15.6" hidden="1" x14ac:dyDescent="0.25">
      <c r="A49" s="497">
        <v>25</v>
      </c>
      <c r="B49" s="239"/>
      <c r="C49" s="86" t="s">
        <v>1361</v>
      </c>
      <c r="D49" s="85" t="s">
        <v>1349</v>
      </c>
      <c r="E49" s="404" t="s">
        <v>592</v>
      </c>
      <c r="F49" s="236"/>
      <c r="G49" s="236">
        <v>2</v>
      </c>
      <c r="H49" s="595" t="s">
        <v>1261</v>
      </c>
      <c r="I49" s="625">
        <v>5</v>
      </c>
      <c r="J49" s="595"/>
      <c r="K49" s="595" t="s">
        <v>1261</v>
      </c>
      <c r="L49" s="625"/>
      <c r="M49" s="595" t="s">
        <v>1261</v>
      </c>
      <c r="N49" s="595" t="s">
        <v>1261</v>
      </c>
      <c r="O49" s="625"/>
      <c r="P49" s="625" t="s">
        <v>1391</v>
      </c>
      <c r="Q49" s="595" t="s">
        <v>1261</v>
      </c>
      <c r="R49" s="625" t="s">
        <v>1391</v>
      </c>
      <c r="S49" s="595"/>
      <c r="T49" s="625">
        <v>5</v>
      </c>
      <c r="U49" s="625">
        <v>5</v>
      </c>
      <c r="V49" s="633" t="s">
        <v>1673</v>
      </c>
      <c r="W49" s="625"/>
      <c r="X49" s="625"/>
      <c r="Y49" s="625">
        <v>5</v>
      </c>
      <c r="Z49" s="625"/>
      <c r="AA49" s="625"/>
      <c r="AB49" s="625"/>
      <c r="AC49" s="625"/>
      <c r="AD49" s="625"/>
      <c r="AE49" s="625"/>
      <c r="AF49" s="625"/>
      <c r="AG49" s="625"/>
      <c r="AH49" s="625"/>
      <c r="AI49" s="625" t="s">
        <v>1391</v>
      </c>
      <c r="AJ49" s="625"/>
      <c r="AK49" s="625"/>
      <c r="AL49" s="625"/>
      <c r="AM49" s="625"/>
      <c r="AN49" s="625"/>
      <c r="AO49" s="595" t="s">
        <v>1261</v>
      </c>
      <c r="AP49" s="595" t="s">
        <v>1261</v>
      </c>
      <c r="AQ49" s="625"/>
      <c r="AR49" s="625"/>
      <c r="AS49" s="625"/>
      <c r="AT49" s="625"/>
      <c r="AU49" s="699" t="s">
        <v>2547</v>
      </c>
      <c r="AV49" s="625"/>
      <c r="AW49" s="625"/>
      <c r="AX49" s="625"/>
      <c r="AY49" s="625" t="s">
        <v>1391</v>
      </c>
      <c r="AZ49" s="625"/>
      <c r="BA49" s="625" t="s">
        <v>1673</v>
      </c>
      <c r="BB49" s="625"/>
      <c r="BC49" s="595" t="s">
        <v>1261</v>
      </c>
      <c r="BD49" s="625"/>
      <c r="BE49" s="625">
        <v>5</v>
      </c>
      <c r="BF49" s="625"/>
      <c r="BG49" s="625"/>
      <c r="BH49" s="625"/>
      <c r="BI49" s="625"/>
      <c r="BJ49" s="625"/>
      <c r="BK49" s="625"/>
      <c r="BL49" s="625"/>
      <c r="BM49" s="595">
        <v>5</v>
      </c>
      <c r="BN49" s="595" t="s">
        <v>1261</v>
      </c>
      <c r="BO49" s="595"/>
      <c r="BP49" s="625">
        <f t="shared" si="19"/>
        <v>1</v>
      </c>
      <c r="BQ49" s="625">
        <f t="shared" si="20"/>
        <v>0</v>
      </c>
      <c r="BR49" s="625">
        <f t="shared" si="21"/>
        <v>9</v>
      </c>
      <c r="BS49" s="625">
        <f t="shared" si="22"/>
        <v>6</v>
      </c>
      <c r="BT49" s="625">
        <f t="shared" si="23"/>
        <v>0</v>
      </c>
      <c r="BU49" s="625">
        <f t="shared" si="24"/>
        <v>15</v>
      </c>
      <c r="BV49" s="80"/>
      <c r="BW49" s="239"/>
      <c r="BX49" s="239"/>
      <c r="BY49" s="239"/>
      <c r="BZ49" s="239"/>
      <c r="CA49" s="239"/>
      <c r="CB49" s="239"/>
      <c r="CC49" s="239"/>
      <c r="CD49" s="239"/>
      <c r="CE49" s="239"/>
      <c r="CF49" s="239"/>
      <c r="CG49" s="239"/>
      <c r="CH49" s="239"/>
      <c r="CI49" s="239"/>
      <c r="CJ49" s="239"/>
      <c r="CK49" s="239"/>
      <c r="CL49" s="239"/>
      <c r="CM49" s="239"/>
      <c r="CN49" s="239"/>
      <c r="CO49" s="239"/>
      <c r="CP49" s="239"/>
      <c r="CQ49" s="239"/>
      <c r="CR49" s="239"/>
      <c r="CS49" s="239"/>
      <c r="CT49" s="238"/>
      <c r="CU49" s="237"/>
      <c r="CV49" s="239"/>
      <c r="CW49" s="239"/>
      <c r="CX49" s="239"/>
      <c r="CY49" s="239"/>
      <c r="CZ49" s="239"/>
      <c r="DA49" s="239"/>
      <c r="DB49" s="239"/>
      <c r="DC49" s="239"/>
      <c r="DD49" s="238"/>
      <c r="DE49" s="237"/>
      <c r="DF49" s="240"/>
      <c r="DG49" s="237"/>
      <c r="DH49" s="239"/>
      <c r="DI49" s="239"/>
      <c r="DJ49" s="239"/>
      <c r="DK49" s="239"/>
      <c r="DL49" s="239"/>
      <c r="DM49" s="240"/>
    </row>
    <row r="50" spans="1:117" s="65" customFormat="1" ht="15" hidden="1" x14ac:dyDescent="0.25">
      <c r="A50" s="497">
        <v>26</v>
      </c>
      <c r="B50" s="239"/>
      <c r="C50" s="86" t="s">
        <v>1362</v>
      </c>
      <c r="D50" s="85" t="s">
        <v>1350</v>
      </c>
      <c r="E50" s="404" t="s">
        <v>592</v>
      </c>
      <c r="F50" s="236">
        <v>1</v>
      </c>
      <c r="G50" s="236"/>
      <c r="H50" s="595"/>
      <c r="I50" s="625" t="s">
        <v>1389</v>
      </c>
      <c r="J50" s="595"/>
      <c r="K50" s="625"/>
      <c r="L50" s="625"/>
      <c r="M50" s="625"/>
      <c r="N50" s="625"/>
      <c r="O50" s="625"/>
      <c r="P50" s="625" t="s">
        <v>1391</v>
      </c>
      <c r="Q50" s="595"/>
      <c r="R50" s="625" t="s">
        <v>1391</v>
      </c>
      <c r="S50" s="595"/>
      <c r="T50" s="625" t="s">
        <v>1389</v>
      </c>
      <c r="U50" s="625" t="s">
        <v>1389</v>
      </c>
      <c r="V50" s="633" t="s">
        <v>1673</v>
      </c>
      <c r="W50" s="625"/>
      <c r="X50" s="625"/>
      <c r="Y50" s="625" t="s">
        <v>1389</v>
      </c>
      <c r="Z50" s="625"/>
      <c r="AA50" s="625"/>
      <c r="AB50" s="625"/>
      <c r="AC50" s="625"/>
      <c r="AD50" s="625"/>
      <c r="AE50" s="625"/>
      <c r="AF50" s="625"/>
      <c r="AG50" s="625"/>
      <c r="AH50" s="625"/>
      <c r="AI50" s="625"/>
      <c r="AJ50" s="625"/>
      <c r="AK50" s="625"/>
      <c r="AL50" s="625"/>
      <c r="AM50" s="625"/>
      <c r="AN50" s="625"/>
      <c r="AO50" s="625"/>
      <c r="AP50" s="625"/>
      <c r="AQ50" s="625"/>
      <c r="AR50" s="625"/>
      <c r="AS50" s="625"/>
      <c r="AT50" s="625"/>
      <c r="AU50" s="699" t="s">
        <v>2547</v>
      </c>
      <c r="AV50" s="625"/>
      <c r="AW50" s="625"/>
      <c r="AX50" s="625"/>
      <c r="AY50" s="625" t="s">
        <v>1391</v>
      </c>
      <c r="AZ50" s="625"/>
      <c r="BA50" s="625" t="s">
        <v>1673</v>
      </c>
      <c r="BB50" s="625"/>
      <c r="BC50" s="625"/>
      <c r="BD50" s="625"/>
      <c r="BE50" s="625" t="s">
        <v>1389</v>
      </c>
      <c r="BF50" s="625"/>
      <c r="BG50" s="625"/>
      <c r="BH50" s="625"/>
      <c r="BI50" s="625" t="s">
        <v>1389</v>
      </c>
      <c r="BJ50" s="625"/>
      <c r="BK50" s="625"/>
      <c r="BL50" s="625"/>
      <c r="BM50" s="595" t="s">
        <v>1389</v>
      </c>
      <c r="BN50" s="625"/>
      <c r="BO50" s="595"/>
      <c r="BP50" s="625">
        <f t="shared" si="19"/>
        <v>1</v>
      </c>
      <c r="BQ50" s="625">
        <f t="shared" si="20"/>
        <v>0</v>
      </c>
      <c r="BR50" s="625">
        <f t="shared" si="21"/>
        <v>0</v>
      </c>
      <c r="BS50" s="625">
        <f t="shared" si="22"/>
        <v>0</v>
      </c>
      <c r="BT50" s="625">
        <f t="shared" si="23"/>
        <v>0</v>
      </c>
      <c r="BU50" s="625">
        <f t="shared" si="24"/>
        <v>0</v>
      </c>
      <c r="BV50" s="80"/>
      <c r="BW50" s="239"/>
      <c r="BX50" s="239"/>
      <c r="BY50" s="239"/>
      <c r="BZ50" s="239"/>
      <c r="CA50" s="239"/>
      <c r="CB50" s="239"/>
      <c r="CC50" s="239"/>
      <c r="CD50" s="239"/>
      <c r="CE50" s="239"/>
      <c r="CF50" s="239"/>
      <c r="CG50" s="239"/>
      <c r="CH50" s="239"/>
      <c r="CI50" s="239"/>
      <c r="CJ50" s="239"/>
      <c r="CK50" s="239"/>
      <c r="CL50" s="239"/>
      <c r="CM50" s="239"/>
      <c r="CN50" s="239"/>
      <c r="CO50" s="239"/>
      <c r="CP50" s="239"/>
      <c r="CQ50" s="239"/>
      <c r="CR50" s="239"/>
      <c r="CS50" s="239"/>
      <c r="CT50" s="238"/>
      <c r="CU50" s="237"/>
      <c r="CV50" s="239"/>
      <c r="CW50" s="239"/>
      <c r="CX50" s="239"/>
      <c r="CY50" s="239"/>
      <c r="CZ50" s="239"/>
      <c r="DA50" s="239"/>
      <c r="DB50" s="239"/>
      <c r="DC50" s="239"/>
      <c r="DD50" s="238"/>
      <c r="DE50" s="237"/>
      <c r="DF50" s="240"/>
      <c r="DG50" s="237"/>
      <c r="DH50" s="239"/>
      <c r="DI50" s="239"/>
      <c r="DJ50" s="239"/>
      <c r="DK50" s="239"/>
      <c r="DL50" s="239"/>
      <c r="DM50" s="240"/>
    </row>
    <row r="51" spans="1:117" s="65" customFormat="1" ht="15.6" hidden="1" x14ac:dyDescent="0.25">
      <c r="A51" s="497">
        <v>27</v>
      </c>
      <c r="B51" s="239"/>
      <c r="C51" s="86" t="s">
        <v>1363</v>
      </c>
      <c r="D51" s="85" t="s">
        <v>1351</v>
      </c>
      <c r="E51" s="404" t="s">
        <v>592</v>
      </c>
      <c r="F51" s="236">
        <v>2</v>
      </c>
      <c r="G51" s="236"/>
      <c r="H51" s="595" t="s">
        <v>36</v>
      </c>
      <c r="I51" s="625">
        <v>8</v>
      </c>
      <c r="J51" s="595">
        <v>5</v>
      </c>
      <c r="K51" s="595">
        <v>5</v>
      </c>
      <c r="L51" s="625"/>
      <c r="M51" s="595">
        <v>5</v>
      </c>
      <c r="N51" s="633"/>
      <c r="O51" s="625"/>
      <c r="P51" s="625">
        <v>5</v>
      </c>
      <c r="Q51" s="595"/>
      <c r="R51" s="625">
        <v>5</v>
      </c>
      <c r="S51" s="595"/>
      <c r="T51" s="625">
        <v>5</v>
      </c>
      <c r="U51" s="625">
        <v>5</v>
      </c>
      <c r="V51" s="633" t="s">
        <v>1673</v>
      </c>
      <c r="W51" s="633" t="s">
        <v>1673</v>
      </c>
      <c r="X51" s="633"/>
      <c r="Y51" s="625">
        <v>6</v>
      </c>
      <c r="Z51" s="625"/>
      <c r="AA51" s="625"/>
      <c r="AB51" s="625"/>
      <c r="AC51" s="625"/>
      <c r="AD51" s="625"/>
      <c r="AE51" s="625"/>
      <c r="AF51" s="625"/>
      <c r="AG51" s="625"/>
      <c r="AH51" s="625"/>
      <c r="AI51" s="625"/>
      <c r="AJ51" s="625"/>
      <c r="AK51" s="625"/>
      <c r="AL51" s="625"/>
      <c r="AM51" s="625"/>
      <c r="AN51" s="625"/>
      <c r="AO51" s="625"/>
      <c r="AP51" s="625"/>
      <c r="AQ51" s="625"/>
      <c r="AR51" s="625"/>
      <c r="AS51" s="625"/>
      <c r="AT51" s="625"/>
      <c r="AU51" s="699" t="s">
        <v>2547</v>
      </c>
      <c r="AV51" s="625"/>
      <c r="AW51" s="625"/>
      <c r="AX51" s="625"/>
      <c r="AY51" s="625">
        <v>5</v>
      </c>
      <c r="AZ51" s="625"/>
      <c r="BA51" s="625" t="s">
        <v>1673</v>
      </c>
      <c r="BB51" s="633" t="s">
        <v>1673</v>
      </c>
      <c r="BC51" s="625"/>
      <c r="BD51" s="625"/>
      <c r="BE51" s="625">
        <v>5</v>
      </c>
      <c r="BF51" s="625"/>
      <c r="BG51" s="625"/>
      <c r="BH51" s="625"/>
      <c r="BI51" s="625">
        <v>7</v>
      </c>
      <c r="BJ51" s="625"/>
      <c r="BK51" s="625"/>
      <c r="BL51" s="633" t="s">
        <v>1673</v>
      </c>
      <c r="BM51" s="595">
        <v>8</v>
      </c>
      <c r="BN51" s="625"/>
      <c r="BO51" s="595"/>
      <c r="BP51" s="625">
        <f t="shared" si="19"/>
        <v>1</v>
      </c>
      <c r="BQ51" s="625">
        <f t="shared" si="20"/>
        <v>4</v>
      </c>
      <c r="BR51" s="625">
        <f t="shared" si="21"/>
        <v>0</v>
      </c>
      <c r="BS51" s="625">
        <f t="shared" si="22"/>
        <v>9</v>
      </c>
      <c r="BT51" s="625">
        <f t="shared" si="23"/>
        <v>0</v>
      </c>
      <c r="BU51" s="625">
        <f t="shared" si="24"/>
        <v>13</v>
      </c>
      <c r="BV51" s="80"/>
      <c r="BW51" s="239"/>
      <c r="BX51" s="239"/>
      <c r="BY51" s="239"/>
      <c r="BZ51" s="239"/>
      <c r="CA51" s="239"/>
      <c r="CB51" s="239"/>
      <c r="CC51" s="239"/>
      <c r="CD51" s="239"/>
      <c r="CE51" s="239"/>
      <c r="CF51" s="239"/>
      <c r="CG51" s="239"/>
      <c r="CH51" s="239"/>
      <c r="CI51" s="239"/>
      <c r="CJ51" s="239"/>
      <c r="CK51" s="239"/>
      <c r="CL51" s="239"/>
      <c r="CM51" s="239"/>
      <c r="CN51" s="239"/>
      <c r="CO51" s="239"/>
      <c r="CP51" s="239"/>
      <c r="CQ51" s="239"/>
      <c r="CR51" s="239"/>
      <c r="CS51" s="239"/>
      <c r="CT51" s="238"/>
      <c r="CU51" s="237"/>
      <c r="CV51" s="239"/>
      <c r="CW51" s="239"/>
      <c r="CX51" s="239"/>
      <c r="CY51" s="239"/>
      <c r="CZ51" s="239"/>
      <c r="DA51" s="239"/>
      <c r="DB51" s="239"/>
      <c r="DC51" s="239"/>
      <c r="DD51" s="238"/>
      <c r="DE51" s="237"/>
      <c r="DF51" s="240"/>
      <c r="DG51" s="237"/>
      <c r="DH51" s="239"/>
      <c r="DI51" s="239"/>
      <c r="DJ51" s="239"/>
      <c r="DK51" s="239"/>
      <c r="DL51" s="239"/>
      <c r="DM51" s="240"/>
    </row>
    <row r="52" spans="1:117" s="65" customFormat="1" ht="15.6" hidden="1" x14ac:dyDescent="0.25">
      <c r="A52" s="497">
        <v>28</v>
      </c>
      <c r="B52" s="239"/>
      <c r="C52" s="86" t="s">
        <v>1355</v>
      </c>
      <c r="D52" s="85" t="s">
        <v>1353</v>
      </c>
      <c r="E52" s="404" t="s">
        <v>592</v>
      </c>
      <c r="F52" s="236">
        <v>2</v>
      </c>
      <c r="G52" s="236"/>
      <c r="H52" s="595"/>
      <c r="I52" s="625">
        <v>5</v>
      </c>
      <c r="J52" s="595" t="s">
        <v>1391</v>
      </c>
      <c r="K52" s="595" t="s">
        <v>1391</v>
      </c>
      <c r="L52" s="625"/>
      <c r="M52" s="595" t="s">
        <v>1391</v>
      </c>
      <c r="N52" s="625"/>
      <c r="O52" s="625"/>
      <c r="P52" s="625" t="s">
        <v>1391</v>
      </c>
      <c r="Q52" s="595"/>
      <c r="R52" s="625" t="s">
        <v>1391</v>
      </c>
      <c r="S52" s="595"/>
      <c r="T52" s="625">
        <v>5</v>
      </c>
      <c r="U52" s="625">
        <v>5</v>
      </c>
      <c r="V52" s="633" t="s">
        <v>1673</v>
      </c>
      <c r="W52" s="633" t="s">
        <v>1673</v>
      </c>
      <c r="X52" s="625"/>
      <c r="Y52" s="625">
        <v>5</v>
      </c>
      <c r="Z52" s="625"/>
      <c r="AA52" s="625"/>
      <c r="AB52" s="625"/>
      <c r="AC52" s="625"/>
      <c r="AD52" s="625"/>
      <c r="AE52" s="625"/>
      <c r="AF52" s="625"/>
      <c r="AG52" s="625"/>
      <c r="AH52" s="625"/>
      <c r="AI52" s="625" t="s">
        <v>1391</v>
      </c>
      <c r="AJ52" s="625"/>
      <c r="AK52" s="625"/>
      <c r="AL52" s="625"/>
      <c r="AM52" s="625"/>
      <c r="AN52" s="625"/>
      <c r="AO52" s="625"/>
      <c r="AP52" s="625"/>
      <c r="AQ52" s="625"/>
      <c r="AR52" s="625"/>
      <c r="AS52" s="625"/>
      <c r="AT52" s="625"/>
      <c r="AU52" s="699" t="s">
        <v>2547</v>
      </c>
      <c r="AV52" s="625"/>
      <c r="AW52" s="625"/>
      <c r="AX52" s="625"/>
      <c r="AY52" s="625" t="s">
        <v>1391</v>
      </c>
      <c r="AZ52" s="625"/>
      <c r="BA52" s="625" t="s">
        <v>1673</v>
      </c>
      <c r="BB52" s="625"/>
      <c r="BC52" s="625"/>
      <c r="BD52" s="625"/>
      <c r="BE52" s="625">
        <v>5</v>
      </c>
      <c r="BF52" s="625"/>
      <c r="BG52" s="625"/>
      <c r="BH52" s="625"/>
      <c r="BI52" s="625">
        <v>5</v>
      </c>
      <c r="BJ52" s="625"/>
      <c r="BK52" s="625"/>
      <c r="BL52" s="625"/>
      <c r="BM52" s="595">
        <v>5</v>
      </c>
      <c r="BN52" s="625"/>
      <c r="BO52" s="595"/>
      <c r="BP52" s="625">
        <f t="shared" si="19"/>
        <v>1</v>
      </c>
      <c r="BQ52" s="625">
        <f t="shared" si="20"/>
        <v>0</v>
      </c>
      <c r="BR52" s="625">
        <f t="shared" si="21"/>
        <v>0</v>
      </c>
      <c r="BS52" s="625">
        <f t="shared" si="22"/>
        <v>7</v>
      </c>
      <c r="BT52" s="625">
        <f t="shared" si="23"/>
        <v>0</v>
      </c>
      <c r="BU52" s="625">
        <f t="shared" si="24"/>
        <v>7</v>
      </c>
      <c r="BV52" s="80"/>
      <c r="BW52" s="239"/>
      <c r="BX52" s="239"/>
      <c r="BY52" s="239"/>
      <c r="BZ52" s="239"/>
      <c r="CA52" s="239"/>
      <c r="CB52" s="239"/>
      <c r="CC52" s="239"/>
      <c r="CD52" s="239"/>
      <c r="CE52" s="239"/>
      <c r="CF52" s="239"/>
      <c r="CG52" s="239"/>
      <c r="CH52" s="239"/>
      <c r="CI52" s="239"/>
      <c r="CJ52" s="239"/>
      <c r="CK52" s="239"/>
      <c r="CL52" s="239"/>
      <c r="CM52" s="239"/>
      <c r="CN52" s="239"/>
      <c r="CO52" s="239"/>
      <c r="CP52" s="239"/>
      <c r="CQ52" s="239"/>
      <c r="CR52" s="239"/>
      <c r="CS52" s="239"/>
      <c r="CT52" s="238"/>
      <c r="CU52" s="237"/>
      <c r="CV52" s="239"/>
      <c r="CW52" s="239"/>
      <c r="CX52" s="239"/>
      <c r="CY52" s="239"/>
      <c r="CZ52" s="239"/>
      <c r="DA52" s="239"/>
      <c r="DB52" s="239"/>
      <c r="DC52" s="239"/>
      <c r="DD52" s="238"/>
      <c r="DE52" s="237"/>
      <c r="DF52" s="240"/>
      <c r="DG52" s="237"/>
      <c r="DH52" s="239"/>
      <c r="DI52" s="239"/>
      <c r="DJ52" s="239"/>
      <c r="DK52" s="239"/>
      <c r="DL52" s="239"/>
      <c r="DM52" s="240"/>
    </row>
    <row r="53" spans="1:117" s="65" customFormat="1" ht="15.6" hidden="1" x14ac:dyDescent="0.25">
      <c r="A53" s="497">
        <v>29</v>
      </c>
      <c r="B53" s="55"/>
      <c r="C53" s="86" t="s">
        <v>1369</v>
      </c>
      <c r="D53" s="85" t="s">
        <v>1340</v>
      </c>
      <c r="E53" s="404" t="s">
        <v>592</v>
      </c>
      <c r="F53" s="236">
        <v>3</v>
      </c>
      <c r="G53" s="236"/>
      <c r="H53" s="595"/>
      <c r="I53" s="625">
        <v>5</v>
      </c>
      <c r="J53" s="595"/>
      <c r="K53" s="595"/>
      <c r="L53" s="625"/>
      <c r="M53" s="625">
        <v>5</v>
      </c>
      <c r="N53" s="625"/>
      <c r="O53" s="625">
        <v>5</v>
      </c>
      <c r="P53" s="625">
        <v>5</v>
      </c>
      <c r="Q53" s="595"/>
      <c r="R53" s="625"/>
      <c r="S53" s="595">
        <v>5</v>
      </c>
      <c r="T53" s="625">
        <v>5</v>
      </c>
      <c r="U53" s="625">
        <v>5</v>
      </c>
      <c r="V53" s="625">
        <v>5</v>
      </c>
      <c r="W53" s="633" t="s">
        <v>1673</v>
      </c>
      <c r="X53" s="625"/>
      <c r="Y53" s="625">
        <v>5</v>
      </c>
      <c r="Z53" s="625"/>
      <c r="AA53" s="625"/>
      <c r="AB53" s="625"/>
      <c r="AC53" s="625"/>
      <c r="AD53" s="625"/>
      <c r="AE53" s="625"/>
      <c r="AF53" s="625"/>
      <c r="AG53" s="625"/>
      <c r="AH53" s="625"/>
      <c r="AI53" s="625"/>
      <c r="AJ53" s="625"/>
      <c r="AK53" s="625"/>
      <c r="AL53" s="625"/>
      <c r="AM53" s="625"/>
      <c r="AN53" s="625"/>
      <c r="AO53" s="625"/>
      <c r="AP53" s="625"/>
      <c r="AQ53" s="625"/>
      <c r="AR53" s="625"/>
      <c r="AS53" s="625"/>
      <c r="AT53" s="625"/>
      <c r="AU53" s="699" t="s">
        <v>2547</v>
      </c>
      <c r="AV53" s="625"/>
      <c r="AW53" s="625" t="s">
        <v>1791</v>
      </c>
      <c r="AX53" s="625"/>
      <c r="AY53" s="625"/>
      <c r="AZ53" s="625"/>
      <c r="BA53" s="625"/>
      <c r="BB53" s="625"/>
      <c r="BC53" s="625"/>
      <c r="BD53" s="625"/>
      <c r="BE53" s="625">
        <v>5</v>
      </c>
      <c r="BF53" s="625"/>
      <c r="BG53" s="625"/>
      <c r="BH53" s="625"/>
      <c r="BI53" s="625">
        <v>5</v>
      </c>
      <c r="BJ53" s="625"/>
      <c r="BK53" s="625"/>
      <c r="BL53" s="625"/>
      <c r="BM53" s="625"/>
      <c r="BN53" s="625">
        <v>5</v>
      </c>
      <c r="BO53" s="595" t="s">
        <v>301</v>
      </c>
      <c r="BP53" s="625">
        <f t="shared" si="19"/>
        <v>1</v>
      </c>
      <c r="BQ53" s="625">
        <f t="shared" si="20"/>
        <v>0</v>
      </c>
      <c r="BR53" s="625">
        <f t="shared" si="21"/>
        <v>0</v>
      </c>
      <c r="BS53" s="625">
        <f t="shared" si="22"/>
        <v>12</v>
      </c>
      <c r="BT53" s="625">
        <f t="shared" si="23"/>
        <v>1</v>
      </c>
      <c r="BU53" s="625">
        <f t="shared" si="24"/>
        <v>13</v>
      </c>
      <c r="BV53" s="80"/>
      <c r="BW53" s="239"/>
      <c r="BX53" s="239"/>
      <c r="BY53" s="239"/>
      <c r="BZ53" s="239"/>
      <c r="CA53" s="239"/>
      <c r="CB53" s="239"/>
      <c r="CC53" s="239"/>
      <c r="CD53" s="239"/>
      <c r="CE53" s="239"/>
      <c r="CF53" s="239"/>
      <c r="CG53" s="239"/>
      <c r="CH53" s="239"/>
      <c r="CI53" s="239"/>
      <c r="CJ53" s="239"/>
      <c r="CK53" s="239"/>
      <c r="CL53" s="239"/>
      <c r="CM53" s="239"/>
      <c r="CN53" s="239"/>
      <c r="CO53" s="239"/>
      <c r="CP53" s="239"/>
      <c r="CQ53" s="239"/>
      <c r="CR53" s="239"/>
      <c r="CS53" s="239"/>
      <c r="CT53" s="238"/>
      <c r="CU53" s="237"/>
      <c r="CV53" s="239"/>
      <c r="CW53" s="239"/>
      <c r="CX53" s="239"/>
      <c r="CY53" s="239"/>
      <c r="CZ53" s="239"/>
      <c r="DA53" s="239"/>
      <c r="DB53" s="239"/>
      <c r="DC53" s="239"/>
      <c r="DD53" s="238"/>
      <c r="DE53" s="237"/>
      <c r="DF53" s="240"/>
      <c r="DG53" s="237"/>
      <c r="DH53" s="239"/>
      <c r="DI53" s="239"/>
      <c r="DJ53" s="239"/>
      <c r="DK53" s="239"/>
      <c r="DL53" s="239"/>
      <c r="DM53" s="240"/>
    </row>
    <row r="54" spans="1:117" s="65" customFormat="1" ht="15" hidden="1" x14ac:dyDescent="0.25">
      <c r="A54" s="497">
        <v>30</v>
      </c>
      <c r="B54" s="55"/>
      <c r="C54" s="86" t="s">
        <v>1187</v>
      </c>
      <c r="D54" s="85" t="s">
        <v>1188</v>
      </c>
      <c r="E54" s="404" t="s">
        <v>592</v>
      </c>
      <c r="F54" s="236">
        <v>8</v>
      </c>
      <c r="G54" s="236"/>
      <c r="H54" s="595">
        <v>10</v>
      </c>
      <c r="I54" s="625">
        <v>9</v>
      </c>
      <c r="J54" s="595">
        <v>10</v>
      </c>
      <c r="K54" s="595">
        <v>9</v>
      </c>
      <c r="L54" s="625">
        <v>9</v>
      </c>
      <c r="M54" s="625">
        <v>8</v>
      </c>
      <c r="N54" s="595">
        <v>9</v>
      </c>
      <c r="O54" s="625">
        <v>8</v>
      </c>
      <c r="P54" s="625">
        <v>9</v>
      </c>
      <c r="Q54" s="635">
        <v>10</v>
      </c>
      <c r="R54" s="625">
        <v>10</v>
      </c>
      <c r="S54" s="625">
        <v>7</v>
      </c>
      <c r="T54" s="625">
        <v>8</v>
      </c>
      <c r="U54" s="625">
        <v>8</v>
      </c>
      <c r="V54" s="625">
        <v>9</v>
      </c>
      <c r="W54" s="633">
        <v>9</v>
      </c>
      <c r="X54" s="633">
        <v>9</v>
      </c>
      <c r="Y54" s="625">
        <v>8</v>
      </c>
      <c r="Z54" s="625">
        <v>9</v>
      </c>
      <c r="AA54" s="633">
        <v>9</v>
      </c>
      <c r="AB54" s="625">
        <v>10</v>
      </c>
      <c r="AC54" s="625">
        <v>10</v>
      </c>
      <c r="AD54" s="625">
        <v>9</v>
      </c>
      <c r="AE54" s="625">
        <v>9</v>
      </c>
      <c r="AF54" s="625">
        <v>9</v>
      </c>
      <c r="AG54" s="625">
        <v>9</v>
      </c>
      <c r="AH54" s="633">
        <v>10</v>
      </c>
      <c r="AI54" s="633">
        <v>9</v>
      </c>
      <c r="AJ54" s="625">
        <v>9</v>
      </c>
      <c r="AK54" s="595">
        <v>9</v>
      </c>
      <c r="AL54" s="625">
        <v>10</v>
      </c>
      <c r="AM54" s="625">
        <v>10</v>
      </c>
      <c r="AN54" s="625">
        <v>9</v>
      </c>
      <c r="AO54" s="625">
        <v>9</v>
      </c>
      <c r="AP54" s="625">
        <v>9</v>
      </c>
      <c r="AQ54" s="625">
        <v>9</v>
      </c>
      <c r="AR54" s="625">
        <v>10</v>
      </c>
      <c r="AS54" s="625">
        <v>10</v>
      </c>
      <c r="AT54" s="633">
        <v>9</v>
      </c>
      <c r="AU54" s="699" t="s">
        <v>2547</v>
      </c>
      <c r="AV54" s="625">
        <v>9</v>
      </c>
      <c r="AW54" s="625">
        <v>10</v>
      </c>
      <c r="AX54" s="625"/>
      <c r="AY54" s="625">
        <v>10</v>
      </c>
      <c r="AZ54" s="625"/>
      <c r="BA54" s="625">
        <v>9</v>
      </c>
      <c r="BB54" s="625">
        <v>9</v>
      </c>
      <c r="BC54" s="625"/>
      <c r="BD54" s="625"/>
      <c r="BE54" s="625">
        <v>6</v>
      </c>
      <c r="BF54" s="625"/>
      <c r="BG54" s="625"/>
      <c r="BH54" s="625"/>
      <c r="BI54" s="625">
        <v>8</v>
      </c>
      <c r="BJ54" s="625"/>
      <c r="BK54" s="625"/>
      <c r="BL54" s="625"/>
      <c r="BM54" s="625">
        <v>9</v>
      </c>
      <c r="BN54" s="625">
        <v>9</v>
      </c>
      <c r="BO54" s="595">
        <v>7</v>
      </c>
      <c r="BP54" s="625">
        <f t="shared" si="19"/>
        <v>1</v>
      </c>
      <c r="BQ54" s="625">
        <f t="shared" si="20"/>
        <v>49</v>
      </c>
      <c r="BR54" s="625">
        <f t="shared" si="21"/>
        <v>0</v>
      </c>
      <c r="BS54" s="625">
        <f t="shared" si="22"/>
        <v>0</v>
      </c>
      <c r="BT54" s="625">
        <f t="shared" si="23"/>
        <v>0</v>
      </c>
      <c r="BU54" s="625">
        <f t="shared" si="24"/>
        <v>49</v>
      </c>
      <c r="BV54" s="80"/>
      <c r="BW54" s="239"/>
      <c r="BX54" s="239"/>
      <c r="BY54" s="239"/>
      <c r="BZ54" s="239"/>
      <c r="CA54" s="239"/>
      <c r="CB54" s="239"/>
      <c r="CC54" s="239"/>
      <c r="CD54" s="239"/>
      <c r="CE54" s="239"/>
      <c r="CF54" s="239"/>
      <c r="CG54" s="239"/>
      <c r="CH54" s="239"/>
      <c r="CI54" s="239"/>
      <c r="CJ54" s="239"/>
      <c r="CK54" s="239"/>
      <c r="CL54" s="239"/>
      <c r="CM54" s="239"/>
      <c r="CN54" s="239"/>
      <c r="CO54" s="239"/>
      <c r="CP54" s="239"/>
      <c r="CQ54" s="239"/>
      <c r="CR54" s="239"/>
      <c r="CS54" s="239"/>
      <c r="CT54" s="238"/>
      <c r="CU54" s="237"/>
      <c r="CV54" s="239"/>
      <c r="CW54" s="239"/>
      <c r="CX54" s="239"/>
      <c r="CY54" s="239"/>
      <c r="CZ54" s="239"/>
      <c r="DA54" s="239"/>
      <c r="DB54" s="239"/>
      <c r="DC54" s="239"/>
      <c r="DD54" s="238"/>
      <c r="DE54" s="237"/>
      <c r="DF54" s="240"/>
      <c r="DG54" s="237"/>
      <c r="DH54" s="239"/>
      <c r="DI54" s="239"/>
      <c r="DJ54" s="239"/>
      <c r="DK54" s="239"/>
      <c r="DL54" s="239"/>
      <c r="DM54" s="240"/>
    </row>
    <row r="55" spans="1:117" s="55" customFormat="1" ht="15.6" hidden="1" x14ac:dyDescent="0.25">
      <c r="A55" s="497">
        <v>31</v>
      </c>
      <c r="C55" s="86" t="s">
        <v>1076</v>
      </c>
      <c r="D55" s="85" t="s">
        <v>1077</v>
      </c>
      <c r="E55" s="91" t="s">
        <v>592</v>
      </c>
      <c r="F55" s="57">
        <v>1</v>
      </c>
      <c r="G55" s="57"/>
      <c r="H55" s="595">
        <v>5</v>
      </c>
      <c r="I55" s="625" t="s">
        <v>1389</v>
      </c>
      <c r="J55" s="595">
        <v>5</v>
      </c>
      <c r="K55" s="625">
        <v>5</v>
      </c>
      <c r="L55" s="625">
        <v>5</v>
      </c>
      <c r="M55" s="625">
        <v>5</v>
      </c>
      <c r="N55" s="625"/>
      <c r="O55" s="625" t="s">
        <v>1202</v>
      </c>
      <c r="P55" s="625" t="s">
        <v>1202</v>
      </c>
      <c r="Q55" s="635" t="s">
        <v>1791</v>
      </c>
      <c r="R55" s="625" t="s">
        <v>1391</v>
      </c>
      <c r="S55" s="625" t="s">
        <v>1202</v>
      </c>
      <c r="T55" s="625" t="s">
        <v>1389</v>
      </c>
      <c r="U55" s="625" t="s">
        <v>1389</v>
      </c>
      <c r="V55" s="625" t="s">
        <v>1202</v>
      </c>
      <c r="W55" s="633" t="s">
        <v>1673</v>
      </c>
      <c r="X55" s="625"/>
      <c r="Y55" s="625" t="s">
        <v>1389</v>
      </c>
      <c r="Z55" s="625"/>
      <c r="AA55" s="625"/>
      <c r="AB55" s="625"/>
      <c r="AC55" s="625"/>
      <c r="AD55" s="625"/>
      <c r="AE55" s="625" t="s">
        <v>1901</v>
      </c>
      <c r="AF55" s="625" t="s">
        <v>1987</v>
      </c>
      <c r="AG55" s="625" t="s">
        <v>1901</v>
      </c>
      <c r="AH55" s="625"/>
      <c r="AI55" s="625"/>
      <c r="AJ55" s="625"/>
      <c r="AK55" s="625"/>
      <c r="AL55" s="625"/>
      <c r="AM55" s="625"/>
      <c r="AN55" s="625"/>
      <c r="AO55" s="625"/>
      <c r="AP55" s="625"/>
      <c r="AQ55" s="625"/>
      <c r="AR55" s="625"/>
      <c r="AS55" s="625" t="s">
        <v>1901</v>
      </c>
      <c r="AT55" s="625"/>
      <c r="AU55" s="699" t="s">
        <v>2547</v>
      </c>
      <c r="AV55" s="625" t="s">
        <v>1987</v>
      </c>
      <c r="AW55" s="625" t="s">
        <v>1791</v>
      </c>
      <c r="AX55" s="625"/>
      <c r="AY55" s="625" t="s">
        <v>1391</v>
      </c>
      <c r="AZ55" s="625"/>
      <c r="BA55" s="625"/>
      <c r="BB55" s="625"/>
      <c r="BC55" s="625"/>
      <c r="BD55" s="625"/>
      <c r="BE55" s="625" t="s">
        <v>1389</v>
      </c>
      <c r="BF55" s="625"/>
      <c r="BG55" s="625"/>
      <c r="BH55" s="625"/>
      <c r="BI55" s="625" t="s">
        <v>1389</v>
      </c>
      <c r="BJ55" s="625"/>
      <c r="BK55" s="625">
        <v>5</v>
      </c>
      <c r="BL55" s="625"/>
      <c r="BM55" s="625"/>
      <c r="BN55" s="625"/>
      <c r="BO55" s="595"/>
      <c r="BP55" s="625">
        <f t="shared" si="19"/>
        <v>1</v>
      </c>
      <c r="BQ55" s="625">
        <f t="shared" si="20"/>
        <v>0</v>
      </c>
      <c r="BR55" s="625">
        <f t="shared" si="21"/>
        <v>0</v>
      </c>
      <c r="BS55" s="625">
        <f t="shared" si="22"/>
        <v>6</v>
      </c>
      <c r="BT55" s="625">
        <f t="shared" si="23"/>
        <v>0</v>
      </c>
      <c r="BU55" s="625">
        <f t="shared" si="24"/>
        <v>6</v>
      </c>
      <c r="BV55" s="59"/>
    </row>
    <row r="56" spans="1:117" s="55" customFormat="1" ht="15" hidden="1" x14ac:dyDescent="0.25">
      <c r="A56" s="497">
        <v>32</v>
      </c>
      <c r="C56" s="86" t="s">
        <v>1130</v>
      </c>
      <c r="D56" s="85" t="s">
        <v>1131</v>
      </c>
      <c r="E56" s="91" t="s">
        <v>592</v>
      </c>
      <c r="F56" s="57">
        <v>1</v>
      </c>
      <c r="G56" s="57"/>
      <c r="H56" s="595">
        <v>8</v>
      </c>
      <c r="I56" s="625" t="s">
        <v>1389</v>
      </c>
      <c r="J56" s="595">
        <v>9</v>
      </c>
      <c r="K56" s="625">
        <v>8</v>
      </c>
      <c r="L56" s="625">
        <v>10</v>
      </c>
      <c r="M56" s="625">
        <v>7</v>
      </c>
      <c r="N56" s="625" t="s">
        <v>1202</v>
      </c>
      <c r="O56" s="625" t="s">
        <v>1202</v>
      </c>
      <c r="P56" s="625" t="s">
        <v>1202</v>
      </c>
      <c r="Q56" s="635" t="s">
        <v>1791</v>
      </c>
      <c r="R56" s="625" t="s">
        <v>1391</v>
      </c>
      <c r="S56" s="625" t="s">
        <v>1202</v>
      </c>
      <c r="T56" s="625" t="s">
        <v>1389</v>
      </c>
      <c r="U56" s="625" t="s">
        <v>1389</v>
      </c>
      <c r="V56" s="625" t="s">
        <v>1202</v>
      </c>
      <c r="W56" s="633" t="s">
        <v>1673</v>
      </c>
      <c r="X56" s="625"/>
      <c r="Y56" s="625" t="s">
        <v>1389</v>
      </c>
      <c r="Z56" s="625"/>
      <c r="AA56" s="625"/>
      <c r="AB56" s="625"/>
      <c r="AC56" s="625"/>
      <c r="AD56" s="625"/>
      <c r="AE56" s="625" t="s">
        <v>1901</v>
      </c>
      <c r="AF56" s="625" t="s">
        <v>1987</v>
      </c>
      <c r="AG56" s="625" t="s">
        <v>1901</v>
      </c>
      <c r="AH56" s="625"/>
      <c r="AI56" s="625"/>
      <c r="AJ56" s="625"/>
      <c r="AK56" s="625"/>
      <c r="AL56" s="625"/>
      <c r="AM56" s="625"/>
      <c r="AN56" s="625"/>
      <c r="AO56" s="625"/>
      <c r="AP56" s="625"/>
      <c r="AQ56" s="625"/>
      <c r="AR56" s="625"/>
      <c r="AS56" s="625" t="s">
        <v>1901</v>
      </c>
      <c r="AT56" s="625"/>
      <c r="AU56" s="699" t="s">
        <v>2547</v>
      </c>
      <c r="AV56" s="625" t="s">
        <v>1987</v>
      </c>
      <c r="AW56" s="625" t="s">
        <v>1791</v>
      </c>
      <c r="AX56" s="625"/>
      <c r="AY56" s="625" t="s">
        <v>1391</v>
      </c>
      <c r="AZ56" s="625"/>
      <c r="BA56" s="625"/>
      <c r="BB56" s="625"/>
      <c r="BC56" s="625"/>
      <c r="BD56" s="625"/>
      <c r="BE56" s="625" t="s">
        <v>1389</v>
      </c>
      <c r="BF56" s="625"/>
      <c r="BG56" s="625"/>
      <c r="BH56" s="625"/>
      <c r="BI56" s="625" t="s">
        <v>1389</v>
      </c>
      <c r="BJ56" s="625"/>
      <c r="BK56" s="625">
        <v>9</v>
      </c>
      <c r="BL56" s="625"/>
      <c r="BM56" s="625"/>
      <c r="BN56" s="625" t="s">
        <v>1202</v>
      </c>
      <c r="BO56" s="595" t="s">
        <v>1202</v>
      </c>
      <c r="BP56" s="625">
        <f t="shared" si="19"/>
        <v>1</v>
      </c>
      <c r="BQ56" s="625">
        <f t="shared" si="20"/>
        <v>6</v>
      </c>
      <c r="BR56" s="625">
        <f t="shared" si="21"/>
        <v>0</v>
      </c>
      <c r="BS56" s="625">
        <f t="shared" si="22"/>
        <v>0</v>
      </c>
      <c r="BT56" s="625">
        <f t="shared" si="23"/>
        <v>0</v>
      </c>
      <c r="BU56" s="625">
        <f t="shared" si="24"/>
        <v>6</v>
      </c>
      <c r="BV56" s="59"/>
    </row>
    <row r="57" spans="1:117" s="65" customFormat="1" ht="15" hidden="1" x14ac:dyDescent="0.25">
      <c r="A57" s="497">
        <v>33</v>
      </c>
      <c r="B57" s="55"/>
      <c r="C57" s="86" t="s">
        <v>1370</v>
      </c>
      <c r="D57" s="483" t="s">
        <v>1071</v>
      </c>
      <c r="E57" s="404" t="s">
        <v>592</v>
      </c>
      <c r="F57" s="236">
        <v>4</v>
      </c>
      <c r="G57" s="236">
        <v>1</v>
      </c>
      <c r="H57" s="595">
        <v>7</v>
      </c>
      <c r="I57" s="625">
        <v>7</v>
      </c>
      <c r="J57" s="595">
        <v>9</v>
      </c>
      <c r="K57" s="625"/>
      <c r="L57" s="625">
        <v>10</v>
      </c>
      <c r="M57" s="625">
        <v>6</v>
      </c>
      <c r="N57" s="625">
        <v>7</v>
      </c>
      <c r="O57" s="625">
        <v>8</v>
      </c>
      <c r="P57" s="625">
        <v>8</v>
      </c>
      <c r="Q57" s="635" t="s">
        <v>1791</v>
      </c>
      <c r="R57" s="625" t="s">
        <v>1391</v>
      </c>
      <c r="S57" s="625">
        <v>7</v>
      </c>
      <c r="T57" s="625">
        <v>7</v>
      </c>
      <c r="U57" s="625">
        <v>7</v>
      </c>
      <c r="V57" s="625">
        <v>7</v>
      </c>
      <c r="W57" s="633" t="s">
        <v>1673</v>
      </c>
      <c r="X57" s="625"/>
      <c r="Y57" s="625">
        <v>6</v>
      </c>
      <c r="Z57" s="625"/>
      <c r="AA57" s="625"/>
      <c r="AB57" s="625"/>
      <c r="AC57" s="625"/>
      <c r="AD57" s="625"/>
      <c r="AE57" s="625" t="s">
        <v>1901</v>
      </c>
      <c r="AF57" s="625" t="s">
        <v>1987</v>
      </c>
      <c r="AG57" s="625" t="s">
        <v>1901</v>
      </c>
      <c r="AH57" s="625"/>
      <c r="AI57" s="625"/>
      <c r="AJ57" s="625"/>
      <c r="AK57" s="625"/>
      <c r="AL57" s="625"/>
      <c r="AM57" s="625"/>
      <c r="AN57" s="625"/>
      <c r="AO57" s="625"/>
      <c r="AP57" s="625"/>
      <c r="AQ57" s="625"/>
      <c r="AR57" s="625"/>
      <c r="AS57" s="625" t="s">
        <v>1901</v>
      </c>
      <c r="AT57" s="625"/>
      <c r="AU57" s="699" t="s">
        <v>2547</v>
      </c>
      <c r="AV57" s="625" t="s">
        <v>1987</v>
      </c>
      <c r="AW57" s="625" t="s">
        <v>1791</v>
      </c>
      <c r="AX57" s="625"/>
      <c r="AY57" s="625" t="s">
        <v>1391</v>
      </c>
      <c r="AZ57" s="625"/>
      <c r="BA57" s="625"/>
      <c r="BB57" s="625"/>
      <c r="BC57" s="625"/>
      <c r="BD57" s="625">
        <v>5</v>
      </c>
      <c r="BE57" s="625">
        <v>6</v>
      </c>
      <c r="BF57" s="625"/>
      <c r="BG57" s="625"/>
      <c r="BH57" s="625"/>
      <c r="BI57" s="625">
        <v>6</v>
      </c>
      <c r="BJ57" s="625"/>
      <c r="BK57" s="625">
        <v>6</v>
      </c>
      <c r="BL57" s="625"/>
      <c r="BM57" s="625">
        <v>9</v>
      </c>
      <c r="BN57" s="625">
        <v>9</v>
      </c>
      <c r="BO57" s="595"/>
      <c r="BP57" s="625">
        <f t="shared" si="19"/>
        <v>1</v>
      </c>
      <c r="BQ57" s="625">
        <f t="shared" si="20"/>
        <v>18</v>
      </c>
      <c r="BR57" s="625">
        <f t="shared" si="21"/>
        <v>0</v>
      </c>
      <c r="BS57" s="625">
        <f t="shared" si="22"/>
        <v>1</v>
      </c>
      <c r="BT57" s="625">
        <f t="shared" si="23"/>
        <v>0</v>
      </c>
      <c r="BU57" s="625">
        <f t="shared" si="24"/>
        <v>19</v>
      </c>
      <c r="BV57" s="80"/>
      <c r="BW57" s="239"/>
      <c r="BX57" s="239"/>
      <c r="BY57" s="239"/>
      <c r="BZ57" s="239"/>
      <c r="CA57" s="239"/>
      <c r="CB57" s="239"/>
      <c r="CC57" s="239"/>
      <c r="CD57" s="239"/>
      <c r="CE57" s="239"/>
      <c r="CF57" s="239"/>
      <c r="CG57" s="239"/>
      <c r="CH57" s="239"/>
      <c r="CI57" s="239"/>
      <c r="CJ57" s="239"/>
      <c r="CK57" s="239"/>
      <c r="CL57" s="239"/>
      <c r="CM57" s="239"/>
      <c r="CN57" s="239"/>
      <c r="CO57" s="239"/>
      <c r="CP57" s="239"/>
      <c r="CQ57" s="239"/>
      <c r="CR57" s="239"/>
      <c r="CS57" s="239"/>
      <c r="CT57" s="238"/>
      <c r="CU57" s="237"/>
      <c r="CV57" s="239"/>
      <c r="CW57" s="239"/>
      <c r="CX57" s="239"/>
      <c r="CY57" s="239"/>
      <c r="CZ57" s="239"/>
      <c r="DA57" s="239"/>
      <c r="DB57" s="239"/>
      <c r="DC57" s="239"/>
      <c r="DD57" s="238"/>
      <c r="DE57" s="237"/>
      <c r="DF57" s="240"/>
      <c r="DG57" s="237"/>
      <c r="DH57" s="239"/>
      <c r="DI57" s="239"/>
      <c r="DJ57" s="239"/>
      <c r="DK57" s="239"/>
      <c r="DL57" s="239"/>
      <c r="DM57" s="240"/>
    </row>
    <row r="58" spans="1:117" s="55" customFormat="1" ht="15" hidden="1" x14ac:dyDescent="0.25">
      <c r="A58" s="497">
        <v>34</v>
      </c>
      <c r="C58" s="86" t="s">
        <v>1078</v>
      </c>
      <c r="D58" s="85" t="s">
        <v>1079</v>
      </c>
      <c r="E58" s="91" t="s">
        <v>592</v>
      </c>
      <c r="F58" s="57">
        <v>8</v>
      </c>
      <c r="G58" s="57"/>
      <c r="H58" s="595" t="s">
        <v>1675</v>
      </c>
      <c r="I58" s="625">
        <v>7</v>
      </c>
      <c r="J58" s="595">
        <v>9</v>
      </c>
      <c r="K58" s="625">
        <v>7</v>
      </c>
      <c r="L58" s="625">
        <v>9</v>
      </c>
      <c r="M58" s="625" t="s">
        <v>295</v>
      </c>
      <c r="N58" s="625">
        <v>8</v>
      </c>
      <c r="O58" s="625">
        <v>8</v>
      </c>
      <c r="P58" s="625">
        <v>7</v>
      </c>
      <c r="Q58" s="635">
        <v>9</v>
      </c>
      <c r="R58" s="625">
        <v>10</v>
      </c>
      <c r="S58" s="625">
        <v>7</v>
      </c>
      <c r="T58" s="625">
        <v>8</v>
      </c>
      <c r="U58" s="625">
        <v>7</v>
      </c>
      <c r="V58" s="625">
        <v>9</v>
      </c>
      <c r="W58" s="633">
        <v>8</v>
      </c>
      <c r="X58" s="633">
        <v>9</v>
      </c>
      <c r="Y58" s="625">
        <v>8</v>
      </c>
      <c r="Z58" s="625">
        <v>9</v>
      </c>
      <c r="AA58" s="625">
        <v>10</v>
      </c>
      <c r="AB58" s="625">
        <v>9</v>
      </c>
      <c r="AC58" s="625">
        <v>10</v>
      </c>
      <c r="AD58" s="625">
        <v>9</v>
      </c>
      <c r="AE58" s="625">
        <v>9</v>
      </c>
      <c r="AF58" s="625">
        <v>10</v>
      </c>
      <c r="AG58" s="625">
        <v>9</v>
      </c>
      <c r="AH58" s="633">
        <v>10</v>
      </c>
      <c r="AI58" s="625">
        <v>7</v>
      </c>
      <c r="AJ58" s="625">
        <v>8</v>
      </c>
      <c r="AK58" s="625">
        <v>9</v>
      </c>
      <c r="AL58" s="625">
        <v>9</v>
      </c>
      <c r="AM58" s="625">
        <v>10</v>
      </c>
      <c r="AN58" s="625">
        <v>7</v>
      </c>
      <c r="AO58" s="625">
        <v>8</v>
      </c>
      <c r="AP58" s="625">
        <v>10</v>
      </c>
      <c r="AQ58" s="625">
        <v>10</v>
      </c>
      <c r="AR58" s="625">
        <v>9</v>
      </c>
      <c r="AS58" s="625">
        <v>10</v>
      </c>
      <c r="AT58" s="633">
        <v>8</v>
      </c>
      <c r="AU58" s="699" t="s">
        <v>2547</v>
      </c>
      <c r="AV58" s="625">
        <v>9</v>
      </c>
      <c r="AW58" s="625">
        <v>10</v>
      </c>
      <c r="AX58" s="625"/>
      <c r="AY58" s="625">
        <v>9</v>
      </c>
      <c r="AZ58" s="625"/>
      <c r="BA58" s="625"/>
      <c r="BB58" s="625">
        <v>9</v>
      </c>
      <c r="BC58" s="625"/>
      <c r="BD58" s="625"/>
      <c r="BE58" s="625">
        <v>7</v>
      </c>
      <c r="BF58" s="625">
        <v>10</v>
      </c>
      <c r="BG58" s="625"/>
      <c r="BH58" s="625"/>
      <c r="BI58" s="625">
        <v>9</v>
      </c>
      <c r="BJ58" s="625"/>
      <c r="BK58" s="625">
        <v>8</v>
      </c>
      <c r="BL58" s="625"/>
      <c r="BM58" s="625">
        <v>9</v>
      </c>
      <c r="BN58" s="625">
        <v>9</v>
      </c>
      <c r="BO58" s="595"/>
      <c r="BP58" s="625">
        <f t="shared" si="19"/>
        <v>1</v>
      </c>
      <c r="BQ58" s="625">
        <f t="shared" si="20"/>
        <v>47</v>
      </c>
      <c r="BR58" s="625">
        <f t="shared" si="21"/>
        <v>2</v>
      </c>
      <c r="BS58" s="625">
        <f t="shared" si="22"/>
        <v>0</v>
      </c>
      <c r="BT58" s="625">
        <f t="shared" si="23"/>
        <v>0</v>
      </c>
      <c r="BU58" s="625">
        <f t="shared" si="24"/>
        <v>49</v>
      </c>
      <c r="BV58" s="59"/>
    </row>
    <row r="59" spans="1:117" s="55" customFormat="1" ht="15" hidden="1" x14ac:dyDescent="0.25">
      <c r="A59" s="497">
        <v>35</v>
      </c>
      <c r="C59" s="86" t="s">
        <v>1080</v>
      </c>
      <c r="D59" s="85" t="s">
        <v>1081</v>
      </c>
      <c r="E59" s="91" t="s">
        <v>592</v>
      </c>
      <c r="F59" s="57">
        <v>4</v>
      </c>
      <c r="G59" s="57"/>
      <c r="H59" s="595">
        <v>7</v>
      </c>
      <c r="I59" s="625">
        <v>6</v>
      </c>
      <c r="J59" s="595">
        <v>9</v>
      </c>
      <c r="K59" s="625">
        <v>6</v>
      </c>
      <c r="L59" s="625">
        <v>9</v>
      </c>
      <c r="M59" s="625" t="s">
        <v>301</v>
      </c>
      <c r="N59" s="625">
        <v>6</v>
      </c>
      <c r="O59" s="625">
        <v>7</v>
      </c>
      <c r="P59" s="625">
        <v>7</v>
      </c>
      <c r="Q59" s="635" t="s">
        <v>1791</v>
      </c>
      <c r="R59" s="625" t="s">
        <v>1391</v>
      </c>
      <c r="S59" s="625">
        <v>5</v>
      </c>
      <c r="T59" s="625">
        <v>6</v>
      </c>
      <c r="U59" s="625">
        <v>5</v>
      </c>
      <c r="V59" s="625">
        <v>5</v>
      </c>
      <c r="W59" s="633" t="s">
        <v>1673</v>
      </c>
      <c r="X59" s="625"/>
      <c r="Y59" s="625">
        <v>5</v>
      </c>
      <c r="Z59" s="625"/>
      <c r="AA59" s="625"/>
      <c r="AB59" s="625"/>
      <c r="AC59" s="625"/>
      <c r="AD59" s="625"/>
      <c r="AE59" s="625" t="s">
        <v>1901</v>
      </c>
      <c r="AF59" s="625"/>
      <c r="AG59" s="625" t="s">
        <v>1901</v>
      </c>
      <c r="AH59" s="625"/>
      <c r="AI59" s="625" t="s">
        <v>1391</v>
      </c>
      <c r="AJ59" s="625"/>
      <c r="AK59" s="625"/>
      <c r="AL59" s="625"/>
      <c r="AM59" s="625"/>
      <c r="AN59" s="625"/>
      <c r="AO59" s="625">
        <v>5</v>
      </c>
      <c r="AP59" s="625" t="s">
        <v>1901</v>
      </c>
      <c r="AQ59" s="625"/>
      <c r="AR59" s="625"/>
      <c r="AS59" s="625" t="s">
        <v>1901</v>
      </c>
      <c r="AT59" s="625"/>
      <c r="AU59" s="699" t="s">
        <v>2547</v>
      </c>
      <c r="AV59" s="625"/>
      <c r="AW59" s="625" t="s">
        <v>1791</v>
      </c>
      <c r="AX59" s="625"/>
      <c r="AY59" s="625" t="s">
        <v>1391</v>
      </c>
      <c r="AZ59" s="625"/>
      <c r="BA59" s="625"/>
      <c r="BB59" s="625" t="s">
        <v>1673</v>
      </c>
      <c r="BC59" s="625"/>
      <c r="BD59" s="625"/>
      <c r="BE59" s="625">
        <v>5</v>
      </c>
      <c r="BF59" s="625"/>
      <c r="BG59" s="625"/>
      <c r="BH59" s="625"/>
      <c r="BI59" s="625">
        <v>6</v>
      </c>
      <c r="BJ59" s="625"/>
      <c r="BK59" s="625">
        <v>7</v>
      </c>
      <c r="BL59" s="625"/>
      <c r="BM59" s="625"/>
      <c r="BN59" s="625">
        <v>5</v>
      </c>
      <c r="BO59" s="595"/>
      <c r="BP59" s="625">
        <f t="shared" si="19"/>
        <v>1</v>
      </c>
      <c r="BQ59" s="625">
        <f t="shared" si="20"/>
        <v>11</v>
      </c>
      <c r="BR59" s="625">
        <f t="shared" si="21"/>
        <v>0</v>
      </c>
      <c r="BS59" s="625">
        <f t="shared" si="22"/>
        <v>7</v>
      </c>
      <c r="BT59" s="625">
        <f t="shared" si="23"/>
        <v>1</v>
      </c>
      <c r="BU59" s="625">
        <f t="shared" si="24"/>
        <v>19</v>
      </c>
      <c r="BV59" s="59"/>
    </row>
    <row r="60" spans="1:117" s="55" customFormat="1" ht="15" hidden="1" x14ac:dyDescent="0.25">
      <c r="A60" s="497">
        <v>36</v>
      </c>
      <c r="C60" s="86" t="s">
        <v>1082</v>
      </c>
      <c r="D60" s="85" t="s">
        <v>1083</v>
      </c>
      <c r="E60" s="91" t="s">
        <v>592</v>
      </c>
      <c r="F60" s="57">
        <v>1</v>
      </c>
      <c r="G60" s="57"/>
      <c r="H60" s="595" t="s">
        <v>1088</v>
      </c>
      <c r="I60" s="625" t="s">
        <v>1088</v>
      </c>
      <c r="J60" s="595" t="s">
        <v>1088</v>
      </c>
      <c r="K60" s="625" t="s">
        <v>1088</v>
      </c>
      <c r="L60" s="625" t="s">
        <v>1088</v>
      </c>
      <c r="M60" s="625" t="s">
        <v>1088</v>
      </c>
      <c r="N60" s="625" t="s">
        <v>1202</v>
      </c>
      <c r="O60" s="625" t="s">
        <v>1202</v>
      </c>
      <c r="P60" s="625" t="s">
        <v>1202</v>
      </c>
      <c r="Q60" s="635" t="s">
        <v>1791</v>
      </c>
      <c r="R60" s="625" t="s">
        <v>1391</v>
      </c>
      <c r="S60" s="625" t="s">
        <v>1202</v>
      </c>
      <c r="T60" s="625" t="s">
        <v>1389</v>
      </c>
      <c r="U60" s="625" t="s">
        <v>1389</v>
      </c>
      <c r="V60" s="625" t="s">
        <v>1202</v>
      </c>
      <c r="W60" s="633" t="s">
        <v>1673</v>
      </c>
      <c r="X60" s="625"/>
      <c r="Y60" s="625" t="s">
        <v>1389</v>
      </c>
      <c r="Z60" s="625"/>
      <c r="AA60" s="625"/>
      <c r="AB60" s="625"/>
      <c r="AC60" s="625"/>
      <c r="AD60" s="625"/>
      <c r="AE60" s="625" t="s">
        <v>1901</v>
      </c>
      <c r="AF60" s="625"/>
      <c r="AG60" s="625" t="s">
        <v>1901</v>
      </c>
      <c r="AH60" s="625"/>
      <c r="AI60" s="625" t="s">
        <v>1391</v>
      </c>
      <c r="AJ60" s="625"/>
      <c r="AK60" s="625"/>
      <c r="AL60" s="625"/>
      <c r="AM60" s="625"/>
      <c r="AN60" s="625"/>
      <c r="AO60" s="625"/>
      <c r="AP60" s="625" t="s">
        <v>1901</v>
      </c>
      <c r="AQ60" s="625"/>
      <c r="AR60" s="625"/>
      <c r="AS60" s="625" t="s">
        <v>1901</v>
      </c>
      <c r="AT60" s="625"/>
      <c r="AU60" s="699" t="s">
        <v>2547</v>
      </c>
      <c r="AV60" s="625"/>
      <c r="AW60" s="625" t="s">
        <v>1791</v>
      </c>
      <c r="AX60" s="625"/>
      <c r="AY60" s="625" t="s">
        <v>1391</v>
      </c>
      <c r="AZ60" s="625"/>
      <c r="BA60" s="625"/>
      <c r="BB60" s="625" t="s">
        <v>1673</v>
      </c>
      <c r="BC60" s="625"/>
      <c r="BD60" s="625"/>
      <c r="BE60" s="625" t="s">
        <v>1389</v>
      </c>
      <c r="BF60" s="625"/>
      <c r="BG60" s="625"/>
      <c r="BH60" s="625"/>
      <c r="BI60" s="625" t="s">
        <v>1389</v>
      </c>
      <c r="BJ60" s="625"/>
      <c r="BK60" s="625" t="s">
        <v>1088</v>
      </c>
      <c r="BL60" s="625"/>
      <c r="BM60" s="625"/>
      <c r="BN60" s="625"/>
      <c r="BO60" s="595"/>
      <c r="BP60" s="625">
        <f t="shared" si="19"/>
        <v>1</v>
      </c>
      <c r="BQ60" s="625">
        <f t="shared" si="20"/>
        <v>0</v>
      </c>
      <c r="BR60" s="625">
        <f t="shared" si="21"/>
        <v>0</v>
      </c>
      <c r="BS60" s="625">
        <f t="shared" si="22"/>
        <v>0</v>
      </c>
      <c r="BT60" s="625">
        <f t="shared" si="23"/>
        <v>0</v>
      </c>
      <c r="BU60" s="625">
        <f t="shared" si="24"/>
        <v>0</v>
      </c>
      <c r="BV60" s="59"/>
    </row>
    <row r="61" spans="1:117" s="55" customFormat="1" ht="15" hidden="1" x14ac:dyDescent="0.25">
      <c r="A61" s="497">
        <v>37</v>
      </c>
      <c r="C61" s="86" t="s">
        <v>1090</v>
      </c>
      <c r="D61" s="85" t="s">
        <v>1089</v>
      </c>
      <c r="E61" s="91" t="s">
        <v>592</v>
      </c>
      <c r="F61" s="57">
        <v>8</v>
      </c>
      <c r="G61" s="57"/>
      <c r="H61" s="595">
        <v>8</v>
      </c>
      <c r="I61" s="625">
        <v>8</v>
      </c>
      <c r="J61" s="595">
        <v>9</v>
      </c>
      <c r="K61" s="625">
        <v>8</v>
      </c>
      <c r="L61" s="625">
        <v>9</v>
      </c>
      <c r="M61" s="625">
        <v>7</v>
      </c>
      <c r="N61" s="625">
        <v>9</v>
      </c>
      <c r="O61" s="625">
        <v>9</v>
      </c>
      <c r="P61" s="625">
        <v>9</v>
      </c>
      <c r="Q61" s="635">
        <v>9</v>
      </c>
      <c r="R61" s="625">
        <v>9</v>
      </c>
      <c r="S61" s="625">
        <v>9</v>
      </c>
      <c r="T61" s="625">
        <v>10</v>
      </c>
      <c r="U61" s="625">
        <v>9</v>
      </c>
      <c r="V61" s="625">
        <v>9</v>
      </c>
      <c r="W61" s="633">
        <v>8</v>
      </c>
      <c r="X61" s="633">
        <v>9</v>
      </c>
      <c r="Y61" s="625">
        <v>9</v>
      </c>
      <c r="Z61" s="625">
        <v>9</v>
      </c>
      <c r="AA61" s="625">
        <v>10</v>
      </c>
      <c r="AB61" s="625">
        <v>9</v>
      </c>
      <c r="AC61" s="625">
        <v>10</v>
      </c>
      <c r="AD61" s="625">
        <v>9</v>
      </c>
      <c r="AE61" s="625">
        <v>10</v>
      </c>
      <c r="AF61" s="625">
        <v>9</v>
      </c>
      <c r="AG61" s="625">
        <v>10</v>
      </c>
      <c r="AH61" s="633">
        <v>9</v>
      </c>
      <c r="AI61" s="625">
        <v>8</v>
      </c>
      <c r="AJ61" s="625">
        <v>8</v>
      </c>
      <c r="AK61" s="625">
        <v>9</v>
      </c>
      <c r="AL61" s="625">
        <v>10</v>
      </c>
      <c r="AM61" s="625">
        <v>10</v>
      </c>
      <c r="AN61" s="625">
        <v>8</v>
      </c>
      <c r="AO61" s="625">
        <v>9</v>
      </c>
      <c r="AP61" s="625">
        <v>10</v>
      </c>
      <c r="AQ61" s="625">
        <v>9</v>
      </c>
      <c r="AR61" s="625">
        <v>9</v>
      </c>
      <c r="AS61" s="625">
        <v>10</v>
      </c>
      <c r="AT61" s="633">
        <v>9</v>
      </c>
      <c r="AU61" s="699" t="s">
        <v>2547</v>
      </c>
      <c r="AV61" s="625">
        <v>9</v>
      </c>
      <c r="AW61" s="625">
        <v>10</v>
      </c>
      <c r="AX61" s="625"/>
      <c r="AY61" s="625">
        <v>10</v>
      </c>
      <c r="AZ61" s="625"/>
      <c r="BA61" s="625"/>
      <c r="BB61" s="625">
        <v>10</v>
      </c>
      <c r="BC61" s="625"/>
      <c r="BD61" s="625"/>
      <c r="BE61" s="625">
        <v>9</v>
      </c>
      <c r="BF61" s="625">
        <v>10</v>
      </c>
      <c r="BG61" s="625"/>
      <c r="BH61" s="625"/>
      <c r="BI61" s="625">
        <v>9</v>
      </c>
      <c r="BJ61" s="625"/>
      <c r="BK61" s="625">
        <v>8</v>
      </c>
      <c r="BL61" s="625"/>
      <c r="BM61" s="625"/>
      <c r="BN61" s="625">
        <v>8</v>
      </c>
      <c r="BO61" s="595">
        <v>7</v>
      </c>
      <c r="BP61" s="625">
        <f t="shared" si="19"/>
        <v>1</v>
      </c>
      <c r="BQ61" s="625">
        <f t="shared" si="20"/>
        <v>49</v>
      </c>
      <c r="BR61" s="625">
        <f t="shared" si="21"/>
        <v>0</v>
      </c>
      <c r="BS61" s="625">
        <f t="shared" si="22"/>
        <v>0</v>
      </c>
      <c r="BT61" s="625">
        <f t="shared" si="23"/>
        <v>0</v>
      </c>
      <c r="BU61" s="625">
        <f t="shared" si="24"/>
        <v>49</v>
      </c>
      <c r="BV61" s="59"/>
    </row>
    <row r="62" spans="1:117" s="55" customFormat="1" ht="15.6" hidden="1" x14ac:dyDescent="0.25">
      <c r="A62" s="497">
        <v>38</v>
      </c>
      <c r="C62" s="86" t="s">
        <v>1084</v>
      </c>
      <c r="D62" s="85" t="s">
        <v>1085</v>
      </c>
      <c r="E62" s="91" t="s">
        <v>592</v>
      </c>
      <c r="F62" s="57">
        <v>1</v>
      </c>
      <c r="G62" s="57"/>
      <c r="H62" s="595">
        <v>5</v>
      </c>
      <c r="I62" s="625">
        <v>5</v>
      </c>
      <c r="J62" s="595">
        <v>5</v>
      </c>
      <c r="K62" s="625">
        <v>5</v>
      </c>
      <c r="L62" s="625">
        <v>5</v>
      </c>
      <c r="M62" s="625">
        <v>5</v>
      </c>
      <c r="N62" s="625" t="s">
        <v>1202</v>
      </c>
      <c r="O62" s="625" t="s">
        <v>1202</v>
      </c>
      <c r="P62" s="625" t="s">
        <v>1202</v>
      </c>
      <c r="Q62" s="595"/>
      <c r="R62" s="595"/>
      <c r="S62" s="625" t="s">
        <v>1202</v>
      </c>
      <c r="T62" s="625" t="s">
        <v>1389</v>
      </c>
      <c r="U62" s="625" t="s">
        <v>1389</v>
      </c>
      <c r="V62" s="625" t="s">
        <v>1202</v>
      </c>
      <c r="W62" s="633" t="s">
        <v>1673</v>
      </c>
      <c r="X62" s="625"/>
      <c r="Y62" s="625" t="s">
        <v>1389</v>
      </c>
      <c r="Z62" s="625"/>
      <c r="AA62" s="625"/>
      <c r="AB62" s="625"/>
      <c r="AC62" s="625"/>
      <c r="AD62" s="625"/>
      <c r="AE62" s="625" t="s">
        <v>1901</v>
      </c>
      <c r="AF62" s="625"/>
      <c r="AG62" s="625" t="s">
        <v>1901</v>
      </c>
      <c r="AH62" s="625"/>
      <c r="AI62" s="625" t="s">
        <v>1391</v>
      </c>
      <c r="AJ62" s="625"/>
      <c r="AK62" s="625"/>
      <c r="AL62" s="625"/>
      <c r="AM62" s="625"/>
      <c r="AN62" s="625"/>
      <c r="AO62" s="625"/>
      <c r="AP62" s="625" t="s">
        <v>1901</v>
      </c>
      <c r="AQ62" s="625"/>
      <c r="AR62" s="625"/>
      <c r="AS62" s="625" t="s">
        <v>1901</v>
      </c>
      <c r="AT62" s="625"/>
      <c r="AU62" s="699" t="s">
        <v>2547</v>
      </c>
      <c r="AV62" s="625"/>
      <c r="AW62" s="625"/>
      <c r="AX62" s="625"/>
      <c r="AY62" s="625" t="s">
        <v>1391</v>
      </c>
      <c r="AZ62" s="625"/>
      <c r="BA62" s="625"/>
      <c r="BB62" s="625"/>
      <c r="BC62" s="625"/>
      <c r="BD62" s="625"/>
      <c r="BE62" s="625" t="s">
        <v>1391</v>
      </c>
      <c r="BF62" s="625"/>
      <c r="BG62" s="625"/>
      <c r="BH62" s="625"/>
      <c r="BI62" s="625"/>
      <c r="BJ62" s="625"/>
      <c r="BK62" s="625">
        <v>5</v>
      </c>
      <c r="BL62" s="625"/>
      <c r="BM62" s="625"/>
      <c r="BN62" s="625"/>
      <c r="BO62" s="595"/>
      <c r="BP62" s="625">
        <f t="shared" si="19"/>
        <v>1</v>
      </c>
      <c r="BQ62" s="625">
        <f t="shared" si="20"/>
        <v>0</v>
      </c>
      <c r="BR62" s="625">
        <f t="shared" si="21"/>
        <v>0</v>
      </c>
      <c r="BS62" s="625">
        <f t="shared" si="22"/>
        <v>7</v>
      </c>
      <c r="BT62" s="625">
        <f t="shared" si="23"/>
        <v>0</v>
      </c>
      <c r="BU62" s="625">
        <f t="shared" si="24"/>
        <v>7</v>
      </c>
      <c r="BV62" s="59"/>
    </row>
    <row r="63" spans="1:117" s="55" customFormat="1" ht="15" hidden="1" x14ac:dyDescent="0.25">
      <c r="A63" s="497">
        <v>39</v>
      </c>
      <c r="C63" s="86" t="s">
        <v>906</v>
      </c>
      <c r="D63" s="85" t="s">
        <v>907</v>
      </c>
      <c r="E63" s="91" t="s">
        <v>592</v>
      </c>
      <c r="F63" s="57">
        <v>5</v>
      </c>
      <c r="G63" s="57"/>
      <c r="H63" s="595">
        <v>10</v>
      </c>
      <c r="I63" s="625">
        <v>8</v>
      </c>
      <c r="J63" s="595">
        <v>9</v>
      </c>
      <c r="K63" s="625">
        <v>8</v>
      </c>
      <c r="L63" s="625">
        <v>9</v>
      </c>
      <c r="M63" s="625">
        <v>7</v>
      </c>
      <c r="N63" s="625">
        <v>8</v>
      </c>
      <c r="O63" s="625">
        <v>7</v>
      </c>
      <c r="P63" s="625">
        <v>9</v>
      </c>
      <c r="Q63" s="595">
        <v>9</v>
      </c>
      <c r="R63" s="595">
        <v>8</v>
      </c>
      <c r="S63" s="625">
        <v>8</v>
      </c>
      <c r="T63" s="625">
        <v>8</v>
      </c>
      <c r="U63" s="625">
        <v>8</v>
      </c>
      <c r="V63" s="625">
        <v>9</v>
      </c>
      <c r="W63" s="633"/>
      <c r="X63" s="625">
        <v>9</v>
      </c>
      <c r="Y63" s="625">
        <v>8</v>
      </c>
      <c r="Z63" s="625" t="s">
        <v>1791</v>
      </c>
      <c r="AA63" s="625">
        <v>8</v>
      </c>
      <c r="AB63" s="625"/>
      <c r="AC63" s="625">
        <v>8</v>
      </c>
      <c r="AD63" s="625"/>
      <c r="AE63" s="625" t="s">
        <v>1901</v>
      </c>
      <c r="AF63" s="625">
        <v>9</v>
      </c>
      <c r="AG63" s="625" t="s">
        <v>1901</v>
      </c>
      <c r="AH63" s="625"/>
      <c r="AI63" s="625">
        <v>9</v>
      </c>
      <c r="AJ63" s="625"/>
      <c r="AK63" s="625">
        <v>9</v>
      </c>
      <c r="AL63" s="625">
        <v>8</v>
      </c>
      <c r="AM63" s="625">
        <v>10</v>
      </c>
      <c r="AN63" s="625">
        <v>5</v>
      </c>
      <c r="AO63" s="625">
        <v>9</v>
      </c>
      <c r="AP63" s="625" t="s">
        <v>1901</v>
      </c>
      <c r="AQ63" s="625"/>
      <c r="AR63" s="625">
        <v>9</v>
      </c>
      <c r="AS63" s="625" t="s">
        <v>1901</v>
      </c>
      <c r="AT63" s="633">
        <v>9</v>
      </c>
      <c r="AU63" s="699" t="s">
        <v>2547</v>
      </c>
      <c r="AV63" s="625"/>
      <c r="AW63" s="625"/>
      <c r="AX63" s="625"/>
      <c r="AY63" s="625">
        <v>10</v>
      </c>
      <c r="AZ63" s="625"/>
      <c r="BA63" s="625"/>
      <c r="BB63" s="625"/>
      <c r="BC63" s="625"/>
      <c r="BD63" s="625">
        <v>8</v>
      </c>
      <c r="BE63" s="625">
        <v>7</v>
      </c>
      <c r="BF63" s="625">
        <v>10</v>
      </c>
      <c r="BG63" s="625"/>
      <c r="BH63" s="625"/>
      <c r="BI63" s="625">
        <v>9</v>
      </c>
      <c r="BJ63" s="625">
        <v>10</v>
      </c>
      <c r="BK63" s="625">
        <v>8</v>
      </c>
      <c r="BL63" s="625"/>
      <c r="BM63" s="625"/>
      <c r="BN63" s="625">
        <v>8</v>
      </c>
      <c r="BO63" s="595">
        <v>7</v>
      </c>
      <c r="BP63" s="625">
        <f t="shared" si="19"/>
        <v>1</v>
      </c>
      <c r="BQ63" s="625">
        <f t="shared" si="20"/>
        <v>36</v>
      </c>
      <c r="BR63" s="625">
        <f t="shared" si="21"/>
        <v>0</v>
      </c>
      <c r="BS63" s="625">
        <f t="shared" si="22"/>
        <v>1</v>
      </c>
      <c r="BT63" s="625">
        <f t="shared" si="23"/>
        <v>0</v>
      </c>
      <c r="BU63" s="625">
        <f t="shared" si="24"/>
        <v>37</v>
      </c>
      <c r="BV63" s="59"/>
    </row>
    <row r="64" spans="1:117" s="55" customFormat="1" ht="15" hidden="1" x14ac:dyDescent="0.25">
      <c r="A64" s="497">
        <v>40</v>
      </c>
      <c r="C64" s="86" t="s">
        <v>908</v>
      </c>
      <c r="D64" s="85" t="s">
        <v>909</v>
      </c>
      <c r="E64" s="91" t="s">
        <v>592</v>
      </c>
      <c r="F64" s="57">
        <v>7</v>
      </c>
      <c r="G64" s="57"/>
      <c r="H64" s="595">
        <v>9</v>
      </c>
      <c r="I64" s="625">
        <v>6</v>
      </c>
      <c r="J64" s="595">
        <v>8</v>
      </c>
      <c r="K64" s="625">
        <v>7</v>
      </c>
      <c r="L64" s="625">
        <v>9</v>
      </c>
      <c r="M64" s="625">
        <v>6</v>
      </c>
      <c r="N64" s="625">
        <v>6</v>
      </c>
      <c r="O64" s="625">
        <v>6</v>
      </c>
      <c r="P64" s="625">
        <v>8</v>
      </c>
      <c r="Q64" s="595">
        <v>7</v>
      </c>
      <c r="R64" s="595">
        <v>7</v>
      </c>
      <c r="S64" s="625">
        <v>6</v>
      </c>
      <c r="T64" s="625">
        <v>6</v>
      </c>
      <c r="U64" s="625">
        <v>7</v>
      </c>
      <c r="V64" s="625">
        <v>7</v>
      </c>
      <c r="W64" s="633">
        <v>8</v>
      </c>
      <c r="X64" s="625">
        <v>8</v>
      </c>
      <c r="Y64" s="625">
        <v>7</v>
      </c>
      <c r="Z64" s="625">
        <v>8</v>
      </c>
      <c r="AA64" s="625">
        <v>9</v>
      </c>
      <c r="AB64" s="625">
        <v>10</v>
      </c>
      <c r="AC64" s="625">
        <v>6</v>
      </c>
      <c r="AD64" s="625">
        <v>8</v>
      </c>
      <c r="AE64" s="625">
        <v>9</v>
      </c>
      <c r="AF64" s="625">
        <v>9</v>
      </c>
      <c r="AG64" s="625">
        <v>9</v>
      </c>
      <c r="AH64" s="633">
        <v>9</v>
      </c>
      <c r="AI64" s="625">
        <v>7</v>
      </c>
      <c r="AJ64" s="625">
        <v>7</v>
      </c>
      <c r="AK64" s="625">
        <v>8</v>
      </c>
      <c r="AL64" s="625">
        <v>8</v>
      </c>
      <c r="AM64" s="625">
        <v>7</v>
      </c>
      <c r="AN64" s="625">
        <v>6</v>
      </c>
      <c r="AO64" s="625">
        <v>8</v>
      </c>
      <c r="AP64" s="625">
        <v>8</v>
      </c>
      <c r="AQ64" s="625">
        <v>9</v>
      </c>
      <c r="AR64" s="625">
        <v>7</v>
      </c>
      <c r="AS64" s="625">
        <v>9</v>
      </c>
      <c r="AT64" s="633">
        <v>8</v>
      </c>
      <c r="AU64" s="699" t="s">
        <v>2547</v>
      </c>
      <c r="AV64" s="625">
        <v>8</v>
      </c>
      <c r="AW64" s="625"/>
      <c r="AX64" s="625"/>
      <c r="AY64" s="625">
        <v>9</v>
      </c>
      <c r="AZ64" s="625"/>
      <c r="BA64" s="625"/>
      <c r="BB64" s="625"/>
      <c r="BC64" s="625"/>
      <c r="BD64" s="625">
        <v>7</v>
      </c>
      <c r="BE64" s="625">
        <v>6</v>
      </c>
      <c r="BF64" s="625">
        <v>9</v>
      </c>
      <c r="BG64" s="625"/>
      <c r="BH64" s="625"/>
      <c r="BI64" s="625">
        <v>8</v>
      </c>
      <c r="BJ64" s="625">
        <v>9</v>
      </c>
      <c r="BK64" s="625">
        <v>7</v>
      </c>
      <c r="BL64" s="625"/>
      <c r="BM64" s="625"/>
      <c r="BN64" s="625">
        <v>7</v>
      </c>
      <c r="BO64" s="595" t="s">
        <v>294</v>
      </c>
      <c r="BP64" s="625">
        <f t="shared" si="19"/>
        <v>1</v>
      </c>
      <c r="BQ64" s="625">
        <f t="shared" si="20"/>
        <v>48</v>
      </c>
      <c r="BR64" s="625">
        <f t="shared" si="21"/>
        <v>1</v>
      </c>
      <c r="BS64" s="625">
        <f t="shared" si="22"/>
        <v>0</v>
      </c>
      <c r="BT64" s="625">
        <f t="shared" si="23"/>
        <v>0</v>
      </c>
      <c r="BU64" s="625">
        <f t="shared" si="24"/>
        <v>49</v>
      </c>
      <c r="BV64" s="59"/>
    </row>
    <row r="65" spans="1:117" s="55" customFormat="1" ht="15" hidden="1" x14ac:dyDescent="0.25">
      <c r="A65" s="497">
        <v>41</v>
      </c>
      <c r="C65" s="86" t="s">
        <v>1341</v>
      </c>
      <c r="D65" s="85" t="s">
        <v>829</v>
      </c>
      <c r="E65" s="404" t="s">
        <v>592</v>
      </c>
      <c r="F65" s="236">
        <v>5</v>
      </c>
      <c r="G65" s="236"/>
      <c r="H65" s="595">
        <v>7</v>
      </c>
      <c r="I65" s="625">
        <v>9</v>
      </c>
      <c r="J65" s="595">
        <v>7</v>
      </c>
      <c r="K65" s="625">
        <v>8</v>
      </c>
      <c r="L65" s="625">
        <v>10</v>
      </c>
      <c r="M65" s="701" t="s">
        <v>623</v>
      </c>
      <c r="N65" s="625">
        <v>8</v>
      </c>
      <c r="O65" s="625">
        <v>8</v>
      </c>
      <c r="P65" s="625">
        <v>10</v>
      </c>
      <c r="Q65" s="595"/>
      <c r="R65" s="595">
        <v>9</v>
      </c>
      <c r="S65" s="625">
        <v>8</v>
      </c>
      <c r="T65" s="625" t="s">
        <v>1389</v>
      </c>
      <c r="U65" s="625" t="s">
        <v>1389</v>
      </c>
      <c r="V65" s="625"/>
      <c r="W65" s="625"/>
      <c r="X65" s="625"/>
      <c r="Y65" s="625" t="s">
        <v>1389</v>
      </c>
      <c r="Z65" s="625"/>
      <c r="AA65" s="625"/>
      <c r="AB65" s="625"/>
      <c r="AC65" s="625"/>
      <c r="AD65" s="625"/>
      <c r="AE65" s="625"/>
      <c r="AF65" s="625"/>
      <c r="AG65" s="625"/>
      <c r="AH65" s="625"/>
      <c r="AI65" s="625"/>
      <c r="AJ65" s="625"/>
      <c r="AK65" s="625"/>
      <c r="AL65" s="625"/>
      <c r="AM65" s="625"/>
      <c r="AN65" s="625"/>
      <c r="AO65" s="625" t="s">
        <v>1389</v>
      </c>
      <c r="AP65" s="625"/>
      <c r="AQ65" s="625"/>
      <c r="AR65" s="625"/>
      <c r="AS65" s="625"/>
      <c r="AT65" s="625"/>
      <c r="AU65" s="699" t="s">
        <v>2547</v>
      </c>
      <c r="AV65" s="625"/>
      <c r="AW65" s="625"/>
      <c r="AX65" s="625"/>
      <c r="AY65" s="625">
        <v>10</v>
      </c>
      <c r="AZ65" s="625"/>
      <c r="BA65" s="625"/>
      <c r="BB65" s="625"/>
      <c r="BC65" s="625"/>
      <c r="BD65" s="625">
        <v>9</v>
      </c>
      <c r="BE65" s="625" t="s">
        <v>1389</v>
      </c>
      <c r="BF65" s="625"/>
      <c r="BG65" s="625"/>
      <c r="BH65" s="625"/>
      <c r="BI65" s="625">
        <v>9</v>
      </c>
      <c r="BJ65" s="625">
        <v>9</v>
      </c>
      <c r="BK65" s="625">
        <v>7</v>
      </c>
      <c r="BL65" s="625">
        <v>9</v>
      </c>
      <c r="BM65" s="625"/>
      <c r="BN65" s="625"/>
      <c r="BO65" s="595">
        <v>7</v>
      </c>
      <c r="BP65" s="625">
        <f t="shared" si="19"/>
        <v>1</v>
      </c>
      <c r="BQ65" s="625">
        <f t="shared" si="20"/>
        <v>17</v>
      </c>
      <c r="BR65" s="625">
        <f t="shared" si="21"/>
        <v>0</v>
      </c>
      <c r="BS65" s="625">
        <f t="shared" si="22"/>
        <v>0</v>
      </c>
      <c r="BT65" s="625">
        <f t="shared" si="23"/>
        <v>0</v>
      </c>
      <c r="BU65" s="625">
        <f t="shared" si="24"/>
        <v>17</v>
      </c>
      <c r="BV65" s="80"/>
      <c r="BW65" s="239"/>
      <c r="BX65" s="239"/>
    </row>
    <row r="66" spans="1:117" s="65" customFormat="1" ht="15.6" hidden="1" x14ac:dyDescent="0.25">
      <c r="A66" s="497"/>
      <c r="B66" s="55"/>
      <c r="C66" s="86" t="s">
        <v>1984</v>
      </c>
      <c r="D66" s="85" t="s">
        <v>1983</v>
      </c>
      <c r="E66" s="404" t="s">
        <v>1880</v>
      </c>
      <c r="F66" s="236">
        <v>2</v>
      </c>
      <c r="G66" s="236"/>
      <c r="H66" s="595" t="s">
        <v>1261</v>
      </c>
      <c r="I66" s="625" t="s">
        <v>1261</v>
      </c>
      <c r="J66" s="595"/>
      <c r="K66" s="625" t="s">
        <v>1261</v>
      </c>
      <c r="L66" s="595" t="s">
        <v>1261</v>
      </c>
      <c r="M66" s="701" t="s">
        <v>1261</v>
      </c>
      <c r="N66" s="625"/>
      <c r="O66" s="625"/>
      <c r="P66" s="625"/>
      <c r="Q66" s="595"/>
      <c r="R66" s="595">
        <v>5</v>
      </c>
      <c r="S66" s="625"/>
      <c r="T66" s="625"/>
      <c r="U66" s="625"/>
      <c r="V66" s="595">
        <v>5</v>
      </c>
      <c r="W66" s="625"/>
      <c r="X66" s="625"/>
      <c r="Y66" s="625"/>
      <c r="Z66" s="625"/>
      <c r="AA66" s="625"/>
      <c r="AB66" s="625"/>
      <c r="AC66" s="625"/>
      <c r="AD66" s="625"/>
      <c r="AE66" s="625"/>
      <c r="AF66" s="625"/>
      <c r="AG66" s="595">
        <v>5</v>
      </c>
      <c r="AH66" s="633"/>
      <c r="AI66" s="595">
        <v>5</v>
      </c>
      <c r="AJ66" s="625"/>
      <c r="AK66" s="625"/>
      <c r="AL66" s="625"/>
      <c r="AM66" s="625"/>
      <c r="AN66" s="595"/>
      <c r="AO66" s="625"/>
      <c r="AP66" s="625"/>
      <c r="AQ66" s="625"/>
      <c r="AR66" s="633"/>
      <c r="AS66" s="625"/>
      <c r="AT66" s="633"/>
      <c r="AU66" s="699" t="s">
        <v>2547</v>
      </c>
      <c r="AV66" s="625"/>
      <c r="AW66" s="625"/>
      <c r="AX66" s="625"/>
      <c r="AY66" s="625"/>
      <c r="AZ66" s="625"/>
      <c r="BA66" s="625"/>
      <c r="BB66" s="625"/>
      <c r="BC66" s="595" t="s">
        <v>1261</v>
      </c>
      <c r="BD66" s="625"/>
      <c r="BE66" s="625"/>
      <c r="BF66" s="625">
        <v>5</v>
      </c>
      <c r="BG66" s="625"/>
      <c r="BH66" s="625"/>
      <c r="BI66" s="595"/>
      <c r="BJ66" s="625"/>
      <c r="BK66" s="625">
        <v>5</v>
      </c>
      <c r="BL66" s="625" t="s">
        <v>1261</v>
      </c>
      <c r="BM66" s="625"/>
      <c r="BN66" s="625" t="s">
        <v>1261</v>
      </c>
      <c r="BO66" s="595"/>
      <c r="BP66" s="625">
        <f t="shared" si="19"/>
        <v>1</v>
      </c>
      <c r="BQ66" s="625">
        <f t="shared" si="20"/>
        <v>0</v>
      </c>
      <c r="BR66" s="625">
        <f t="shared" si="21"/>
        <v>8</v>
      </c>
      <c r="BS66" s="625">
        <f t="shared" si="22"/>
        <v>6</v>
      </c>
      <c r="BT66" s="625">
        <f t="shared" si="23"/>
        <v>0</v>
      </c>
      <c r="BU66" s="625">
        <f t="shared" si="24"/>
        <v>14</v>
      </c>
      <c r="BV66" s="80"/>
      <c r="BW66" s="239"/>
      <c r="BX66" s="239"/>
      <c r="BY66" s="498"/>
      <c r="BZ66" s="498"/>
      <c r="CA66" s="498"/>
      <c r="CB66" s="498"/>
      <c r="CC66" s="498"/>
      <c r="CD66" s="499"/>
      <c r="CE66" s="499"/>
      <c r="CF66" s="497"/>
      <c r="CG66" s="498"/>
      <c r="CH66" s="498"/>
      <c r="CI66" s="498"/>
      <c r="CK66" s="497"/>
      <c r="CL66" s="498"/>
      <c r="CM66" s="498"/>
      <c r="CN66" s="498"/>
      <c r="CO66" s="498"/>
      <c r="CP66" s="498"/>
      <c r="CQ66" s="498"/>
      <c r="CR66" s="498"/>
      <c r="CS66" s="498"/>
      <c r="CU66" s="497"/>
      <c r="CV66" s="498"/>
      <c r="CW66" s="498"/>
      <c r="CX66" s="498"/>
      <c r="CY66" s="498"/>
      <c r="CZ66" s="498"/>
      <c r="DA66" s="498"/>
      <c r="DB66" s="498"/>
      <c r="DC66" s="498"/>
      <c r="DE66" s="497"/>
      <c r="DF66" s="499"/>
      <c r="DG66" s="497"/>
      <c r="DH66" s="498"/>
      <c r="DI66" s="498"/>
      <c r="DJ66" s="498"/>
      <c r="DK66" s="498"/>
      <c r="DL66" s="498"/>
      <c r="DM66" s="499"/>
    </row>
    <row r="67" spans="1:117" s="65" customFormat="1" ht="15.6" hidden="1" x14ac:dyDescent="0.25">
      <c r="A67" s="497"/>
      <c r="B67" s="55"/>
      <c r="C67" s="86" t="s">
        <v>2081</v>
      </c>
      <c r="D67" s="85" t="s">
        <v>2082</v>
      </c>
      <c r="E67" s="404" t="s">
        <v>591</v>
      </c>
      <c r="F67" s="236">
        <v>1</v>
      </c>
      <c r="G67" s="236"/>
      <c r="H67" s="595">
        <v>5</v>
      </c>
      <c r="I67" s="625"/>
      <c r="K67" s="625"/>
      <c r="L67" s="595"/>
      <c r="M67" s="595">
        <v>5</v>
      </c>
      <c r="N67" s="625"/>
      <c r="O67" s="625"/>
      <c r="P67" s="625"/>
      <c r="Q67" s="595"/>
      <c r="R67" s="595"/>
      <c r="S67" s="625"/>
      <c r="T67" s="625"/>
      <c r="U67" s="625"/>
      <c r="V67" s="595"/>
      <c r="W67" s="625"/>
      <c r="X67" s="625">
        <v>5</v>
      </c>
      <c r="Y67" s="625"/>
      <c r="Z67" s="625"/>
      <c r="AA67" s="625"/>
      <c r="AB67" s="625"/>
      <c r="AC67" s="625">
        <v>5</v>
      </c>
      <c r="AD67" s="625"/>
      <c r="AE67" s="625"/>
      <c r="AF67" s="625"/>
      <c r="AG67" s="595"/>
      <c r="AH67" s="633"/>
      <c r="AI67" s="595"/>
      <c r="AJ67" s="625">
        <v>5</v>
      </c>
      <c r="AK67" s="625"/>
      <c r="AL67" s="625"/>
      <c r="AM67" s="625">
        <v>5</v>
      </c>
      <c r="AN67" s="595"/>
      <c r="AO67" s="625"/>
      <c r="AP67" s="625"/>
      <c r="AQ67" s="625"/>
      <c r="AR67" s="633"/>
      <c r="AS67" s="625"/>
      <c r="AT67" s="633"/>
      <c r="AU67" s="699" t="s">
        <v>2547</v>
      </c>
      <c r="AV67" s="625"/>
      <c r="AW67" s="625"/>
      <c r="AX67" s="625"/>
      <c r="AY67" s="625"/>
      <c r="AZ67" s="625"/>
      <c r="BA67" s="625"/>
      <c r="BB67" s="625"/>
      <c r="BC67" s="595"/>
      <c r="BD67" s="625"/>
      <c r="BE67" s="625"/>
      <c r="BF67" s="625">
        <v>5</v>
      </c>
      <c r="BG67" s="625"/>
      <c r="BH67" s="625"/>
      <c r="BI67" s="595"/>
      <c r="BJ67" s="625"/>
      <c r="BK67" s="625"/>
      <c r="BL67" s="625"/>
      <c r="BM67" s="625"/>
      <c r="BN67" s="625"/>
      <c r="BO67" s="595"/>
      <c r="BP67" s="625">
        <f t="shared" si="19"/>
        <v>1</v>
      </c>
      <c r="BQ67" s="625">
        <f t="shared" si="20"/>
        <v>0</v>
      </c>
      <c r="BR67" s="625">
        <f t="shared" si="21"/>
        <v>0</v>
      </c>
      <c r="BS67" s="625">
        <f t="shared" si="22"/>
        <v>7</v>
      </c>
      <c r="BT67" s="625">
        <f t="shared" si="23"/>
        <v>0</v>
      </c>
      <c r="BU67" s="625">
        <f t="shared" si="24"/>
        <v>7</v>
      </c>
      <c r="BV67" s="80"/>
      <c r="BW67" s="239"/>
      <c r="BX67" s="239"/>
      <c r="BY67" s="498"/>
      <c r="BZ67" s="498"/>
      <c r="CA67" s="498"/>
      <c r="CB67" s="498"/>
      <c r="CC67" s="498"/>
      <c r="CD67" s="499"/>
      <c r="CE67" s="499"/>
      <c r="CF67" s="497"/>
      <c r="CG67" s="498"/>
      <c r="CH67" s="498"/>
      <c r="CI67" s="498"/>
      <c r="CK67" s="497"/>
      <c r="CL67" s="498"/>
      <c r="CM67" s="498"/>
      <c r="CN67" s="498"/>
      <c r="CO67" s="498"/>
      <c r="CP67" s="498"/>
      <c r="CQ67" s="498"/>
      <c r="CR67" s="498"/>
      <c r="CS67" s="498"/>
      <c r="CU67" s="497"/>
      <c r="CV67" s="498"/>
      <c r="CW67" s="498"/>
      <c r="CX67" s="498"/>
      <c r="CY67" s="498"/>
      <c r="CZ67" s="498"/>
      <c r="DA67" s="498"/>
      <c r="DB67" s="498"/>
      <c r="DC67" s="498"/>
      <c r="DE67" s="497"/>
      <c r="DF67" s="499"/>
      <c r="DG67" s="497"/>
      <c r="DH67" s="498"/>
      <c r="DI67" s="498"/>
      <c r="DJ67" s="498"/>
      <c r="DK67" s="498"/>
      <c r="DL67" s="498"/>
      <c r="DM67" s="499"/>
    </row>
    <row r="68" spans="1:117" s="65" customFormat="1" ht="15.6" hidden="1" x14ac:dyDescent="0.25">
      <c r="A68" s="497"/>
      <c r="B68" s="55"/>
      <c r="C68" s="86" t="s">
        <v>2149</v>
      </c>
      <c r="D68" s="85" t="s">
        <v>2150</v>
      </c>
      <c r="E68" s="404" t="s">
        <v>591</v>
      </c>
      <c r="F68" s="236">
        <v>2</v>
      </c>
      <c r="G68" s="236"/>
      <c r="H68" s="595">
        <v>5</v>
      </c>
      <c r="I68" s="625"/>
      <c r="K68" s="625"/>
      <c r="L68" s="595"/>
      <c r="M68" s="686" t="s">
        <v>301</v>
      </c>
      <c r="N68" s="625"/>
      <c r="O68" s="625"/>
      <c r="P68" s="625"/>
      <c r="Q68" s="595"/>
      <c r="R68" s="595"/>
      <c r="S68" s="625"/>
      <c r="T68" s="625"/>
      <c r="U68" s="625"/>
      <c r="V68" s="595">
        <v>5</v>
      </c>
      <c r="W68" s="595">
        <v>5</v>
      </c>
      <c r="X68" s="625">
        <v>5</v>
      </c>
      <c r="Y68" s="625"/>
      <c r="Z68" s="625"/>
      <c r="AA68" s="625"/>
      <c r="AB68" s="625"/>
      <c r="AC68" s="625">
        <v>5</v>
      </c>
      <c r="AD68" s="625"/>
      <c r="AE68" s="625"/>
      <c r="AF68" s="625"/>
      <c r="AG68" s="595"/>
      <c r="AH68" s="633"/>
      <c r="AI68" s="595"/>
      <c r="AJ68" s="625">
        <v>5</v>
      </c>
      <c r="AK68" s="595">
        <v>5</v>
      </c>
      <c r="AL68" s="625"/>
      <c r="AM68" s="625">
        <v>5</v>
      </c>
      <c r="AN68" s="595"/>
      <c r="AO68" s="625"/>
      <c r="AP68" s="625"/>
      <c r="AQ68" s="625"/>
      <c r="AR68" s="633"/>
      <c r="AS68" s="625"/>
      <c r="AT68" s="633"/>
      <c r="AU68" s="699" t="s">
        <v>2547</v>
      </c>
      <c r="AV68" s="625"/>
      <c r="AW68" s="625"/>
      <c r="AX68" s="625"/>
      <c r="AY68" s="625"/>
      <c r="AZ68" s="625"/>
      <c r="BA68" s="625">
        <v>5</v>
      </c>
      <c r="BB68" s="625"/>
      <c r="BC68" s="595"/>
      <c r="BD68" s="625">
        <v>5</v>
      </c>
      <c r="BE68" s="625"/>
      <c r="BF68" s="625">
        <v>5</v>
      </c>
      <c r="BG68" s="625"/>
      <c r="BH68" s="625"/>
      <c r="BI68" s="595"/>
      <c r="BJ68" s="625"/>
      <c r="BK68" s="625"/>
      <c r="BL68" s="625"/>
      <c r="BM68" s="625"/>
      <c r="BN68" s="625"/>
      <c r="BO68" s="625">
        <v>5</v>
      </c>
      <c r="BP68" s="625">
        <f t="shared" si="19"/>
        <v>1</v>
      </c>
      <c r="BQ68" s="625">
        <f t="shared" si="20"/>
        <v>0</v>
      </c>
      <c r="BR68" s="625">
        <f t="shared" si="21"/>
        <v>0</v>
      </c>
      <c r="BS68" s="625">
        <f t="shared" si="22"/>
        <v>12</v>
      </c>
      <c r="BT68" s="625">
        <f t="shared" si="23"/>
        <v>1</v>
      </c>
      <c r="BU68" s="625">
        <f t="shared" si="24"/>
        <v>13</v>
      </c>
      <c r="BV68" s="80"/>
      <c r="BW68" s="239"/>
      <c r="BX68" s="239"/>
      <c r="BY68" s="498"/>
      <c r="BZ68" s="498"/>
      <c r="CA68" s="498"/>
      <c r="CB68" s="498"/>
      <c r="CC68" s="498"/>
      <c r="CD68" s="499"/>
      <c r="CE68" s="499"/>
      <c r="CF68" s="497"/>
      <c r="CG68" s="498"/>
      <c r="CH68" s="498"/>
      <c r="CI68" s="498"/>
      <c r="CK68" s="497"/>
      <c r="CL68" s="498"/>
      <c r="CM68" s="498"/>
      <c r="CN68" s="498"/>
      <c r="CO68" s="498"/>
      <c r="CP68" s="498"/>
      <c r="CQ68" s="498"/>
      <c r="CR68" s="498"/>
      <c r="CS68" s="498"/>
      <c r="CU68" s="497"/>
      <c r="CV68" s="498"/>
      <c r="CW68" s="498"/>
      <c r="CX68" s="498"/>
      <c r="CY68" s="498"/>
      <c r="CZ68" s="498"/>
      <c r="DA68" s="498"/>
      <c r="DB68" s="498"/>
      <c r="DC68" s="498"/>
      <c r="DE68" s="497"/>
      <c r="DF68" s="499"/>
      <c r="DG68" s="497"/>
      <c r="DH68" s="498"/>
      <c r="DI68" s="498"/>
      <c r="DJ68" s="498"/>
      <c r="DK68" s="498"/>
      <c r="DL68" s="498"/>
      <c r="DM68" s="499"/>
    </row>
    <row r="69" spans="1:117" s="65" customFormat="1" ht="15" x14ac:dyDescent="0.3">
      <c r="A69" s="497"/>
      <c r="B69" s="239"/>
      <c r="C69" t="s">
        <v>2591</v>
      </c>
      <c r="D69" s="406" t="s">
        <v>2592</v>
      </c>
      <c r="E69" s="404" t="s">
        <v>591</v>
      </c>
      <c r="F69" s="236">
        <v>1</v>
      </c>
      <c r="G69" s="236"/>
      <c r="H69" s="595"/>
      <c r="I69" s="686">
        <v>9</v>
      </c>
      <c r="K69" s="633"/>
      <c r="L69" s="595"/>
      <c r="M69" s="686"/>
      <c r="N69" s="633"/>
      <c r="O69" s="633"/>
      <c r="P69" s="625"/>
      <c r="Q69" s="647"/>
      <c r="R69" s="595"/>
      <c r="S69" s="625"/>
      <c r="T69" s="633"/>
      <c r="U69" s="625"/>
      <c r="V69" s="595"/>
      <c r="W69" s="595"/>
      <c r="X69" s="625"/>
      <c r="Y69" s="633"/>
      <c r="Z69" s="686">
        <v>8</v>
      </c>
      <c r="AA69" s="633"/>
      <c r="AB69" s="633"/>
      <c r="AC69" s="625"/>
      <c r="AD69" s="625"/>
      <c r="AE69" s="633"/>
      <c r="AF69" s="634"/>
      <c r="AG69" s="647"/>
      <c r="AH69" s="633"/>
      <c r="AI69" s="686">
        <v>9</v>
      </c>
      <c r="AJ69" s="625"/>
      <c r="AK69" s="595"/>
      <c r="AL69" s="633"/>
      <c r="AM69" s="625"/>
      <c r="AN69" s="647"/>
      <c r="AO69" s="686">
        <v>10</v>
      </c>
      <c r="AP69" s="633"/>
      <c r="AQ69" s="633"/>
      <c r="AR69" s="686">
        <v>10</v>
      </c>
      <c r="AS69" s="633"/>
      <c r="AT69" s="633"/>
      <c r="AU69" s="686">
        <v>9</v>
      </c>
      <c r="AV69" s="633"/>
      <c r="AW69" s="633"/>
      <c r="AX69" s="633"/>
      <c r="AY69" s="633"/>
      <c r="AZ69" s="633"/>
      <c r="BA69" s="625"/>
      <c r="BB69" s="633"/>
      <c r="BC69" s="647"/>
      <c r="BD69" s="625"/>
      <c r="BE69" s="686">
        <v>6</v>
      </c>
      <c r="BF69" s="625"/>
      <c r="BG69" s="625"/>
      <c r="BH69" s="633"/>
      <c r="BI69" s="647"/>
      <c r="BJ69" s="633"/>
      <c r="BK69" s="633"/>
      <c r="BL69" s="633"/>
      <c r="BM69" s="633"/>
      <c r="BN69" s="633"/>
      <c r="BO69" s="625"/>
      <c r="BP69" s="625">
        <f t="shared" si="19"/>
        <v>0</v>
      </c>
      <c r="BQ69" s="625">
        <f t="shared" si="20"/>
        <v>7</v>
      </c>
      <c r="BR69" s="625">
        <f t="shared" si="21"/>
        <v>0</v>
      </c>
      <c r="BS69" s="625">
        <f t="shared" si="22"/>
        <v>0</v>
      </c>
      <c r="BT69" s="625">
        <f t="shared" si="23"/>
        <v>0</v>
      </c>
      <c r="BU69" s="625">
        <f t="shared" si="24"/>
        <v>7</v>
      </c>
      <c r="BV69" s="80"/>
      <c r="BW69" s="239"/>
      <c r="BX69" s="239"/>
      <c r="BY69" s="498"/>
      <c r="BZ69" s="498"/>
      <c r="CA69" s="498"/>
      <c r="CB69" s="498"/>
      <c r="CC69" s="498"/>
      <c r="CD69" s="499"/>
      <c r="CE69" s="499"/>
      <c r="CF69" s="497"/>
      <c r="CG69" s="498"/>
      <c r="CH69" s="498"/>
      <c r="CI69" s="498"/>
      <c r="CK69" s="497"/>
      <c r="CL69" s="498"/>
      <c r="CM69" s="498"/>
      <c r="CN69" s="498"/>
      <c r="CO69" s="498"/>
      <c r="CP69" s="498"/>
      <c r="CQ69" s="498"/>
      <c r="CR69" s="498"/>
      <c r="CS69" s="498"/>
      <c r="CU69" s="497"/>
      <c r="CV69" s="498"/>
      <c r="CW69" s="498"/>
      <c r="CX69" s="498"/>
      <c r="CY69" s="498"/>
      <c r="CZ69" s="498"/>
      <c r="DA69" s="498"/>
      <c r="DB69" s="498"/>
      <c r="DC69" s="498"/>
      <c r="DE69" s="497"/>
      <c r="DF69" s="499"/>
      <c r="DG69" s="497"/>
      <c r="DH69" s="498"/>
      <c r="DI69" s="498"/>
      <c r="DJ69" s="498"/>
      <c r="DK69" s="498"/>
      <c r="DL69" s="498"/>
      <c r="DM69" s="499"/>
    </row>
    <row r="70" spans="1:117" s="65" customFormat="1" ht="15.6" x14ac:dyDescent="0.25">
      <c r="A70" s="497"/>
      <c r="B70" s="239"/>
      <c r="C70" s="711" t="s">
        <v>2594</v>
      </c>
      <c r="D70" s="406" t="s">
        <v>2593</v>
      </c>
      <c r="E70" s="404" t="s">
        <v>591</v>
      </c>
      <c r="F70" s="236">
        <v>1</v>
      </c>
      <c r="G70" s="236"/>
      <c r="H70" s="595"/>
      <c r="I70" s="686">
        <v>5</v>
      </c>
      <c r="K70" s="633"/>
      <c r="L70" s="595"/>
      <c r="M70" s="686"/>
      <c r="N70" s="633"/>
      <c r="O70" s="633"/>
      <c r="P70" s="625"/>
      <c r="Q70" s="647"/>
      <c r="R70" s="595"/>
      <c r="S70" s="625"/>
      <c r="T70" s="633"/>
      <c r="U70" s="625"/>
      <c r="V70" s="595"/>
      <c r="W70" s="595"/>
      <c r="X70" s="625"/>
      <c r="Y70" s="633"/>
      <c r="Z70" s="686">
        <v>5</v>
      </c>
      <c r="AA70" s="633"/>
      <c r="AB70" s="633"/>
      <c r="AC70" s="625"/>
      <c r="AD70" s="625"/>
      <c r="AE70" s="633"/>
      <c r="AF70" s="634"/>
      <c r="AG70" s="647"/>
      <c r="AH70" s="633"/>
      <c r="AI70" s="686">
        <v>5</v>
      </c>
      <c r="AJ70" s="625"/>
      <c r="AK70" s="595"/>
      <c r="AL70" s="633"/>
      <c r="AM70" s="625"/>
      <c r="AN70" s="647"/>
      <c r="AO70" s="686">
        <v>5</v>
      </c>
      <c r="AP70" s="633"/>
      <c r="AQ70" s="633"/>
      <c r="AR70" s="686">
        <v>10</v>
      </c>
      <c r="AS70" s="633"/>
      <c r="AT70" s="633"/>
      <c r="AU70" s="686">
        <v>5</v>
      </c>
      <c r="AV70" s="633"/>
      <c r="AW70" s="633"/>
      <c r="AX70" s="633"/>
      <c r="AY70" s="633"/>
      <c r="AZ70" s="633"/>
      <c r="BA70" s="625"/>
      <c r="BB70" s="633"/>
      <c r="BC70" s="647"/>
      <c r="BD70" s="625"/>
      <c r="BE70" s="686">
        <v>5</v>
      </c>
      <c r="BF70" s="625"/>
      <c r="BG70" s="625"/>
      <c r="BH70" s="633"/>
      <c r="BI70" s="647"/>
      <c r="BJ70" s="633"/>
      <c r="BK70" s="633"/>
      <c r="BL70" s="633"/>
      <c r="BM70" s="633"/>
      <c r="BN70" s="633"/>
      <c r="BO70" s="625"/>
      <c r="BP70" s="625">
        <f t="shared" si="19"/>
        <v>0</v>
      </c>
      <c r="BQ70" s="625">
        <f t="shared" si="20"/>
        <v>1</v>
      </c>
      <c r="BR70" s="625">
        <f t="shared" si="21"/>
        <v>0</v>
      </c>
      <c r="BS70" s="625">
        <f t="shared" si="22"/>
        <v>6</v>
      </c>
      <c r="BT70" s="625">
        <f t="shared" si="23"/>
        <v>0</v>
      </c>
      <c r="BU70" s="625">
        <f t="shared" si="24"/>
        <v>7</v>
      </c>
      <c r="BV70" s="80"/>
      <c r="BW70" s="239"/>
      <c r="BX70" s="239"/>
      <c r="BY70" s="498"/>
      <c r="BZ70" s="498"/>
      <c r="CA70" s="498"/>
      <c r="CB70" s="498"/>
      <c r="CC70" s="498"/>
      <c r="CD70" s="499"/>
      <c r="CE70" s="499"/>
      <c r="CF70" s="497"/>
      <c r="CG70" s="498"/>
      <c r="CH70" s="498"/>
      <c r="CI70" s="498"/>
      <c r="CK70" s="497"/>
      <c r="CL70" s="498"/>
      <c r="CM70" s="498"/>
      <c r="CN70" s="498"/>
      <c r="CO70" s="498"/>
      <c r="CP70" s="498"/>
      <c r="CQ70" s="498"/>
      <c r="CR70" s="498"/>
      <c r="CS70" s="498"/>
      <c r="CU70" s="497"/>
      <c r="CV70" s="498"/>
      <c r="CW70" s="498"/>
      <c r="CX70" s="498"/>
      <c r="CY70" s="498"/>
      <c r="CZ70" s="498"/>
      <c r="DA70" s="498"/>
      <c r="DB70" s="498"/>
      <c r="DC70" s="498"/>
      <c r="DE70" s="497"/>
      <c r="DF70" s="499"/>
      <c r="DG70" s="497"/>
      <c r="DH70" s="498"/>
      <c r="DI70" s="498"/>
      <c r="DJ70" s="498"/>
      <c r="DK70" s="498"/>
      <c r="DL70" s="498"/>
      <c r="DM70" s="499"/>
    </row>
    <row r="71" spans="1:117" s="65" customFormat="1" ht="15" hidden="1" x14ac:dyDescent="0.25">
      <c r="A71" s="497"/>
      <c r="B71" s="239"/>
      <c r="C71" s="405" t="s">
        <v>2589</v>
      </c>
      <c r="D71" s="406" t="s">
        <v>2590</v>
      </c>
      <c r="E71" s="404" t="s">
        <v>591</v>
      </c>
      <c r="F71" s="236">
        <v>1</v>
      </c>
      <c r="G71" s="236"/>
      <c r="H71" s="595"/>
      <c r="I71" s="686" t="s">
        <v>2547</v>
      </c>
      <c r="K71" s="633"/>
      <c r="L71" s="595"/>
      <c r="M71" s="686"/>
      <c r="N71" s="633"/>
      <c r="O71" s="633"/>
      <c r="P71" s="625"/>
      <c r="Q71" s="647"/>
      <c r="R71" s="595"/>
      <c r="S71" s="625"/>
      <c r="T71" s="633"/>
      <c r="U71" s="625"/>
      <c r="V71" s="595"/>
      <c r="W71" s="595"/>
      <c r="X71" s="625"/>
      <c r="Y71" s="633"/>
      <c r="Z71" s="686" t="s">
        <v>2547</v>
      </c>
      <c r="AA71" s="633"/>
      <c r="AB71" s="633"/>
      <c r="AC71" s="625"/>
      <c r="AD71" s="625"/>
      <c r="AE71" s="633"/>
      <c r="AF71" s="634"/>
      <c r="AG71" s="647"/>
      <c r="AH71" s="633"/>
      <c r="AI71" s="699" t="s">
        <v>2547</v>
      </c>
      <c r="AJ71" s="625"/>
      <c r="AK71" s="595"/>
      <c r="AL71" s="633"/>
      <c r="AM71" s="625"/>
      <c r="AN71" s="647"/>
      <c r="AO71" s="699" t="s">
        <v>2547</v>
      </c>
      <c r="AP71" s="633"/>
      <c r="AQ71" s="633"/>
      <c r="AR71" s="699" t="s">
        <v>2547</v>
      </c>
      <c r="AS71" s="633"/>
      <c r="AT71" s="633"/>
      <c r="AU71" s="699" t="s">
        <v>2547</v>
      </c>
      <c r="AV71" s="633"/>
      <c r="AW71" s="633"/>
      <c r="AX71" s="633"/>
      <c r="AY71" s="633"/>
      <c r="AZ71" s="699" t="s">
        <v>2547</v>
      </c>
      <c r="BA71" s="625"/>
      <c r="BB71" s="633"/>
      <c r="BC71" s="647"/>
      <c r="BD71" s="625"/>
      <c r="BE71" s="699" t="s">
        <v>2547</v>
      </c>
      <c r="BF71" s="625"/>
      <c r="BG71" s="625"/>
      <c r="BH71" s="633"/>
      <c r="BI71" s="647"/>
      <c r="BJ71" s="633"/>
      <c r="BK71" s="633"/>
      <c r="BL71" s="633"/>
      <c r="BM71" s="633"/>
      <c r="BN71" s="633"/>
      <c r="BO71" s="625"/>
      <c r="BP71" s="625">
        <f t="shared" si="19"/>
        <v>8</v>
      </c>
      <c r="BQ71" s="625">
        <f t="shared" si="20"/>
        <v>0</v>
      </c>
      <c r="BR71" s="625">
        <f t="shared" si="21"/>
        <v>0</v>
      </c>
      <c r="BS71" s="625">
        <f t="shared" si="22"/>
        <v>0</v>
      </c>
      <c r="BT71" s="625">
        <f t="shared" si="23"/>
        <v>0</v>
      </c>
      <c r="BU71" s="625">
        <f t="shared" si="24"/>
        <v>0</v>
      </c>
      <c r="BV71" s="80"/>
      <c r="BW71" s="239"/>
      <c r="BX71" s="239"/>
      <c r="BY71" s="498"/>
      <c r="BZ71" s="498"/>
      <c r="CA71" s="498"/>
      <c r="CB71" s="498"/>
      <c r="CC71" s="498"/>
      <c r="CD71" s="499"/>
      <c r="CE71" s="499"/>
      <c r="CF71" s="497"/>
      <c r="CG71" s="498"/>
      <c r="CH71" s="498"/>
      <c r="CI71" s="498"/>
      <c r="CK71" s="497"/>
      <c r="CL71" s="498"/>
      <c r="CM71" s="498"/>
      <c r="CN71" s="498"/>
      <c r="CO71" s="498"/>
      <c r="CP71" s="498"/>
      <c r="CQ71" s="498"/>
      <c r="CR71" s="498"/>
      <c r="CS71" s="498"/>
      <c r="CU71" s="497"/>
      <c r="CV71" s="498"/>
      <c r="CW71" s="498"/>
      <c r="CX71" s="498"/>
      <c r="CY71" s="498"/>
      <c r="CZ71" s="498"/>
      <c r="DA71" s="498"/>
      <c r="DB71" s="498"/>
      <c r="DC71" s="498"/>
      <c r="DE71" s="497"/>
      <c r="DF71" s="499"/>
      <c r="DG71" s="497"/>
      <c r="DH71" s="498"/>
      <c r="DI71" s="498"/>
      <c r="DJ71" s="498"/>
      <c r="DK71" s="498"/>
      <c r="DL71" s="498"/>
      <c r="DM71" s="499"/>
    </row>
    <row r="72" spans="1:117" s="65" customFormat="1" ht="15" hidden="1" x14ac:dyDescent="0.25">
      <c r="A72" s="497"/>
      <c r="B72" s="239"/>
      <c r="C72" s="405" t="s">
        <v>2385</v>
      </c>
      <c r="D72" s="406" t="s">
        <v>2386</v>
      </c>
      <c r="E72" s="404" t="s">
        <v>591</v>
      </c>
      <c r="F72" s="236">
        <v>1</v>
      </c>
      <c r="G72" s="236"/>
      <c r="H72" s="595"/>
      <c r="I72" s="686" t="s">
        <v>2547</v>
      </c>
      <c r="J72" s="697"/>
      <c r="K72" s="633"/>
      <c r="L72" s="697"/>
      <c r="M72" s="697"/>
      <c r="N72" s="633"/>
      <c r="O72" s="633"/>
      <c r="P72" s="697"/>
      <c r="Q72" s="647"/>
      <c r="R72" s="697"/>
      <c r="S72" s="625"/>
      <c r="T72" s="633"/>
      <c r="U72" s="625"/>
      <c r="V72" s="595"/>
      <c r="W72" s="595"/>
      <c r="X72" s="625"/>
      <c r="Y72" s="633"/>
      <c r="Z72" s="699" t="s">
        <v>2547</v>
      </c>
      <c r="AA72" s="633"/>
      <c r="AB72" s="633"/>
      <c r="AC72" s="625"/>
      <c r="AD72" s="625"/>
      <c r="AE72" s="633"/>
      <c r="AG72" s="647"/>
      <c r="AH72" s="633"/>
      <c r="AI72" s="699" t="s">
        <v>2547</v>
      </c>
      <c r="AJ72" s="625"/>
      <c r="AK72" s="595"/>
      <c r="AL72" s="633"/>
      <c r="AM72" s="625"/>
      <c r="AN72" s="647"/>
      <c r="AO72" s="699" t="s">
        <v>2547</v>
      </c>
      <c r="AP72" s="633"/>
      <c r="AQ72" s="633"/>
      <c r="AR72" s="699" t="s">
        <v>2547</v>
      </c>
      <c r="AS72" s="633"/>
      <c r="AT72" s="633"/>
      <c r="AU72" s="699" t="s">
        <v>2547</v>
      </c>
      <c r="AV72" s="633"/>
      <c r="AW72" s="633"/>
      <c r="AX72" s="633"/>
      <c r="AY72" s="633"/>
      <c r="AZ72" s="699"/>
      <c r="BA72" s="625"/>
      <c r="BB72" s="633"/>
      <c r="BC72" s="647"/>
      <c r="BD72" s="625"/>
      <c r="BE72" s="699" t="s">
        <v>2547</v>
      </c>
      <c r="BF72" s="625"/>
      <c r="BG72" s="625"/>
      <c r="BH72" s="633"/>
      <c r="BI72" s="647"/>
      <c r="BJ72" s="698"/>
      <c r="BK72" s="633"/>
      <c r="BL72" s="633"/>
      <c r="BM72" s="633"/>
      <c r="BN72" s="698"/>
      <c r="BO72" s="625"/>
      <c r="BP72" s="625">
        <f t="shared" si="19"/>
        <v>7</v>
      </c>
      <c r="BQ72" s="625">
        <f t="shared" si="20"/>
        <v>0</v>
      </c>
      <c r="BR72" s="625">
        <f t="shared" si="21"/>
        <v>0</v>
      </c>
      <c r="BS72" s="625">
        <f t="shared" si="22"/>
        <v>0</v>
      </c>
      <c r="BT72" s="625">
        <f t="shared" si="23"/>
        <v>0</v>
      </c>
      <c r="BU72" s="625">
        <f t="shared" si="24"/>
        <v>0</v>
      </c>
      <c r="BV72" s="80"/>
      <c r="BW72" s="239"/>
      <c r="BX72" s="239"/>
      <c r="BY72" s="498"/>
      <c r="BZ72" s="498"/>
      <c r="CA72" s="498"/>
      <c r="CB72" s="498"/>
      <c r="CC72" s="498"/>
      <c r="CD72" s="499"/>
      <c r="CE72" s="499"/>
      <c r="CF72" s="497"/>
      <c r="CG72" s="498"/>
      <c r="CH72" s="498"/>
      <c r="CI72" s="498"/>
      <c r="CK72" s="497"/>
      <c r="CL72" s="498"/>
      <c r="CM72" s="498"/>
      <c r="CN72" s="498"/>
      <c r="CO72" s="498"/>
      <c r="CP72" s="498"/>
      <c r="CQ72" s="498"/>
      <c r="CR72" s="498"/>
      <c r="CS72" s="498"/>
      <c r="CU72" s="497"/>
      <c r="CV72" s="498"/>
      <c r="CW72" s="498"/>
      <c r="CX72" s="498"/>
      <c r="CY72" s="498"/>
      <c r="CZ72" s="498"/>
      <c r="DA72" s="498"/>
      <c r="DB72" s="498"/>
      <c r="DC72" s="498"/>
      <c r="DE72" s="497"/>
      <c r="DF72" s="499"/>
      <c r="DG72" s="497"/>
      <c r="DH72" s="498"/>
      <c r="DI72" s="498"/>
      <c r="DJ72" s="498"/>
      <c r="DK72" s="498"/>
      <c r="DL72" s="498"/>
      <c r="DM72" s="499"/>
    </row>
    <row r="73" spans="1:117" s="65" customFormat="1" ht="15.6" x14ac:dyDescent="0.25">
      <c r="A73" s="497"/>
      <c r="B73" s="239"/>
      <c r="C73" s="405" t="s">
        <v>2645</v>
      </c>
      <c r="D73" s="406" t="s">
        <v>2646</v>
      </c>
      <c r="E73" s="404" t="s">
        <v>591</v>
      </c>
      <c r="F73" s="236">
        <v>1</v>
      </c>
      <c r="G73" s="236"/>
      <c r="H73" s="595"/>
      <c r="I73" s="686">
        <v>5</v>
      </c>
      <c r="J73" s="697"/>
      <c r="K73" s="633"/>
      <c r="L73" s="697"/>
      <c r="M73" s="697"/>
      <c r="N73" s="633"/>
      <c r="O73" s="633"/>
      <c r="P73" s="697"/>
      <c r="Q73" s="647"/>
      <c r="R73" s="697"/>
      <c r="S73" s="625"/>
      <c r="T73" s="633"/>
      <c r="U73" s="625"/>
      <c r="V73" s="595"/>
      <c r="W73" s="595"/>
      <c r="X73" s="625"/>
      <c r="Y73" s="633"/>
      <c r="Z73" s="699">
        <v>5</v>
      </c>
      <c r="AA73" s="633"/>
      <c r="AB73" s="633"/>
      <c r="AC73" s="625"/>
      <c r="AD73" s="625"/>
      <c r="AE73" s="633"/>
      <c r="AG73" s="647"/>
      <c r="AH73" s="633"/>
      <c r="AI73" s="699">
        <v>5</v>
      </c>
      <c r="AJ73" s="625"/>
      <c r="AK73" s="595"/>
      <c r="AL73" s="633"/>
      <c r="AM73" s="625"/>
      <c r="AN73" s="647"/>
      <c r="AO73" s="699">
        <v>5</v>
      </c>
      <c r="AP73" s="633"/>
      <c r="AQ73" s="633"/>
      <c r="AR73" s="699">
        <v>10</v>
      </c>
      <c r="AS73" s="633"/>
      <c r="AT73" s="633"/>
      <c r="AU73" s="699">
        <v>5</v>
      </c>
      <c r="AV73" s="633"/>
      <c r="AW73" s="633"/>
      <c r="AX73" s="633"/>
      <c r="AY73" s="633"/>
      <c r="AZ73" s="699"/>
      <c r="BA73" s="625"/>
      <c r="BB73" s="633"/>
      <c r="BC73" s="647"/>
      <c r="BD73" s="625"/>
      <c r="BE73" s="699">
        <v>5</v>
      </c>
      <c r="BF73" s="625"/>
      <c r="BG73" s="625"/>
      <c r="BH73" s="633"/>
      <c r="BI73" s="647"/>
      <c r="BJ73" s="698"/>
      <c r="BK73" s="633"/>
      <c r="BL73" s="633"/>
      <c r="BM73" s="633"/>
      <c r="BN73" s="698"/>
      <c r="BO73" s="625"/>
      <c r="BP73" s="625">
        <f t="shared" si="19"/>
        <v>0</v>
      </c>
      <c r="BQ73" s="625">
        <f t="shared" si="20"/>
        <v>1</v>
      </c>
      <c r="BR73" s="625">
        <f t="shared" si="21"/>
        <v>0</v>
      </c>
      <c r="BS73" s="625">
        <f t="shared" si="22"/>
        <v>6</v>
      </c>
      <c r="BT73" s="625">
        <f t="shared" si="23"/>
        <v>0</v>
      </c>
      <c r="BU73" s="625">
        <f t="shared" si="24"/>
        <v>7</v>
      </c>
      <c r="BV73" s="80"/>
      <c r="BW73" s="239"/>
      <c r="BX73" s="239"/>
      <c r="BY73" s="498"/>
      <c r="BZ73" s="498"/>
      <c r="CA73" s="498"/>
      <c r="CB73" s="498"/>
      <c r="CC73" s="498"/>
      <c r="CD73" s="499"/>
      <c r="CE73" s="499"/>
      <c r="CF73" s="497"/>
      <c r="CG73" s="498"/>
      <c r="CH73" s="498"/>
      <c r="CI73" s="498"/>
      <c r="CK73" s="497"/>
      <c r="CL73" s="498"/>
      <c r="CM73" s="498"/>
      <c r="CN73" s="498"/>
      <c r="CO73" s="498"/>
      <c r="CP73" s="498"/>
      <c r="CQ73" s="498"/>
      <c r="CR73" s="498"/>
      <c r="CS73" s="498"/>
      <c r="CU73" s="497"/>
      <c r="CV73" s="498"/>
      <c r="CW73" s="498"/>
      <c r="CX73" s="498"/>
      <c r="CY73" s="498"/>
      <c r="CZ73" s="498"/>
      <c r="DA73" s="498"/>
      <c r="DB73" s="498"/>
      <c r="DC73" s="498"/>
      <c r="DE73" s="497"/>
      <c r="DF73" s="499"/>
      <c r="DG73" s="497"/>
      <c r="DH73" s="498"/>
      <c r="DI73" s="498"/>
      <c r="DJ73" s="498"/>
      <c r="DK73" s="498"/>
      <c r="DL73" s="498"/>
      <c r="DM73" s="499"/>
    </row>
    <row r="74" spans="1:117" s="65" customFormat="1" ht="15.6" x14ac:dyDescent="0.25">
      <c r="A74" s="497"/>
      <c r="B74" s="239"/>
      <c r="C74" s="405" t="s">
        <v>2650</v>
      </c>
      <c r="D74" s="406" t="s">
        <v>2651</v>
      </c>
      <c r="E74" s="404" t="s">
        <v>591</v>
      </c>
      <c r="F74" s="236">
        <v>1</v>
      </c>
      <c r="G74" s="236"/>
      <c r="H74" s="595"/>
      <c r="I74" s="686">
        <v>5</v>
      </c>
      <c r="J74" s="697"/>
      <c r="K74" s="633"/>
      <c r="L74" s="697"/>
      <c r="M74" s="697"/>
      <c r="N74" s="633"/>
      <c r="O74" s="633"/>
      <c r="P74" s="697"/>
      <c r="Q74" s="647"/>
      <c r="R74" s="697"/>
      <c r="S74" s="625"/>
      <c r="T74" s="633"/>
      <c r="U74" s="625"/>
      <c r="V74" s="595"/>
      <c r="W74" s="595"/>
      <c r="X74" s="625"/>
      <c r="Y74" s="633"/>
      <c r="Z74" s="699">
        <v>5</v>
      </c>
      <c r="AA74" s="633"/>
      <c r="AB74" s="633"/>
      <c r="AC74" s="625"/>
      <c r="AD74" s="625"/>
      <c r="AE74" s="633"/>
      <c r="AG74" s="647"/>
      <c r="AH74" s="633"/>
      <c r="AI74" s="699">
        <v>6</v>
      </c>
      <c r="AJ74" s="625"/>
      <c r="AK74" s="595"/>
      <c r="AL74" s="633"/>
      <c r="AM74" s="625"/>
      <c r="AN74" s="647"/>
      <c r="AO74" s="699">
        <v>7</v>
      </c>
      <c r="AP74" s="633"/>
      <c r="AQ74" s="633"/>
      <c r="AR74" s="699">
        <v>10</v>
      </c>
      <c r="AS74" s="633"/>
      <c r="AT74" s="633"/>
      <c r="AU74" s="699">
        <v>5</v>
      </c>
      <c r="AV74" s="633"/>
      <c r="AW74" s="633"/>
      <c r="AX74" s="633"/>
      <c r="AY74" s="633"/>
      <c r="AZ74" s="699"/>
      <c r="BA74" s="625"/>
      <c r="BB74" s="633"/>
      <c r="BC74" s="647"/>
      <c r="BD74" s="625"/>
      <c r="BE74" s="699">
        <v>5</v>
      </c>
      <c r="BF74" s="625"/>
      <c r="BG74" s="625"/>
      <c r="BH74" s="633"/>
      <c r="BI74" s="647"/>
      <c r="BJ74" s="698"/>
      <c r="BK74" s="633"/>
      <c r="BL74" s="633"/>
      <c r="BM74" s="633"/>
      <c r="BN74" s="698"/>
      <c r="BO74" s="625"/>
      <c r="BP74" s="625">
        <f t="shared" si="19"/>
        <v>0</v>
      </c>
      <c r="BQ74" s="625">
        <f t="shared" si="20"/>
        <v>3</v>
      </c>
      <c r="BR74" s="625">
        <f t="shared" si="21"/>
        <v>0</v>
      </c>
      <c r="BS74" s="625">
        <f t="shared" si="22"/>
        <v>4</v>
      </c>
      <c r="BT74" s="625">
        <f t="shared" si="23"/>
        <v>0</v>
      </c>
      <c r="BU74" s="625">
        <f t="shared" si="24"/>
        <v>7</v>
      </c>
      <c r="BV74" s="80"/>
      <c r="BW74" s="239"/>
      <c r="BX74" s="239"/>
      <c r="BY74" s="498"/>
      <c r="BZ74" s="498"/>
      <c r="CA74" s="498"/>
      <c r="CB74" s="498"/>
      <c r="CC74" s="498"/>
      <c r="CD74" s="499"/>
      <c r="CE74" s="499"/>
      <c r="CF74" s="497"/>
      <c r="CG74" s="498"/>
      <c r="CH74" s="498"/>
      <c r="CI74" s="498"/>
      <c r="CK74" s="497"/>
      <c r="CL74" s="498"/>
      <c r="CM74" s="498"/>
      <c r="CN74" s="498"/>
      <c r="CO74" s="498"/>
      <c r="CP74" s="498"/>
      <c r="CQ74" s="498"/>
      <c r="CR74" s="498"/>
      <c r="CS74" s="498"/>
      <c r="CU74" s="497"/>
      <c r="CV74" s="498"/>
      <c r="CW74" s="498"/>
      <c r="CX74" s="498"/>
      <c r="CY74" s="498"/>
      <c r="CZ74" s="498"/>
      <c r="DA74" s="498"/>
      <c r="DB74" s="498"/>
      <c r="DC74" s="498"/>
      <c r="DE74" s="497"/>
      <c r="DF74" s="499"/>
      <c r="DG74" s="497"/>
      <c r="DH74" s="498"/>
      <c r="DI74" s="498"/>
      <c r="DJ74" s="498"/>
      <c r="DK74" s="498"/>
      <c r="DL74" s="498"/>
      <c r="DM74" s="499"/>
    </row>
    <row r="75" spans="1:117" s="65" customFormat="1" ht="15" x14ac:dyDescent="0.25">
      <c r="A75" s="497" t="s">
        <v>591</v>
      </c>
      <c r="B75" s="239"/>
      <c r="C75" s="405" t="s">
        <v>2246</v>
      </c>
      <c r="D75" s="406" t="s">
        <v>2247</v>
      </c>
      <c r="E75" s="404" t="s">
        <v>591</v>
      </c>
      <c r="F75" s="236">
        <v>3</v>
      </c>
      <c r="G75" s="236"/>
      <c r="H75" s="595">
        <v>7</v>
      </c>
      <c r="I75" s="686">
        <v>10</v>
      </c>
      <c r="J75" s="697"/>
      <c r="K75" s="633"/>
      <c r="L75" s="697"/>
      <c r="M75" s="697" t="s">
        <v>292</v>
      </c>
      <c r="N75" s="633"/>
      <c r="O75" s="633"/>
      <c r="P75" s="697"/>
      <c r="Q75" s="633"/>
      <c r="R75" s="697"/>
      <c r="S75" s="595"/>
      <c r="T75" s="633"/>
      <c r="U75" s="595"/>
      <c r="V75" s="595"/>
      <c r="W75" s="595"/>
      <c r="X75" s="625">
        <v>8</v>
      </c>
      <c r="Y75" s="633"/>
      <c r="Z75" s="699">
        <v>9</v>
      </c>
      <c r="AA75" s="633"/>
      <c r="AB75" s="633"/>
      <c r="AC75" s="625">
        <v>5</v>
      </c>
      <c r="AD75" s="595"/>
      <c r="AE75" s="633"/>
      <c r="AG75" s="633"/>
      <c r="AH75" s="633"/>
      <c r="AI75" s="699"/>
      <c r="AJ75" s="625">
        <v>5</v>
      </c>
      <c r="AK75" s="595">
        <v>9</v>
      </c>
      <c r="AL75" s="633"/>
      <c r="AM75" s="625">
        <v>5</v>
      </c>
      <c r="AN75" s="633"/>
      <c r="AO75" s="699"/>
      <c r="AP75" s="633"/>
      <c r="AQ75" s="633"/>
      <c r="AR75" s="699">
        <v>10</v>
      </c>
      <c r="AS75" s="647"/>
      <c r="AT75" s="633"/>
      <c r="AU75" s="699"/>
      <c r="AV75" s="633"/>
      <c r="AW75" s="633"/>
      <c r="AX75" s="633"/>
      <c r="AY75" s="633"/>
      <c r="AZ75" s="698"/>
      <c r="BA75" s="625"/>
      <c r="BB75" s="633"/>
      <c r="BC75" s="633"/>
      <c r="BD75" s="625"/>
      <c r="BE75" s="698"/>
      <c r="BF75" s="625">
        <v>7</v>
      </c>
      <c r="BG75" s="595"/>
      <c r="BH75" s="633"/>
      <c r="BI75" s="633"/>
      <c r="BJ75" s="698"/>
      <c r="BK75" s="633"/>
      <c r="BL75" s="633"/>
      <c r="BM75" s="633"/>
      <c r="BN75" s="698"/>
      <c r="BO75" s="625">
        <v>10</v>
      </c>
      <c r="BP75" s="625">
        <f t="shared" si="19"/>
        <v>0</v>
      </c>
      <c r="BQ75" s="625">
        <f t="shared" si="20"/>
        <v>8</v>
      </c>
      <c r="BR75" s="625">
        <f t="shared" si="21"/>
        <v>1</v>
      </c>
      <c r="BS75" s="625">
        <f t="shared" si="22"/>
        <v>3</v>
      </c>
      <c r="BT75" s="625">
        <f t="shared" si="23"/>
        <v>0</v>
      </c>
      <c r="BU75" s="625">
        <f t="shared" si="24"/>
        <v>12</v>
      </c>
      <c r="BV75" s="80"/>
      <c r="BW75" s="239"/>
      <c r="BX75" s="239"/>
      <c r="BY75" s="498"/>
      <c r="BZ75" s="498"/>
      <c r="CA75" s="498"/>
      <c r="CB75" s="498"/>
      <c r="CC75" s="498"/>
      <c r="CD75" s="499"/>
      <c r="CE75" s="499"/>
      <c r="CF75" s="497"/>
      <c r="CG75" s="498"/>
      <c r="CH75" s="498"/>
      <c r="CI75" s="498"/>
      <c r="CK75" s="497"/>
      <c r="CL75" s="498"/>
      <c r="CM75" s="498"/>
      <c r="CN75" s="498"/>
      <c r="CO75" s="498"/>
      <c r="CP75" s="498"/>
      <c r="CQ75" s="498"/>
      <c r="CR75" s="498"/>
      <c r="CS75" s="498"/>
      <c r="CU75" s="497"/>
      <c r="CV75" s="498"/>
      <c r="CW75" s="498"/>
      <c r="CX75" s="498"/>
      <c r="CY75" s="498"/>
      <c r="CZ75" s="498"/>
      <c r="DA75" s="498"/>
      <c r="DB75" s="498"/>
      <c r="DC75" s="498"/>
      <c r="DE75" s="497"/>
      <c r="DF75" s="499"/>
      <c r="DG75" s="497"/>
      <c r="DH75" s="498"/>
      <c r="DI75" s="498"/>
      <c r="DJ75" s="498"/>
      <c r="DK75" s="498"/>
      <c r="DL75" s="498"/>
      <c r="DM75" s="499"/>
    </row>
    <row r="76" spans="1:117" s="65" customFormat="1" ht="15" x14ac:dyDescent="0.25">
      <c r="A76" s="497"/>
      <c r="B76" s="55"/>
      <c r="C76" s="86" t="s">
        <v>1928</v>
      </c>
      <c r="D76" s="85" t="s">
        <v>1929</v>
      </c>
      <c r="E76" s="404" t="s">
        <v>591</v>
      </c>
      <c r="F76" s="236">
        <v>5</v>
      </c>
      <c r="G76" s="236"/>
      <c r="H76" s="595">
        <v>10</v>
      </c>
      <c r="I76" s="686">
        <v>9</v>
      </c>
      <c r="J76" s="625">
        <v>9</v>
      </c>
      <c r="K76" s="625">
        <v>10</v>
      </c>
      <c r="L76" s="625">
        <v>10</v>
      </c>
      <c r="M76" s="595">
        <v>10</v>
      </c>
      <c r="N76" s="625"/>
      <c r="O76" s="625"/>
      <c r="P76" s="697"/>
      <c r="Q76" s="595"/>
      <c r="R76" s="595">
        <v>9</v>
      </c>
      <c r="S76" s="625"/>
      <c r="T76" s="625"/>
      <c r="U76" s="625"/>
      <c r="V76" s="595">
        <v>10</v>
      </c>
      <c r="W76" s="595">
        <v>10</v>
      </c>
      <c r="X76" s="625">
        <v>10</v>
      </c>
      <c r="Y76" s="625"/>
      <c r="Z76" s="699">
        <v>9</v>
      </c>
      <c r="AA76" s="625"/>
      <c r="AB76" s="625"/>
      <c r="AC76" s="625">
        <v>9</v>
      </c>
      <c r="AD76" s="595">
        <v>10</v>
      </c>
      <c r="AE76" s="595">
        <v>10</v>
      </c>
      <c r="AF76" s="699">
        <v>10</v>
      </c>
      <c r="AG76" s="595">
        <v>10</v>
      </c>
      <c r="AH76" s="633"/>
      <c r="AI76" s="595">
        <v>9</v>
      </c>
      <c r="AJ76" s="625">
        <v>9</v>
      </c>
      <c r="AK76" s="595">
        <v>9</v>
      </c>
      <c r="AL76" s="625"/>
      <c r="AM76" s="625">
        <v>10</v>
      </c>
      <c r="AN76" s="595"/>
      <c r="AO76" s="699">
        <v>9</v>
      </c>
      <c r="AP76" s="625"/>
      <c r="AQ76" s="625">
        <v>9</v>
      </c>
      <c r="AR76" s="699">
        <v>10</v>
      </c>
      <c r="AS76" s="625"/>
      <c r="AT76" s="595">
        <v>8</v>
      </c>
      <c r="AU76" s="625">
        <v>10</v>
      </c>
      <c r="AV76" s="625"/>
      <c r="AW76" s="625">
        <v>10</v>
      </c>
      <c r="AX76" s="625"/>
      <c r="AY76" s="625"/>
      <c r="AZ76" s="699">
        <v>9</v>
      </c>
      <c r="BA76" s="625">
        <v>9</v>
      </c>
      <c r="BB76" s="625"/>
      <c r="BC76" s="595">
        <v>9</v>
      </c>
      <c r="BD76" s="625"/>
      <c r="BE76" s="698"/>
      <c r="BF76" s="625">
        <v>10</v>
      </c>
      <c r="BG76" s="625"/>
      <c r="BH76" s="625"/>
      <c r="BI76" s="595"/>
      <c r="BJ76" s="698"/>
      <c r="BK76" s="625"/>
      <c r="BL76" s="625"/>
      <c r="BM76" s="625">
        <v>10</v>
      </c>
      <c r="BN76" s="698"/>
      <c r="BO76" s="625">
        <v>10</v>
      </c>
      <c r="BP76" s="625">
        <f t="shared" si="19"/>
        <v>0</v>
      </c>
      <c r="BQ76" s="625">
        <f t="shared" si="20"/>
        <v>32</v>
      </c>
      <c r="BR76" s="625">
        <f t="shared" si="21"/>
        <v>0</v>
      </c>
      <c r="BS76" s="625">
        <f t="shared" si="22"/>
        <v>0</v>
      </c>
      <c r="BT76" s="625">
        <f t="shared" si="23"/>
        <v>0</v>
      </c>
      <c r="BU76" s="625">
        <f t="shared" si="24"/>
        <v>32</v>
      </c>
      <c r="BV76" s="80"/>
      <c r="BW76" s="239"/>
      <c r="BX76" s="239"/>
      <c r="BY76" s="498"/>
      <c r="BZ76" s="498"/>
      <c r="CA76" s="498"/>
      <c r="CB76" s="498"/>
      <c r="CC76" s="498"/>
      <c r="CD76" s="499"/>
      <c r="CE76" s="499"/>
      <c r="CF76" s="497"/>
      <c r="CG76" s="498"/>
      <c r="CH76" s="498"/>
      <c r="CI76" s="498"/>
      <c r="CK76" s="497"/>
      <c r="CL76" s="498"/>
      <c r="CM76" s="498"/>
      <c r="CN76" s="498"/>
      <c r="CO76" s="498"/>
      <c r="CP76" s="498"/>
      <c r="CQ76" s="498"/>
      <c r="CR76" s="498"/>
      <c r="CS76" s="498"/>
      <c r="CU76" s="497"/>
      <c r="CV76" s="498"/>
      <c r="CW76" s="498"/>
      <c r="CX76" s="498"/>
      <c r="CY76" s="498"/>
      <c r="CZ76" s="498"/>
      <c r="DA76" s="498"/>
      <c r="DB76" s="498"/>
      <c r="DC76" s="498"/>
      <c r="DE76" s="497"/>
      <c r="DF76" s="499"/>
      <c r="DG76" s="497"/>
      <c r="DH76" s="498"/>
      <c r="DI76" s="498"/>
      <c r="DJ76" s="498"/>
      <c r="DK76" s="498"/>
      <c r="DL76" s="498"/>
      <c r="DM76" s="499"/>
    </row>
    <row r="77" spans="1:117" s="65" customFormat="1" ht="15" x14ac:dyDescent="0.25">
      <c r="A77" s="497"/>
      <c r="B77" s="55"/>
      <c r="C77" s="86" t="s">
        <v>1962</v>
      </c>
      <c r="D77" s="85" t="s">
        <v>1961</v>
      </c>
      <c r="E77" s="404" t="s">
        <v>1880</v>
      </c>
      <c r="F77" s="236">
        <v>5</v>
      </c>
      <c r="G77" s="236"/>
      <c r="H77" s="595">
        <v>10</v>
      </c>
      <c r="I77" s="686">
        <v>10</v>
      </c>
      <c r="J77" s="625">
        <v>9</v>
      </c>
      <c r="K77" s="625">
        <v>8</v>
      </c>
      <c r="L77" s="625">
        <v>9</v>
      </c>
      <c r="M77" s="595">
        <v>9</v>
      </c>
      <c r="N77" s="625"/>
      <c r="O77" s="625"/>
      <c r="P77" s="697"/>
      <c r="Q77" s="595"/>
      <c r="R77" s="595">
        <v>9</v>
      </c>
      <c r="S77" s="625"/>
      <c r="T77" s="625"/>
      <c r="U77" s="625"/>
      <c r="V77" s="595">
        <v>10</v>
      </c>
      <c r="W77" s="595">
        <v>10</v>
      </c>
      <c r="X77" s="625">
        <v>10</v>
      </c>
      <c r="Y77" s="625"/>
      <c r="Z77" s="699">
        <v>9</v>
      </c>
      <c r="AA77" s="625"/>
      <c r="AB77" s="625"/>
      <c r="AC77" s="625">
        <v>10</v>
      </c>
      <c r="AD77" s="595">
        <v>10</v>
      </c>
      <c r="AE77" s="595">
        <v>10</v>
      </c>
      <c r="AF77" s="699">
        <v>10</v>
      </c>
      <c r="AG77" s="595">
        <v>10</v>
      </c>
      <c r="AH77" s="633"/>
      <c r="AI77" s="595">
        <v>8</v>
      </c>
      <c r="AJ77" s="625">
        <v>9</v>
      </c>
      <c r="AK77" s="595">
        <v>10</v>
      </c>
      <c r="AL77" s="625"/>
      <c r="AM77" s="625">
        <v>10</v>
      </c>
      <c r="AN77" s="595"/>
      <c r="AO77" s="699">
        <v>10</v>
      </c>
      <c r="AP77" s="625"/>
      <c r="AQ77" s="625">
        <v>10</v>
      </c>
      <c r="AR77" s="699">
        <v>10</v>
      </c>
      <c r="AS77" s="625"/>
      <c r="AT77" s="595">
        <v>8</v>
      </c>
      <c r="AU77" s="625">
        <v>9</v>
      </c>
      <c r="AV77" s="625"/>
      <c r="AW77" s="625">
        <v>10</v>
      </c>
      <c r="AX77" s="625"/>
      <c r="AY77" s="625"/>
      <c r="AZ77" s="699">
        <v>9</v>
      </c>
      <c r="BA77" s="625">
        <v>10</v>
      </c>
      <c r="BB77" s="625"/>
      <c r="BC77" s="595">
        <v>9</v>
      </c>
      <c r="BD77" s="625"/>
      <c r="BE77" s="698"/>
      <c r="BF77" s="625">
        <v>10</v>
      </c>
      <c r="BG77" s="625"/>
      <c r="BH77" s="625"/>
      <c r="BI77" s="595"/>
      <c r="BJ77" s="698"/>
      <c r="BK77" s="625"/>
      <c r="BL77" s="625"/>
      <c r="BM77" s="625">
        <v>9</v>
      </c>
      <c r="BN77" s="698"/>
      <c r="BO77" s="625">
        <v>10</v>
      </c>
      <c r="BP77" s="625">
        <f t="shared" si="19"/>
        <v>0</v>
      </c>
      <c r="BQ77" s="625">
        <f t="shared" si="20"/>
        <v>32</v>
      </c>
      <c r="BR77" s="625">
        <f t="shared" si="21"/>
        <v>0</v>
      </c>
      <c r="BS77" s="625">
        <f t="shared" si="22"/>
        <v>0</v>
      </c>
      <c r="BT77" s="625">
        <f t="shared" si="23"/>
        <v>0</v>
      </c>
      <c r="BU77" s="625">
        <f t="shared" si="24"/>
        <v>32</v>
      </c>
      <c r="BV77" s="80"/>
      <c r="BW77" s="239"/>
      <c r="BX77" s="239"/>
      <c r="BY77" s="498"/>
      <c r="BZ77" s="498"/>
      <c r="CA77" s="498"/>
      <c r="CB77" s="498"/>
      <c r="CC77" s="498"/>
      <c r="CD77" s="499"/>
      <c r="CE77" s="499"/>
      <c r="CF77" s="497"/>
      <c r="CG77" s="498"/>
      <c r="CH77" s="498"/>
      <c r="CI77" s="498"/>
      <c r="CK77" s="497"/>
      <c r="CL77" s="498"/>
      <c r="CM77" s="498"/>
      <c r="CN77" s="498"/>
      <c r="CO77" s="498"/>
      <c r="CP77" s="498"/>
      <c r="CQ77" s="498"/>
      <c r="CR77" s="498"/>
      <c r="CS77" s="498"/>
      <c r="CU77" s="497"/>
      <c r="CV77" s="498"/>
      <c r="CW77" s="498"/>
      <c r="CX77" s="498"/>
      <c r="CY77" s="498"/>
      <c r="CZ77" s="498"/>
      <c r="DA77" s="498"/>
      <c r="DB77" s="498"/>
      <c r="DC77" s="498"/>
      <c r="DE77" s="497"/>
      <c r="DF77" s="499"/>
      <c r="DG77" s="497"/>
      <c r="DH77" s="498"/>
      <c r="DI77" s="498"/>
      <c r="DJ77" s="498"/>
      <c r="DK77" s="498"/>
      <c r="DL77" s="498"/>
      <c r="DM77" s="499"/>
    </row>
    <row r="78" spans="1:117" s="65" customFormat="1" ht="15" customHeight="1" x14ac:dyDescent="0.25">
      <c r="A78" s="497">
        <v>42</v>
      </c>
      <c r="B78" s="55"/>
      <c r="C78" s="86" t="s">
        <v>1784</v>
      </c>
      <c r="D78" s="85" t="s">
        <v>1785</v>
      </c>
      <c r="E78" s="404" t="s">
        <v>591</v>
      </c>
      <c r="F78" s="236">
        <v>6</v>
      </c>
      <c r="G78" s="236"/>
      <c r="H78" s="595">
        <v>10</v>
      </c>
      <c r="I78" s="686">
        <v>10</v>
      </c>
      <c r="J78" s="595">
        <v>10</v>
      </c>
      <c r="K78" s="625">
        <v>9</v>
      </c>
      <c r="L78" s="625">
        <v>10</v>
      </c>
      <c r="M78" s="595">
        <v>9</v>
      </c>
      <c r="N78" s="625">
        <v>9</v>
      </c>
      <c r="O78" s="625"/>
      <c r="P78" s="697"/>
      <c r="Q78" s="595"/>
      <c r="R78" s="595">
        <v>10</v>
      </c>
      <c r="S78" s="625"/>
      <c r="T78" s="625"/>
      <c r="U78" s="625">
        <v>9</v>
      </c>
      <c r="V78" s="595">
        <v>10</v>
      </c>
      <c r="W78" s="595">
        <v>10</v>
      </c>
      <c r="X78" s="625">
        <v>10</v>
      </c>
      <c r="Y78" s="625"/>
      <c r="Z78" s="699">
        <v>9</v>
      </c>
      <c r="AA78" s="625"/>
      <c r="AB78" s="702"/>
      <c r="AC78" s="625">
        <v>9</v>
      </c>
      <c r="AD78" s="595">
        <v>10</v>
      </c>
      <c r="AE78" s="595">
        <v>10</v>
      </c>
      <c r="AF78" s="699">
        <v>9</v>
      </c>
      <c r="AG78" s="595">
        <v>10</v>
      </c>
      <c r="AH78" s="633">
        <v>10</v>
      </c>
      <c r="AI78" s="595">
        <v>9</v>
      </c>
      <c r="AJ78" s="625">
        <v>9</v>
      </c>
      <c r="AK78" s="595">
        <v>9</v>
      </c>
      <c r="AL78" s="625"/>
      <c r="AM78" s="625">
        <v>9</v>
      </c>
      <c r="AN78" s="595"/>
      <c r="AO78" s="699">
        <v>10</v>
      </c>
      <c r="AP78" s="625"/>
      <c r="AQ78" s="625">
        <v>9</v>
      </c>
      <c r="AR78" s="699">
        <v>10</v>
      </c>
      <c r="AS78" s="625"/>
      <c r="AT78" s="595">
        <v>8</v>
      </c>
      <c r="AU78" s="625">
        <v>10</v>
      </c>
      <c r="AV78" s="625"/>
      <c r="AW78" s="625">
        <v>10</v>
      </c>
      <c r="AX78" s="625"/>
      <c r="AY78" s="625"/>
      <c r="AZ78" s="625">
        <v>10</v>
      </c>
      <c r="BA78" s="625">
        <v>9</v>
      </c>
      <c r="BB78" s="625"/>
      <c r="BC78" s="595">
        <v>9</v>
      </c>
      <c r="BD78" s="625"/>
      <c r="BE78" s="698"/>
      <c r="BF78" s="625">
        <v>10</v>
      </c>
      <c r="BG78" s="625"/>
      <c r="BH78" s="625"/>
      <c r="BI78" s="595"/>
      <c r="BJ78" s="625">
        <v>10</v>
      </c>
      <c r="BK78" s="625"/>
      <c r="BL78" s="625">
        <v>10</v>
      </c>
      <c r="BM78" s="595">
        <v>9</v>
      </c>
      <c r="BN78" s="625"/>
      <c r="BO78" s="595">
        <v>10</v>
      </c>
      <c r="BP78" s="625">
        <f t="shared" si="19"/>
        <v>0</v>
      </c>
      <c r="BQ78" s="625">
        <f t="shared" si="20"/>
        <v>37</v>
      </c>
      <c r="BR78" s="625">
        <f t="shared" si="21"/>
        <v>0</v>
      </c>
      <c r="BS78" s="625">
        <f t="shared" si="22"/>
        <v>0</v>
      </c>
      <c r="BT78" s="625">
        <f t="shared" si="23"/>
        <v>0</v>
      </c>
      <c r="BU78" s="625">
        <f t="shared" si="24"/>
        <v>37</v>
      </c>
      <c r="BV78" s="80"/>
      <c r="BW78" s="239"/>
      <c r="BX78" s="239"/>
      <c r="BY78" s="498"/>
      <c r="BZ78" s="498"/>
      <c r="CA78" s="498"/>
      <c r="CB78" s="498"/>
      <c r="CC78" s="498"/>
      <c r="CD78" s="499"/>
      <c r="CE78" s="499"/>
      <c r="CF78" s="497"/>
      <c r="CG78" s="498"/>
      <c r="CH78" s="498"/>
      <c r="CI78" s="498"/>
      <c r="CK78" s="497"/>
      <c r="CL78" s="498"/>
      <c r="CM78" s="498"/>
      <c r="CN78" s="498"/>
      <c r="CO78" s="498"/>
      <c r="CP78" s="498"/>
      <c r="CQ78" s="498"/>
      <c r="CR78" s="498"/>
      <c r="CS78" s="498"/>
      <c r="CU78" s="497"/>
      <c r="CV78" s="498"/>
      <c r="CW78" s="498"/>
      <c r="CX78" s="498"/>
      <c r="CY78" s="498"/>
      <c r="CZ78" s="498"/>
      <c r="DA78" s="498"/>
      <c r="DB78" s="498"/>
      <c r="DC78" s="498"/>
      <c r="DE78" s="497"/>
      <c r="DF78" s="499"/>
      <c r="DG78" s="497"/>
      <c r="DH78" s="498"/>
      <c r="DI78" s="498"/>
      <c r="DJ78" s="498"/>
      <c r="DK78" s="498"/>
      <c r="DL78" s="498"/>
      <c r="DM78" s="499"/>
    </row>
    <row r="79" spans="1:117" s="65" customFormat="1" ht="15" hidden="1" x14ac:dyDescent="0.25">
      <c r="A79" s="497">
        <v>43</v>
      </c>
      <c r="B79" s="55"/>
      <c r="C79" s="86" t="s">
        <v>1782</v>
      </c>
      <c r="D79" s="85" t="s">
        <v>1783</v>
      </c>
      <c r="E79" s="404" t="s">
        <v>591</v>
      </c>
      <c r="F79" s="236">
        <v>1</v>
      </c>
      <c r="G79" s="236"/>
      <c r="H79" s="595" t="s">
        <v>1791</v>
      </c>
      <c r="I79" s="686" t="s">
        <v>2547</v>
      </c>
      <c r="J79" s="595" t="s">
        <v>1791</v>
      </c>
      <c r="K79" s="625"/>
      <c r="L79" s="625"/>
      <c r="M79" s="595" t="s">
        <v>1791</v>
      </c>
      <c r="N79" s="625"/>
      <c r="O79" s="625"/>
      <c r="P79" s="686" t="s">
        <v>2547</v>
      </c>
      <c r="Q79" s="595"/>
      <c r="R79" s="595"/>
      <c r="S79" s="625"/>
      <c r="T79" s="625"/>
      <c r="U79" s="625"/>
      <c r="V79" s="625"/>
      <c r="W79" s="595" t="s">
        <v>2330</v>
      </c>
      <c r="X79" s="625" t="s">
        <v>2141</v>
      </c>
      <c r="Y79" s="625"/>
      <c r="Z79" s="699" t="s">
        <v>2547</v>
      </c>
      <c r="AA79" s="625"/>
      <c r="AB79" s="625"/>
      <c r="AC79" s="625" t="s">
        <v>2141</v>
      </c>
      <c r="AD79" s="595" t="s">
        <v>2330</v>
      </c>
      <c r="AE79" s="595" t="s">
        <v>2330</v>
      </c>
      <c r="AF79" s="699" t="s">
        <v>2547</v>
      </c>
      <c r="AG79" s="625"/>
      <c r="AH79" s="633" t="s">
        <v>1901</v>
      </c>
      <c r="AI79" s="625"/>
      <c r="AJ79" s="625" t="s">
        <v>2141</v>
      </c>
      <c r="AK79" s="595" t="s">
        <v>2330</v>
      </c>
      <c r="AL79" s="625"/>
      <c r="AM79" s="625" t="s">
        <v>2141</v>
      </c>
      <c r="AN79" s="625"/>
      <c r="AO79" s="699" t="s">
        <v>2547</v>
      </c>
      <c r="AP79" s="625"/>
      <c r="AQ79" s="625" t="s">
        <v>2330</v>
      </c>
      <c r="AR79" s="633"/>
      <c r="AS79" s="625"/>
      <c r="AT79" s="633"/>
      <c r="AU79" s="625" t="s">
        <v>1791</v>
      </c>
      <c r="AV79" s="625"/>
      <c r="AW79" s="625" t="s">
        <v>1901</v>
      </c>
      <c r="AX79" s="625"/>
      <c r="AY79" s="625"/>
      <c r="AZ79" s="625" t="s">
        <v>1791</v>
      </c>
      <c r="BA79" s="625"/>
      <c r="BB79" s="625"/>
      <c r="BC79" s="625"/>
      <c r="BD79" s="625"/>
      <c r="BE79" s="699" t="s">
        <v>2547</v>
      </c>
      <c r="BF79" s="625" t="s">
        <v>2141</v>
      </c>
      <c r="BG79" s="625"/>
      <c r="BH79" s="625"/>
      <c r="BI79" s="625"/>
      <c r="BJ79" s="625" t="s">
        <v>1791</v>
      </c>
      <c r="BK79" s="625"/>
      <c r="BL79" s="625" t="s">
        <v>1791</v>
      </c>
      <c r="BM79" s="625"/>
      <c r="BN79" s="625"/>
      <c r="BO79" s="595"/>
      <c r="BP79" s="625">
        <f t="shared" si="19"/>
        <v>6</v>
      </c>
      <c r="BQ79" s="625">
        <f t="shared" si="20"/>
        <v>0</v>
      </c>
      <c r="BR79" s="625">
        <f t="shared" si="21"/>
        <v>0</v>
      </c>
      <c r="BS79" s="625">
        <f t="shared" si="22"/>
        <v>0</v>
      </c>
      <c r="BT79" s="625">
        <f t="shared" si="23"/>
        <v>0</v>
      </c>
      <c r="BU79" s="625">
        <f t="shared" si="24"/>
        <v>0</v>
      </c>
      <c r="BV79" s="80"/>
      <c r="BW79" s="239"/>
      <c r="BX79" s="239"/>
      <c r="BY79" s="498"/>
      <c r="BZ79" s="498"/>
      <c r="CA79" s="498"/>
      <c r="CB79" s="498"/>
      <c r="CC79" s="498"/>
      <c r="CD79" s="499"/>
      <c r="CE79" s="499"/>
      <c r="CF79" s="497"/>
      <c r="CG79" s="498"/>
      <c r="CH79" s="498"/>
      <c r="CI79" s="498"/>
      <c r="CK79" s="497"/>
      <c r="CL79" s="498"/>
      <c r="CM79" s="498"/>
      <c r="CN79" s="498"/>
      <c r="CO79" s="498"/>
      <c r="CP79" s="498"/>
      <c r="CQ79" s="498"/>
      <c r="CR79" s="498"/>
      <c r="CS79" s="498"/>
      <c r="CU79" s="497"/>
      <c r="CV79" s="498"/>
      <c r="CW79" s="498"/>
      <c r="CX79" s="498"/>
      <c r="CY79" s="498"/>
      <c r="CZ79" s="498"/>
      <c r="DA79" s="498"/>
      <c r="DB79" s="498"/>
      <c r="DC79" s="498"/>
      <c r="DE79" s="497"/>
      <c r="DF79" s="499"/>
      <c r="DG79" s="497"/>
      <c r="DH79" s="498"/>
      <c r="DI79" s="498"/>
      <c r="DJ79" s="498"/>
      <c r="DK79" s="498"/>
      <c r="DL79" s="498"/>
      <c r="DM79" s="499"/>
    </row>
    <row r="80" spans="1:117" s="65" customFormat="1" ht="14.25" customHeight="1" x14ac:dyDescent="0.25">
      <c r="A80" s="497">
        <v>44</v>
      </c>
      <c r="B80" s="55"/>
      <c r="C80" s="86" t="s">
        <v>1688</v>
      </c>
      <c r="D80" s="85" t="s">
        <v>1689</v>
      </c>
      <c r="E80" s="404" t="s">
        <v>591</v>
      </c>
      <c r="F80" s="236">
        <v>6</v>
      </c>
      <c r="G80" s="236"/>
      <c r="H80" s="595">
        <v>8</v>
      </c>
      <c r="I80" s="686">
        <v>9</v>
      </c>
      <c r="J80" s="595">
        <v>9</v>
      </c>
      <c r="K80" s="625">
        <v>8</v>
      </c>
      <c r="L80" s="697"/>
      <c r="M80" s="595">
        <v>6</v>
      </c>
      <c r="N80" s="625">
        <v>5</v>
      </c>
      <c r="O80" s="595">
        <v>7</v>
      </c>
      <c r="P80" s="697"/>
      <c r="Q80" s="595"/>
      <c r="R80" s="697"/>
      <c r="S80" s="595">
        <v>9</v>
      </c>
      <c r="T80" s="625">
        <v>7</v>
      </c>
      <c r="U80" s="625"/>
      <c r="V80" s="595">
        <v>8</v>
      </c>
      <c r="W80" s="595">
        <v>9</v>
      </c>
      <c r="X80" s="625">
        <v>10</v>
      </c>
      <c r="Y80" s="595">
        <v>8</v>
      </c>
      <c r="Z80" s="699">
        <v>8</v>
      </c>
      <c r="AA80" s="625"/>
      <c r="AB80" s="625">
        <v>7</v>
      </c>
      <c r="AC80" s="625">
        <v>9</v>
      </c>
      <c r="AD80" s="595">
        <v>9</v>
      </c>
      <c r="AE80" s="595">
        <v>10</v>
      </c>
      <c r="AF80" s="699">
        <v>8</v>
      </c>
      <c r="AG80" s="595"/>
      <c r="AH80" s="633">
        <v>5</v>
      </c>
      <c r="AI80" s="699">
        <v>9</v>
      </c>
      <c r="AJ80" s="625">
        <v>9</v>
      </c>
      <c r="AK80" s="595">
        <v>8</v>
      </c>
      <c r="AL80" s="625"/>
      <c r="AM80" s="625">
        <v>9</v>
      </c>
      <c r="AN80" s="595"/>
      <c r="AO80" s="699">
        <v>9</v>
      </c>
      <c r="AP80" s="625"/>
      <c r="AQ80" s="625">
        <v>9</v>
      </c>
      <c r="AR80" s="633">
        <v>9</v>
      </c>
      <c r="AS80" s="625"/>
      <c r="AT80" s="633">
        <v>8</v>
      </c>
      <c r="AU80" s="625">
        <v>7</v>
      </c>
      <c r="AV80" s="625"/>
      <c r="AW80" s="625">
        <v>7</v>
      </c>
      <c r="AX80" s="625"/>
      <c r="AY80" s="625"/>
      <c r="AZ80" s="625">
        <v>8</v>
      </c>
      <c r="BA80" s="625"/>
      <c r="BB80" s="625"/>
      <c r="BC80" s="595"/>
      <c r="BD80" s="625"/>
      <c r="BE80" s="699">
        <v>7</v>
      </c>
      <c r="BF80" s="625">
        <v>10</v>
      </c>
      <c r="BG80" s="625"/>
      <c r="BH80" s="625"/>
      <c r="BI80" s="595"/>
      <c r="BJ80" s="625">
        <v>8</v>
      </c>
      <c r="BK80" s="625"/>
      <c r="BL80" s="625">
        <v>9</v>
      </c>
      <c r="BM80" s="625">
        <v>8</v>
      </c>
      <c r="BN80" s="625"/>
      <c r="BO80" s="595">
        <v>6</v>
      </c>
      <c r="BP80" s="625">
        <f t="shared" si="19"/>
        <v>0</v>
      </c>
      <c r="BQ80" s="625">
        <f t="shared" si="20"/>
        <v>35</v>
      </c>
      <c r="BR80" s="625">
        <f t="shared" si="21"/>
        <v>0</v>
      </c>
      <c r="BS80" s="625">
        <f t="shared" si="22"/>
        <v>2</v>
      </c>
      <c r="BT80" s="625">
        <f t="shared" si="23"/>
        <v>0</v>
      </c>
      <c r="BU80" s="625">
        <f t="shared" si="24"/>
        <v>37</v>
      </c>
      <c r="BV80" s="80"/>
      <c r="BW80" s="239"/>
      <c r="BX80" s="239"/>
      <c r="BY80" s="498"/>
      <c r="BZ80" s="498"/>
      <c r="CA80" s="498"/>
      <c r="CB80" s="498"/>
      <c r="CC80" s="498"/>
      <c r="CD80" s="499"/>
      <c r="CE80" s="499"/>
      <c r="CF80" s="497"/>
      <c r="CG80" s="498"/>
      <c r="CH80" s="498"/>
      <c r="CI80" s="498"/>
      <c r="CK80" s="497"/>
      <c r="CL80" s="498"/>
      <c r="CM80" s="498"/>
      <c r="CN80" s="498"/>
      <c r="CO80" s="498"/>
      <c r="CP80" s="498"/>
      <c r="CQ80" s="498"/>
      <c r="CR80" s="498"/>
      <c r="CS80" s="498"/>
      <c r="CU80" s="497"/>
      <c r="CV80" s="498"/>
      <c r="CW80" s="498"/>
      <c r="CX80" s="498"/>
      <c r="CY80" s="498"/>
      <c r="CZ80" s="498"/>
      <c r="DA80" s="498"/>
      <c r="DB80" s="498"/>
      <c r="DC80" s="498"/>
      <c r="DE80" s="497"/>
      <c r="DF80" s="499"/>
      <c r="DG80" s="497"/>
      <c r="DH80" s="498"/>
      <c r="DI80" s="498"/>
      <c r="DJ80" s="498"/>
      <c r="DK80" s="498"/>
      <c r="DL80" s="498"/>
      <c r="DM80" s="499"/>
    </row>
    <row r="81" spans="1:117" s="65" customFormat="1" ht="15" hidden="1" x14ac:dyDescent="0.25">
      <c r="A81" s="497">
        <v>45</v>
      </c>
      <c r="B81" s="55"/>
      <c r="C81" s="86" t="s">
        <v>1758</v>
      </c>
      <c r="D81" s="85" t="s">
        <v>1759</v>
      </c>
      <c r="E81" s="404" t="s">
        <v>591</v>
      </c>
      <c r="F81" s="236"/>
      <c r="G81" s="236">
        <v>1</v>
      </c>
      <c r="H81" s="595"/>
      <c r="I81" s="625"/>
      <c r="J81" s="595"/>
      <c r="K81" s="625"/>
      <c r="L81" s="625">
        <v>9</v>
      </c>
      <c r="M81" s="701"/>
      <c r="N81" s="625" t="s">
        <v>1901</v>
      </c>
      <c r="O81" s="595"/>
      <c r="P81" s="625"/>
      <c r="Q81" s="595"/>
      <c r="R81" s="595"/>
      <c r="S81" s="595"/>
      <c r="T81" s="625"/>
      <c r="U81" s="625"/>
      <c r="V81" s="625">
        <v>9</v>
      </c>
      <c r="W81" s="595" t="s">
        <v>2330</v>
      </c>
      <c r="X81" s="625"/>
      <c r="Y81" s="595"/>
      <c r="Z81" s="625"/>
      <c r="AA81" s="625"/>
      <c r="AB81" s="625"/>
      <c r="AC81" s="625">
        <v>9</v>
      </c>
      <c r="AD81" s="595" t="s">
        <v>2330</v>
      </c>
      <c r="AE81" s="595" t="s">
        <v>2330</v>
      </c>
      <c r="AF81" s="625"/>
      <c r="AG81" s="625"/>
      <c r="AH81" s="633" t="s">
        <v>1901</v>
      </c>
      <c r="AI81" s="699" t="s">
        <v>2547</v>
      </c>
      <c r="AJ81" s="625" t="s">
        <v>2141</v>
      </c>
      <c r="AK81" s="595" t="s">
        <v>2330</v>
      </c>
      <c r="AL81" s="625"/>
      <c r="AM81" s="625"/>
      <c r="AN81" s="625"/>
      <c r="AO81" s="625"/>
      <c r="AP81" s="625"/>
      <c r="AQ81" s="625" t="s">
        <v>2330</v>
      </c>
      <c r="AR81" s="633"/>
      <c r="AS81" s="625"/>
      <c r="AT81" s="633"/>
      <c r="AU81" s="595"/>
      <c r="AV81" s="625"/>
      <c r="AW81" s="625" t="s">
        <v>1901</v>
      </c>
      <c r="AX81" s="625"/>
      <c r="AY81" s="625"/>
      <c r="AZ81" s="625"/>
      <c r="BA81" s="625"/>
      <c r="BB81" s="625"/>
      <c r="BC81" s="625"/>
      <c r="BD81" s="625"/>
      <c r="BE81" s="625"/>
      <c r="BF81" s="625"/>
      <c r="BG81" s="625"/>
      <c r="BH81" s="625"/>
      <c r="BI81" s="625"/>
      <c r="BJ81" s="625"/>
      <c r="BK81" s="625"/>
      <c r="BL81" s="625">
        <v>10</v>
      </c>
      <c r="BM81" s="595">
        <v>10</v>
      </c>
      <c r="BN81" s="625"/>
      <c r="BO81" s="595"/>
      <c r="BP81" s="625">
        <f t="shared" si="19"/>
        <v>1</v>
      </c>
      <c r="BQ81" s="625">
        <f t="shared" si="20"/>
        <v>5</v>
      </c>
      <c r="BR81" s="625">
        <f t="shared" si="21"/>
        <v>0</v>
      </c>
      <c r="BS81" s="625">
        <f t="shared" si="22"/>
        <v>0</v>
      </c>
      <c r="BT81" s="625">
        <f t="shared" si="23"/>
        <v>0</v>
      </c>
      <c r="BU81" s="625">
        <f t="shared" si="24"/>
        <v>5</v>
      </c>
      <c r="BV81" s="80"/>
      <c r="BW81" s="239"/>
      <c r="BX81" s="239"/>
      <c r="BY81" s="498"/>
      <c r="BZ81" s="498"/>
      <c r="CA81" s="498"/>
      <c r="CB81" s="498"/>
      <c r="CC81" s="498"/>
      <c r="CD81" s="499"/>
      <c r="CE81" s="499"/>
      <c r="CF81" s="497"/>
      <c r="CG81" s="498"/>
      <c r="CH81" s="498"/>
      <c r="CI81" s="498"/>
      <c r="CK81" s="497"/>
      <c r="CL81" s="498"/>
      <c r="CM81" s="498"/>
      <c r="CN81" s="498"/>
      <c r="CO81" s="498"/>
      <c r="CP81" s="498"/>
      <c r="CQ81" s="498"/>
      <c r="CR81" s="498"/>
      <c r="CS81" s="498"/>
      <c r="CU81" s="497"/>
      <c r="CV81" s="498"/>
      <c r="CW81" s="498"/>
      <c r="CX81" s="498"/>
      <c r="CY81" s="498"/>
      <c r="CZ81" s="498"/>
      <c r="DA81" s="498"/>
      <c r="DB81" s="498"/>
      <c r="DC81" s="498"/>
      <c r="DE81" s="497"/>
      <c r="DF81" s="499"/>
      <c r="DG81" s="497"/>
      <c r="DH81" s="498"/>
      <c r="DI81" s="498"/>
      <c r="DJ81" s="498"/>
      <c r="DK81" s="498"/>
      <c r="DL81" s="498"/>
      <c r="DM81" s="499"/>
    </row>
    <row r="82" spans="1:117" s="65" customFormat="1" ht="15" hidden="1" x14ac:dyDescent="0.25">
      <c r="A82" s="497">
        <v>46</v>
      </c>
      <c r="B82" s="55"/>
      <c r="C82" s="86" t="s">
        <v>1509</v>
      </c>
      <c r="D82" s="85" t="s">
        <v>1507</v>
      </c>
      <c r="E82" s="91" t="s">
        <v>591</v>
      </c>
      <c r="F82" s="57">
        <v>1</v>
      </c>
      <c r="G82" s="57"/>
      <c r="H82" s="595"/>
      <c r="I82" s="625">
        <v>5</v>
      </c>
      <c r="J82" s="595"/>
      <c r="K82" s="625"/>
      <c r="L82" s="625"/>
      <c r="M82" s="625">
        <v>5</v>
      </c>
      <c r="N82" s="625"/>
      <c r="O82" s="625"/>
      <c r="P82" s="625">
        <v>5</v>
      </c>
      <c r="Q82" s="625">
        <v>5</v>
      </c>
      <c r="R82" s="595"/>
      <c r="S82" s="625"/>
      <c r="T82" s="625"/>
      <c r="U82" s="625">
        <v>5</v>
      </c>
      <c r="V82" s="625">
        <v>5</v>
      </c>
      <c r="W82" s="595" t="s">
        <v>2330</v>
      </c>
      <c r="X82" s="625"/>
      <c r="Y82" s="625"/>
      <c r="Z82" s="625"/>
      <c r="AA82" s="625"/>
      <c r="AB82" s="625"/>
      <c r="AC82" s="625"/>
      <c r="AD82" s="595" t="s">
        <v>2330</v>
      </c>
      <c r="AE82" s="595" t="s">
        <v>2330</v>
      </c>
      <c r="AF82" s="625"/>
      <c r="AG82" s="625"/>
      <c r="AH82" s="633" t="s">
        <v>1901</v>
      </c>
      <c r="AI82" s="699" t="s">
        <v>2547</v>
      </c>
      <c r="AJ82" s="625" t="s">
        <v>2141</v>
      </c>
      <c r="AK82" s="595" t="s">
        <v>2330</v>
      </c>
      <c r="AL82" s="625"/>
      <c r="AM82" s="625"/>
      <c r="AN82" s="625"/>
      <c r="AO82" s="625"/>
      <c r="AP82" s="625"/>
      <c r="AQ82" s="625" t="s">
        <v>2330</v>
      </c>
      <c r="AR82" s="625"/>
      <c r="AS82" s="625"/>
      <c r="AT82" s="625"/>
      <c r="AU82" s="625"/>
      <c r="AV82" s="625"/>
      <c r="AW82" s="625" t="s">
        <v>1901</v>
      </c>
      <c r="AX82" s="625"/>
      <c r="AY82" s="625"/>
      <c r="AZ82" s="625"/>
      <c r="BA82" s="625"/>
      <c r="BB82" s="625"/>
      <c r="BC82" s="625"/>
      <c r="BD82" s="625"/>
      <c r="BE82" s="625"/>
      <c r="BF82" s="625"/>
      <c r="BG82" s="625"/>
      <c r="BH82" s="625"/>
      <c r="BI82" s="625"/>
      <c r="BJ82" s="625">
        <v>5</v>
      </c>
      <c r="BK82" s="625"/>
      <c r="BL82" s="625"/>
      <c r="BM82" s="625"/>
      <c r="BN82" s="625"/>
      <c r="BO82" s="595"/>
      <c r="BP82" s="625">
        <f t="shared" si="19"/>
        <v>1</v>
      </c>
      <c r="BQ82" s="625">
        <f t="shared" si="20"/>
        <v>0</v>
      </c>
      <c r="BR82" s="625">
        <f t="shared" si="21"/>
        <v>0</v>
      </c>
      <c r="BS82" s="625">
        <f t="shared" si="22"/>
        <v>7</v>
      </c>
      <c r="BT82" s="625">
        <f t="shared" si="23"/>
        <v>0</v>
      </c>
      <c r="BU82" s="625">
        <f t="shared" si="24"/>
        <v>7</v>
      </c>
      <c r="BV82" s="80"/>
      <c r="BW82" s="239"/>
      <c r="BX82" s="239"/>
      <c r="BY82" s="498"/>
      <c r="BZ82" s="498"/>
      <c r="CA82" s="498"/>
      <c r="CB82" s="498"/>
      <c r="CC82" s="498"/>
      <c r="CD82" s="499"/>
      <c r="CE82" s="499"/>
      <c r="CF82" s="497"/>
      <c r="CG82" s="498"/>
      <c r="CH82" s="498"/>
      <c r="CI82" s="498"/>
      <c r="CK82" s="497"/>
      <c r="CL82" s="498"/>
      <c r="CM82" s="498"/>
      <c r="CN82" s="498"/>
      <c r="CO82" s="498"/>
      <c r="CP82" s="498"/>
      <c r="CQ82" s="498"/>
      <c r="CR82" s="498"/>
      <c r="CS82" s="498"/>
      <c r="CU82" s="497"/>
      <c r="CV82" s="498"/>
      <c r="CW82" s="498"/>
      <c r="CX82" s="498"/>
      <c r="CY82" s="498"/>
      <c r="CZ82" s="498"/>
      <c r="DA82" s="498"/>
      <c r="DB82" s="498"/>
      <c r="DC82" s="498"/>
      <c r="DE82" s="497"/>
      <c r="DF82" s="499"/>
      <c r="DG82" s="497"/>
      <c r="DH82" s="498"/>
      <c r="DI82" s="498"/>
      <c r="DJ82" s="498"/>
      <c r="DK82" s="498"/>
      <c r="DL82" s="498"/>
      <c r="DM82" s="499"/>
    </row>
    <row r="83" spans="1:117" s="65" customFormat="1" ht="15" hidden="1" customHeight="1" x14ac:dyDescent="0.25">
      <c r="A83" s="497">
        <v>47</v>
      </c>
      <c r="B83" s="55"/>
      <c r="C83" s="86"/>
      <c r="D83" s="85" t="s">
        <v>1553</v>
      </c>
      <c r="E83" s="91" t="s">
        <v>591</v>
      </c>
      <c r="F83" s="57"/>
      <c r="G83" s="57">
        <v>5</v>
      </c>
      <c r="H83" s="595" t="s">
        <v>595</v>
      </c>
      <c r="I83" s="625" t="s">
        <v>595</v>
      </c>
      <c r="J83" s="595" t="s">
        <v>595</v>
      </c>
      <c r="K83" s="625" t="s">
        <v>595</v>
      </c>
      <c r="L83" s="625">
        <v>10</v>
      </c>
      <c r="M83" s="595">
        <v>8</v>
      </c>
      <c r="N83" s="642" t="s">
        <v>293</v>
      </c>
      <c r="O83" s="625">
        <v>7</v>
      </c>
      <c r="P83" s="625" t="s">
        <v>595</v>
      </c>
      <c r="Q83" s="625" t="s">
        <v>595</v>
      </c>
      <c r="R83" s="595" t="s">
        <v>595</v>
      </c>
      <c r="S83" s="625" t="s">
        <v>595</v>
      </c>
      <c r="T83" s="625" t="s">
        <v>595</v>
      </c>
      <c r="U83" s="625">
        <v>8</v>
      </c>
      <c r="V83" s="625">
        <v>9</v>
      </c>
      <c r="W83" s="595" t="s">
        <v>2330</v>
      </c>
      <c r="X83" s="625" t="s">
        <v>595</v>
      </c>
      <c r="Y83" s="625">
        <v>9</v>
      </c>
      <c r="Z83" s="625" t="s">
        <v>595</v>
      </c>
      <c r="AA83" s="625">
        <v>10</v>
      </c>
      <c r="AB83" s="625" t="s">
        <v>595</v>
      </c>
      <c r="AC83" s="625" t="s">
        <v>595</v>
      </c>
      <c r="AD83" s="595" t="s">
        <v>2330</v>
      </c>
      <c r="AE83" s="595" t="s">
        <v>2330</v>
      </c>
      <c r="AF83" s="625">
        <v>10</v>
      </c>
      <c r="AG83" s="625" t="s">
        <v>595</v>
      </c>
      <c r="AH83" s="633">
        <v>9</v>
      </c>
      <c r="AI83" s="699" t="s">
        <v>2547</v>
      </c>
      <c r="AJ83" s="625">
        <v>9</v>
      </c>
      <c r="AK83" s="595" t="s">
        <v>2330</v>
      </c>
      <c r="AL83" s="625" t="s">
        <v>595</v>
      </c>
      <c r="AM83" s="625">
        <v>10</v>
      </c>
      <c r="AN83" s="595">
        <v>7</v>
      </c>
      <c r="AO83" s="625">
        <v>9</v>
      </c>
      <c r="AP83" s="595">
        <v>10</v>
      </c>
      <c r="AQ83" s="625" t="s">
        <v>2330</v>
      </c>
      <c r="AR83" s="625" t="s">
        <v>595</v>
      </c>
      <c r="AS83" s="625">
        <v>10</v>
      </c>
      <c r="AT83" s="633">
        <v>9</v>
      </c>
      <c r="AU83" s="625">
        <v>10</v>
      </c>
      <c r="AV83" s="595">
        <v>10</v>
      </c>
      <c r="AW83" s="625">
        <v>8</v>
      </c>
      <c r="AX83" s="625"/>
      <c r="AY83" s="625"/>
      <c r="AZ83" s="625">
        <v>9</v>
      </c>
      <c r="BA83" s="625"/>
      <c r="BB83" s="625"/>
      <c r="BC83" s="595">
        <v>8</v>
      </c>
      <c r="BD83" s="625"/>
      <c r="BE83" s="625">
        <v>10</v>
      </c>
      <c r="BF83" s="625">
        <v>10</v>
      </c>
      <c r="BG83" s="625"/>
      <c r="BH83" s="625"/>
      <c r="BI83" s="595"/>
      <c r="BJ83" s="625">
        <v>9</v>
      </c>
      <c r="BK83" s="625"/>
      <c r="BL83" s="625"/>
      <c r="BM83" s="625" t="s">
        <v>595</v>
      </c>
      <c r="BN83" s="625">
        <v>8</v>
      </c>
      <c r="BO83" s="595">
        <v>8</v>
      </c>
      <c r="BP83" s="625">
        <f t="shared" si="19"/>
        <v>1</v>
      </c>
      <c r="BQ83" s="625">
        <f t="shared" si="20"/>
        <v>26</v>
      </c>
      <c r="BR83" s="625">
        <f t="shared" si="21"/>
        <v>18</v>
      </c>
      <c r="BS83" s="625">
        <f t="shared" si="22"/>
        <v>0</v>
      </c>
      <c r="BT83" s="625">
        <f t="shared" si="23"/>
        <v>0</v>
      </c>
      <c r="BU83" s="625">
        <f t="shared" si="24"/>
        <v>44</v>
      </c>
      <c r="BV83" s="80"/>
      <c r="BW83" s="239"/>
      <c r="BX83" s="239"/>
      <c r="BY83" s="498"/>
      <c r="BZ83" s="498"/>
      <c r="CA83" s="498"/>
      <c r="CB83" s="498"/>
      <c r="CC83" s="498"/>
      <c r="CD83" s="499"/>
      <c r="CE83" s="499"/>
      <c r="CF83" s="497"/>
      <c r="CG83" s="498"/>
      <c r="CH83" s="498"/>
      <c r="CI83" s="498"/>
      <c r="CK83" s="497"/>
      <c r="CL83" s="498"/>
      <c r="CM83" s="498"/>
      <c r="CN83" s="498"/>
      <c r="CO83" s="498"/>
      <c r="CP83" s="498"/>
      <c r="CQ83" s="498"/>
      <c r="CR83" s="498"/>
      <c r="CS83" s="498"/>
      <c r="CU83" s="497"/>
      <c r="CV83" s="498"/>
      <c r="CW83" s="498"/>
      <c r="CX83" s="498"/>
      <c r="CY83" s="498"/>
      <c r="CZ83" s="498"/>
      <c r="DA83" s="498"/>
      <c r="DB83" s="498"/>
      <c r="DC83" s="498"/>
      <c r="DE83" s="497"/>
      <c r="DF83" s="499"/>
      <c r="DG83" s="497"/>
      <c r="DH83" s="498"/>
      <c r="DI83" s="498"/>
      <c r="DJ83" s="498"/>
      <c r="DK83" s="498"/>
      <c r="DL83" s="498"/>
      <c r="DM83" s="499"/>
    </row>
    <row r="84" spans="1:117" s="65" customFormat="1" ht="15" hidden="1" customHeight="1" x14ac:dyDescent="0.25">
      <c r="A84" s="497">
        <v>48</v>
      </c>
      <c r="B84" s="55"/>
      <c r="C84" s="86" t="s">
        <v>1695</v>
      </c>
      <c r="D84" s="85" t="s">
        <v>1696</v>
      </c>
      <c r="E84" s="404" t="s">
        <v>591</v>
      </c>
      <c r="F84" s="236">
        <v>1</v>
      </c>
      <c r="G84" s="236"/>
      <c r="H84" s="595" t="s">
        <v>595</v>
      </c>
      <c r="I84" s="625"/>
      <c r="J84" s="595" t="s">
        <v>595</v>
      </c>
      <c r="K84" s="625" t="s">
        <v>595</v>
      </c>
      <c r="L84" s="625" t="s">
        <v>595</v>
      </c>
      <c r="M84" s="701" t="s">
        <v>595</v>
      </c>
      <c r="N84" s="625" t="s">
        <v>1901</v>
      </c>
      <c r="O84" s="625">
        <v>5</v>
      </c>
      <c r="P84" s="625"/>
      <c r="Q84" s="595" t="s">
        <v>595</v>
      </c>
      <c r="R84" s="595"/>
      <c r="S84" s="595" t="s">
        <v>595</v>
      </c>
      <c r="T84" s="625"/>
      <c r="U84" s="625"/>
      <c r="V84" s="625"/>
      <c r="W84" s="595" t="s">
        <v>2330</v>
      </c>
      <c r="X84" s="625"/>
      <c r="Y84" s="625">
        <v>6</v>
      </c>
      <c r="Z84" s="625" t="s">
        <v>595</v>
      </c>
      <c r="AA84" s="625"/>
      <c r="AB84" s="625" t="s">
        <v>595</v>
      </c>
      <c r="AC84" s="625"/>
      <c r="AD84" s="595" t="s">
        <v>2330</v>
      </c>
      <c r="AE84" s="595" t="s">
        <v>2330</v>
      </c>
      <c r="AF84" s="625" t="s">
        <v>595</v>
      </c>
      <c r="AG84" s="625" t="s">
        <v>595</v>
      </c>
      <c r="AH84" s="633" t="s">
        <v>1901</v>
      </c>
      <c r="AI84" s="699" t="s">
        <v>2547</v>
      </c>
      <c r="AJ84" s="625" t="s">
        <v>2141</v>
      </c>
      <c r="AK84" s="595" t="s">
        <v>2330</v>
      </c>
      <c r="AL84" s="625"/>
      <c r="AM84" s="625"/>
      <c r="AN84" s="625"/>
      <c r="AO84" s="625" t="s">
        <v>1901</v>
      </c>
      <c r="AP84" s="634"/>
      <c r="AQ84" s="625" t="s">
        <v>2330</v>
      </c>
      <c r="AR84" s="633">
        <v>10</v>
      </c>
      <c r="AS84" s="625" t="s">
        <v>595</v>
      </c>
      <c r="AT84" s="633" t="s">
        <v>595</v>
      </c>
      <c r="AU84" s="595" t="s">
        <v>595</v>
      </c>
      <c r="AV84" s="595" t="s">
        <v>1987</v>
      </c>
      <c r="AW84" s="625" t="s">
        <v>1901</v>
      </c>
      <c r="AX84" s="625"/>
      <c r="AY84" s="625"/>
      <c r="AZ84" s="625"/>
      <c r="BA84" s="625"/>
      <c r="BB84" s="625"/>
      <c r="BC84" s="625" t="s">
        <v>595</v>
      </c>
      <c r="BD84" s="625"/>
      <c r="BE84" s="625"/>
      <c r="BF84" s="625"/>
      <c r="BG84" s="625"/>
      <c r="BH84" s="625" t="s">
        <v>595</v>
      </c>
      <c r="BI84" s="625"/>
      <c r="BJ84" s="625"/>
      <c r="BK84" s="625"/>
      <c r="BL84" s="625" t="s">
        <v>595</v>
      </c>
      <c r="BM84" s="595">
        <v>5</v>
      </c>
      <c r="BN84" s="625" t="s">
        <v>595</v>
      </c>
      <c r="BO84" s="595"/>
      <c r="BP84" s="625">
        <f t="shared" si="19"/>
        <v>1</v>
      </c>
      <c r="BQ84" s="625">
        <f t="shared" si="20"/>
        <v>2</v>
      </c>
      <c r="BR84" s="625">
        <f t="shared" si="21"/>
        <v>18</v>
      </c>
      <c r="BS84" s="625">
        <f t="shared" si="22"/>
        <v>2</v>
      </c>
      <c r="BT84" s="625">
        <f t="shared" si="23"/>
        <v>0</v>
      </c>
      <c r="BU84" s="625">
        <f t="shared" si="24"/>
        <v>22</v>
      </c>
      <c r="BV84" s="80"/>
      <c r="BW84" s="239"/>
      <c r="BX84" s="239"/>
      <c r="BY84" s="498"/>
      <c r="BZ84" s="498"/>
      <c r="CA84" s="498"/>
      <c r="CB84" s="498"/>
      <c r="CC84" s="498"/>
      <c r="CD84" s="499"/>
      <c r="CE84" s="499"/>
      <c r="CF84" s="497"/>
      <c r="CG84" s="498"/>
      <c r="CH84" s="498"/>
      <c r="CI84" s="498"/>
      <c r="CK84" s="497"/>
      <c r="CL84" s="498"/>
      <c r="CM84" s="498"/>
      <c r="CN84" s="498"/>
      <c r="CO84" s="498"/>
      <c r="CP84" s="498"/>
      <c r="CQ84" s="498"/>
      <c r="CR84" s="498"/>
      <c r="CS84" s="498"/>
      <c r="CU84" s="497"/>
      <c r="CV84" s="498"/>
      <c r="CW84" s="498"/>
      <c r="CX84" s="498"/>
      <c r="CY84" s="498"/>
      <c r="CZ84" s="498"/>
      <c r="DA84" s="498"/>
      <c r="DB84" s="498"/>
      <c r="DC84" s="498"/>
      <c r="DE84" s="497"/>
      <c r="DF84" s="499"/>
      <c r="DG84" s="497"/>
      <c r="DH84" s="498"/>
      <c r="DI84" s="498"/>
      <c r="DJ84" s="498"/>
      <c r="DK84" s="498"/>
      <c r="DL84" s="498"/>
      <c r="DM84" s="499"/>
    </row>
    <row r="85" spans="1:117" s="65" customFormat="1" ht="15" hidden="1" customHeight="1" x14ac:dyDescent="0.25">
      <c r="A85" s="497">
        <v>49</v>
      </c>
      <c r="B85" s="55"/>
      <c r="C85" s="86" t="s">
        <v>1401</v>
      </c>
      <c r="D85" s="85" t="s">
        <v>1400</v>
      </c>
      <c r="E85" s="91" t="s">
        <v>591</v>
      </c>
      <c r="F85" s="57"/>
      <c r="G85" s="57">
        <v>2</v>
      </c>
      <c r="H85" s="595" t="s">
        <v>1261</v>
      </c>
      <c r="I85" s="625" t="s">
        <v>1261</v>
      </c>
      <c r="J85" s="595" t="s">
        <v>1261</v>
      </c>
      <c r="K85" s="625">
        <v>9</v>
      </c>
      <c r="L85" s="625">
        <v>9</v>
      </c>
      <c r="M85" s="701" t="s">
        <v>1261</v>
      </c>
      <c r="N85" s="625"/>
      <c r="O85" s="625" t="s">
        <v>1261</v>
      </c>
      <c r="P85" s="625">
        <v>8</v>
      </c>
      <c r="Q85" s="625">
        <v>10</v>
      </c>
      <c r="R85" s="595" t="s">
        <v>1261</v>
      </c>
      <c r="S85" s="625">
        <v>9</v>
      </c>
      <c r="T85" s="625" t="s">
        <v>1261</v>
      </c>
      <c r="U85" s="625">
        <v>7</v>
      </c>
      <c r="V85" s="625">
        <v>10</v>
      </c>
      <c r="W85" s="595" t="s">
        <v>2330</v>
      </c>
      <c r="X85" s="625" t="s">
        <v>1261</v>
      </c>
      <c r="Y85" s="625" t="s">
        <v>1261</v>
      </c>
      <c r="Z85" s="625" t="s">
        <v>1261</v>
      </c>
      <c r="AA85" s="625"/>
      <c r="AB85" s="625" t="s">
        <v>1261</v>
      </c>
      <c r="AC85" s="625" t="s">
        <v>1261</v>
      </c>
      <c r="AD85" s="595" t="s">
        <v>2330</v>
      </c>
      <c r="AE85" s="595" t="s">
        <v>2330</v>
      </c>
      <c r="AF85" s="625">
        <v>9</v>
      </c>
      <c r="AG85" s="625"/>
      <c r="AH85" s="633" t="s">
        <v>1901</v>
      </c>
      <c r="AI85" s="699" t="s">
        <v>2547</v>
      </c>
      <c r="AJ85" s="625" t="s">
        <v>2141</v>
      </c>
      <c r="AK85" s="595" t="s">
        <v>2330</v>
      </c>
      <c r="AL85" s="625" t="s">
        <v>1261</v>
      </c>
      <c r="AM85" s="625" t="s">
        <v>1261</v>
      </c>
      <c r="AN85" s="625" t="s">
        <v>1261</v>
      </c>
      <c r="AO85" s="625" t="s">
        <v>1901</v>
      </c>
      <c r="AP85" s="634"/>
      <c r="AQ85" s="625" t="s">
        <v>2330</v>
      </c>
      <c r="AR85" s="625" t="s">
        <v>1261</v>
      </c>
      <c r="AS85" s="625" t="s">
        <v>1261</v>
      </c>
      <c r="AT85" s="625" t="s">
        <v>1261</v>
      </c>
      <c r="AU85" s="625">
        <v>8</v>
      </c>
      <c r="AV85" s="595" t="s">
        <v>1987</v>
      </c>
      <c r="AW85" s="625" t="s">
        <v>1901</v>
      </c>
      <c r="AX85" s="625"/>
      <c r="AY85" s="625"/>
      <c r="AZ85" s="625"/>
      <c r="BA85" s="625"/>
      <c r="BB85" s="625" t="s">
        <v>1261</v>
      </c>
      <c r="BC85" s="625"/>
      <c r="BD85" s="625"/>
      <c r="BE85" s="625"/>
      <c r="BF85" s="625">
        <v>8</v>
      </c>
      <c r="BG85" s="625"/>
      <c r="BH85" s="625" t="s">
        <v>1261</v>
      </c>
      <c r="BI85" s="625">
        <v>10</v>
      </c>
      <c r="BJ85" s="625">
        <v>10</v>
      </c>
      <c r="BK85" s="625" t="s">
        <v>1261</v>
      </c>
      <c r="BL85" s="625" t="s">
        <v>1261</v>
      </c>
      <c r="BM85" s="625"/>
      <c r="BN85" s="625"/>
      <c r="BO85" s="625" t="s">
        <v>1261</v>
      </c>
      <c r="BP85" s="625">
        <f t="shared" si="19"/>
        <v>1</v>
      </c>
      <c r="BQ85" s="625">
        <f t="shared" si="20"/>
        <v>12</v>
      </c>
      <c r="BR85" s="625">
        <f t="shared" si="21"/>
        <v>23</v>
      </c>
      <c r="BS85" s="625">
        <f t="shared" si="22"/>
        <v>0</v>
      </c>
      <c r="BT85" s="625">
        <f t="shared" si="23"/>
        <v>0</v>
      </c>
      <c r="BU85" s="625">
        <f t="shared" si="24"/>
        <v>35</v>
      </c>
      <c r="BV85" s="80"/>
      <c r="BW85" s="239"/>
      <c r="BX85" s="239"/>
      <c r="BY85" s="498"/>
      <c r="BZ85" s="498"/>
      <c r="CA85" s="498"/>
      <c r="CB85" s="498"/>
      <c r="CC85" s="498"/>
      <c r="CD85" s="499"/>
      <c r="CE85" s="499"/>
      <c r="CF85" s="497"/>
      <c r="CG85" s="498"/>
      <c r="CH85" s="498"/>
      <c r="CI85" s="498"/>
      <c r="CK85" s="497"/>
      <c r="CL85" s="498"/>
      <c r="CM85" s="498"/>
      <c r="CN85" s="498"/>
      <c r="CO85" s="498"/>
      <c r="CP85" s="498"/>
      <c r="CQ85" s="498"/>
      <c r="CR85" s="498"/>
      <c r="CS85" s="498"/>
      <c r="CU85" s="497"/>
      <c r="CV85" s="498"/>
      <c r="CW85" s="498"/>
      <c r="CX85" s="498"/>
      <c r="CY85" s="498"/>
      <c r="CZ85" s="498"/>
      <c r="DA85" s="498"/>
      <c r="DB85" s="498"/>
      <c r="DC85" s="498"/>
      <c r="DE85" s="497"/>
      <c r="DF85" s="499"/>
      <c r="DG85" s="497"/>
      <c r="DH85" s="498"/>
      <c r="DI85" s="498"/>
      <c r="DJ85" s="498"/>
      <c r="DK85" s="498"/>
      <c r="DL85" s="498"/>
      <c r="DM85" s="499"/>
    </row>
    <row r="86" spans="1:117" s="65" customFormat="1" ht="3" hidden="1" customHeight="1" x14ac:dyDescent="0.25">
      <c r="A86" s="497">
        <v>50</v>
      </c>
      <c r="B86" s="239"/>
      <c r="C86" s="86" t="s">
        <v>1362</v>
      </c>
      <c r="D86" s="85" t="s">
        <v>1352</v>
      </c>
      <c r="E86" s="91" t="s">
        <v>591</v>
      </c>
      <c r="F86" s="57">
        <v>2</v>
      </c>
      <c r="G86" s="57"/>
      <c r="H86" s="595"/>
      <c r="I86" s="625" t="s">
        <v>1391</v>
      </c>
      <c r="J86" s="595"/>
      <c r="K86" s="625">
        <v>8</v>
      </c>
      <c r="L86" s="625"/>
      <c r="M86" s="625" t="s">
        <v>1391</v>
      </c>
      <c r="N86" s="625" t="s">
        <v>1901</v>
      </c>
      <c r="O86" s="625"/>
      <c r="P86" s="625" t="s">
        <v>1391</v>
      </c>
      <c r="Q86" s="625" t="s">
        <v>1391</v>
      </c>
      <c r="R86" s="595">
        <v>9</v>
      </c>
      <c r="S86" s="595">
        <v>9</v>
      </c>
      <c r="T86" s="625"/>
      <c r="U86" s="625" t="s">
        <v>1391</v>
      </c>
      <c r="V86" s="625" t="s">
        <v>1391</v>
      </c>
      <c r="W86" s="595" t="s">
        <v>2330</v>
      </c>
      <c r="X86" s="625"/>
      <c r="Y86" s="625"/>
      <c r="Z86" s="625">
        <v>7</v>
      </c>
      <c r="AA86" s="625"/>
      <c r="AB86" s="625"/>
      <c r="AC86" s="625"/>
      <c r="AD86" s="595" t="s">
        <v>2330</v>
      </c>
      <c r="AE86" s="595" t="s">
        <v>2330</v>
      </c>
      <c r="AF86" s="625">
        <v>9</v>
      </c>
      <c r="AG86" s="625"/>
      <c r="AH86" s="633" t="s">
        <v>1901</v>
      </c>
      <c r="AI86" s="699" t="s">
        <v>2547</v>
      </c>
      <c r="AJ86" s="625" t="s">
        <v>2141</v>
      </c>
      <c r="AK86" s="595" t="s">
        <v>2330</v>
      </c>
      <c r="AL86" s="625"/>
      <c r="AM86" s="625"/>
      <c r="AN86" s="625"/>
      <c r="AO86" s="625" t="s">
        <v>1901</v>
      </c>
      <c r="AP86" s="634"/>
      <c r="AQ86" s="625" t="s">
        <v>2330</v>
      </c>
      <c r="AR86" s="625"/>
      <c r="AS86" s="625"/>
      <c r="AT86" s="625"/>
      <c r="AU86" s="625"/>
      <c r="AV86" s="595" t="s">
        <v>1987</v>
      </c>
      <c r="AW86" s="625" t="s">
        <v>1901</v>
      </c>
      <c r="AX86" s="625"/>
      <c r="AY86" s="625"/>
      <c r="AZ86" s="625"/>
      <c r="BA86" s="625"/>
      <c r="BB86" s="625"/>
      <c r="BC86" s="625"/>
      <c r="BD86" s="625"/>
      <c r="BE86" s="625"/>
      <c r="BF86" s="625">
        <v>8</v>
      </c>
      <c r="BG86" s="625"/>
      <c r="BH86" s="625"/>
      <c r="BI86" s="625">
        <v>6</v>
      </c>
      <c r="BJ86" s="625" t="s">
        <v>1391</v>
      </c>
      <c r="BK86" s="625"/>
      <c r="BL86" s="625"/>
      <c r="BM86" s="595"/>
      <c r="BN86" s="625"/>
      <c r="BO86" s="595"/>
      <c r="BP86" s="625">
        <f t="shared" si="19"/>
        <v>1</v>
      </c>
      <c r="BQ86" s="625">
        <f t="shared" si="20"/>
        <v>7</v>
      </c>
      <c r="BR86" s="625">
        <f t="shared" si="21"/>
        <v>0</v>
      </c>
      <c r="BS86" s="625">
        <f t="shared" si="22"/>
        <v>0</v>
      </c>
      <c r="BT86" s="625">
        <f t="shared" si="23"/>
        <v>0</v>
      </c>
      <c r="BU86" s="625">
        <f t="shared" si="24"/>
        <v>7</v>
      </c>
      <c r="BV86" s="80"/>
      <c r="BW86" s="239"/>
      <c r="BX86" s="239"/>
      <c r="BY86" s="239"/>
      <c r="BZ86" s="239"/>
      <c r="CA86" s="239"/>
      <c r="CB86" s="239"/>
      <c r="CC86" s="239"/>
      <c r="CD86" s="239"/>
      <c r="CE86" s="239"/>
      <c r="CF86" s="239"/>
      <c r="CG86" s="239"/>
      <c r="CH86" s="239"/>
      <c r="CI86" s="239"/>
      <c r="CJ86" s="239"/>
      <c r="CK86" s="239"/>
      <c r="CL86" s="239"/>
      <c r="CM86" s="239"/>
      <c r="CN86" s="239"/>
      <c r="CO86" s="239"/>
      <c r="CP86" s="239"/>
      <c r="CQ86" s="239"/>
      <c r="CR86" s="239"/>
      <c r="CS86" s="239"/>
      <c r="CT86" s="238"/>
      <c r="CU86" s="237"/>
      <c r="CV86" s="239"/>
      <c r="CW86" s="239"/>
      <c r="CX86" s="239"/>
      <c r="CY86" s="239"/>
      <c r="CZ86" s="239"/>
      <c r="DA86" s="239"/>
      <c r="DB86" s="239"/>
      <c r="DC86" s="239"/>
      <c r="DD86" s="238"/>
      <c r="DE86" s="237"/>
      <c r="DF86" s="240"/>
      <c r="DG86" s="237"/>
      <c r="DH86" s="239"/>
      <c r="DI86" s="239"/>
      <c r="DJ86" s="239"/>
      <c r="DK86" s="239"/>
      <c r="DL86" s="239"/>
      <c r="DM86" s="240"/>
    </row>
    <row r="87" spans="1:117" s="65" customFormat="1" ht="3" hidden="1" customHeight="1" x14ac:dyDescent="0.25">
      <c r="A87" s="497">
        <v>51</v>
      </c>
      <c r="B87" s="55"/>
      <c r="C87" s="86" t="s">
        <v>1366</v>
      </c>
      <c r="D87" s="85" t="s">
        <v>1364</v>
      </c>
      <c r="E87" s="91" t="s">
        <v>591</v>
      </c>
      <c r="F87" s="57">
        <v>2</v>
      </c>
      <c r="G87" s="57"/>
      <c r="H87" s="595"/>
      <c r="I87" s="625" t="s">
        <v>1391</v>
      </c>
      <c r="J87" s="595"/>
      <c r="K87" s="625">
        <v>5</v>
      </c>
      <c r="L87" s="625"/>
      <c r="M87" s="625" t="s">
        <v>1391</v>
      </c>
      <c r="N87" s="625" t="s">
        <v>1901</v>
      </c>
      <c r="O87" s="625"/>
      <c r="P87" s="625" t="s">
        <v>1391</v>
      </c>
      <c r="Q87" s="625" t="s">
        <v>1391</v>
      </c>
      <c r="R87" s="625">
        <v>5</v>
      </c>
      <c r="S87" s="625">
        <v>5</v>
      </c>
      <c r="T87" s="625"/>
      <c r="U87" s="625" t="s">
        <v>1391</v>
      </c>
      <c r="V87" s="625" t="s">
        <v>1391</v>
      </c>
      <c r="W87" s="595" t="s">
        <v>2330</v>
      </c>
      <c r="X87" s="625"/>
      <c r="Y87" s="595"/>
      <c r="Z87" s="625">
        <v>5</v>
      </c>
      <c r="AA87" s="625"/>
      <c r="AB87" s="625"/>
      <c r="AC87" s="625"/>
      <c r="AD87" s="595" t="s">
        <v>2330</v>
      </c>
      <c r="AE87" s="595" t="s">
        <v>2330</v>
      </c>
      <c r="AF87" s="625">
        <v>5</v>
      </c>
      <c r="AG87" s="625"/>
      <c r="AH87" s="633" t="s">
        <v>1901</v>
      </c>
      <c r="AI87" s="699" t="s">
        <v>2547</v>
      </c>
      <c r="AJ87" s="625" t="s">
        <v>2141</v>
      </c>
      <c r="AK87" s="595" t="s">
        <v>2330</v>
      </c>
      <c r="AL87" s="625"/>
      <c r="AM87" s="625"/>
      <c r="AN87" s="625"/>
      <c r="AO87" s="625" t="s">
        <v>1901</v>
      </c>
      <c r="AP87" s="634"/>
      <c r="AQ87" s="625" t="s">
        <v>2330</v>
      </c>
      <c r="AR87" s="625"/>
      <c r="AS87" s="625"/>
      <c r="AT87" s="625"/>
      <c r="AU87" s="625"/>
      <c r="AV87" s="595" t="s">
        <v>1987</v>
      </c>
      <c r="AW87" s="625" t="s">
        <v>1901</v>
      </c>
      <c r="AX87" s="625"/>
      <c r="AY87" s="625"/>
      <c r="AZ87" s="625"/>
      <c r="BA87" s="625"/>
      <c r="BB87" s="625"/>
      <c r="BC87" s="625"/>
      <c r="BD87" s="625"/>
      <c r="BE87" s="625"/>
      <c r="BF87" s="625">
        <v>5</v>
      </c>
      <c r="BG87" s="625"/>
      <c r="BH87" s="625"/>
      <c r="BI87" s="625">
        <v>5</v>
      </c>
      <c r="BJ87" s="625" t="s">
        <v>1391</v>
      </c>
      <c r="BK87" s="625"/>
      <c r="BL87" s="625"/>
      <c r="BM87" s="625"/>
      <c r="BN87" s="625"/>
      <c r="BO87" s="595"/>
      <c r="BP87" s="625">
        <f t="shared" si="19"/>
        <v>1</v>
      </c>
      <c r="BQ87" s="625">
        <f t="shared" si="20"/>
        <v>0</v>
      </c>
      <c r="BR87" s="625">
        <f t="shared" si="21"/>
        <v>0</v>
      </c>
      <c r="BS87" s="625">
        <f t="shared" si="22"/>
        <v>7</v>
      </c>
      <c r="BT87" s="625">
        <f t="shared" si="23"/>
        <v>0</v>
      </c>
      <c r="BU87" s="625">
        <f t="shared" si="24"/>
        <v>7</v>
      </c>
      <c r="BV87" s="80"/>
      <c r="BW87" s="239"/>
      <c r="BX87" s="239"/>
      <c r="BY87" s="498"/>
      <c r="BZ87" s="498"/>
      <c r="CA87" s="498"/>
      <c r="CB87" s="498"/>
      <c r="CC87" s="498"/>
      <c r="CD87" s="499"/>
      <c r="CE87" s="499"/>
      <c r="CF87" s="497"/>
      <c r="CG87" s="498"/>
      <c r="CH87" s="498"/>
      <c r="CI87" s="498"/>
      <c r="CK87" s="497"/>
      <c r="CL87" s="498"/>
      <c r="CM87" s="498"/>
      <c r="CN87" s="498"/>
      <c r="CO87" s="498"/>
      <c r="CP87" s="498"/>
      <c r="CQ87" s="498"/>
      <c r="CR87" s="498"/>
      <c r="CS87" s="498"/>
      <c r="CU87" s="497"/>
      <c r="CV87" s="498"/>
      <c r="CW87" s="498"/>
      <c r="CX87" s="498"/>
      <c r="CY87" s="498"/>
      <c r="CZ87" s="498"/>
      <c r="DA87" s="498"/>
      <c r="DB87" s="498"/>
      <c r="DC87" s="498"/>
      <c r="DE87" s="497"/>
      <c r="DF87" s="499"/>
      <c r="DG87" s="497"/>
      <c r="DH87" s="498"/>
      <c r="DI87" s="498"/>
      <c r="DJ87" s="498"/>
      <c r="DK87" s="498"/>
      <c r="DL87" s="498"/>
      <c r="DM87" s="499"/>
    </row>
    <row r="88" spans="1:117" s="65" customFormat="1" ht="5.25" hidden="1" customHeight="1" x14ac:dyDescent="0.25">
      <c r="A88" s="497">
        <v>52</v>
      </c>
      <c r="B88" s="55"/>
      <c r="C88" s="86" t="s">
        <v>1367</v>
      </c>
      <c r="D88" s="85" t="s">
        <v>1371</v>
      </c>
      <c r="E88" s="91" t="s">
        <v>591</v>
      </c>
      <c r="F88" s="57">
        <v>1</v>
      </c>
      <c r="G88" s="57"/>
      <c r="H88" s="595"/>
      <c r="I88" s="625" t="s">
        <v>1391</v>
      </c>
      <c r="J88" s="595"/>
      <c r="K88" s="625" t="s">
        <v>1389</v>
      </c>
      <c r="L88" s="625"/>
      <c r="M88" s="701"/>
      <c r="N88" s="625"/>
      <c r="O88" s="625"/>
      <c r="P88" s="625" t="s">
        <v>1391</v>
      </c>
      <c r="Q88" s="625" t="s">
        <v>1391</v>
      </c>
      <c r="R88" s="625" t="s">
        <v>1389</v>
      </c>
      <c r="S88" s="625" t="s">
        <v>1389</v>
      </c>
      <c r="T88" s="625"/>
      <c r="U88" s="625" t="s">
        <v>1391</v>
      </c>
      <c r="V88" s="625" t="s">
        <v>1391</v>
      </c>
      <c r="W88" s="595" t="s">
        <v>2330</v>
      </c>
      <c r="X88" s="625"/>
      <c r="Y88" s="595"/>
      <c r="Z88" s="625" t="s">
        <v>1389</v>
      </c>
      <c r="AA88" s="625"/>
      <c r="AB88" s="625"/>
      <c r="AC88" s="625"/>
      <c r="AD88" s="595" t="s">
        <v>2330</v>
      </c>
      <c r="AE88" s="595" t="s">
        <v>2330</v>
      </c>
      <c r="AF88" s="625" t="s">
        <v>1389</v>
      </c>
      <c r="AG88" s="625"/>
      <c r="AH88" s="633" t="s">
        <v>1901</v>
      </c>
      <c r="AI88" s="699" t="s">
        <v>2547</v>
      </c>
      <c r="AJ88" s="625" t="s">
        <v>2141</v>
      </c>
      <c r="AK88" s="595" t="s">
        <v>2330</v>
      </c>
      <c r="AL88" s="625"/>
      <c r="AM88" s="625"/>
      <c r="AN88" s="625"/>
      <c r="AO88" s="625" t="s">
        <v>1901</v>
      </c>
      <c r="AP88" s="634"/>
      <c r="AQ88" s="625" t="s">
        <v>2330</v>
      </c>
      <c r="AR88" s="625"/>
      <c r="AS88" s="625"/>
      <c r="AT88" s="625"/>
      <c r="AU88" s="625"/>
      <c r="AV88" s="595" t="s">
        <v>1987</v>
      </c>
      <c r="AW88" s="625" t="s">
        <v>1901</v>
      </c>
      <c r="AX88" s="625"/>
      <c r="AY88" s="625"/>
      <c r="AZ88" s="625"/>
      <c r="BA88" s="625"/>
      <c r="BB88" s="625"/>
      <c r="BC88" s="625"/>
      <c r="BD88" s="625"/>
      <c r="BE88" s="625"/>
      <c r="BF88" s="625" t="s">
        <v>1389</v>
      </c>
      <c r="BG88" s="625"/>
      <c r="BH88" s="625"/>
      <c r="BI88" s="625" t="s">
        <v>1389</v>
      </c>
      <c r="BJ88" s="625" t="s">
        <v>1391</v>
      </c>
      <c r="BK88" s="625"/>
      <c r="BL88" s="625"/>
      <c r="BM88" s="625"/>
      <c r="BN88" s="625"/>
      <c r="BO88" s="595"/>
      <c r="BP88" s="625">
        <f t="shared" si="19"/>
        <v>1</v>
      </c>
      <c r="BQ88" s="625">
        <f t="shared" si="20"/>
        <v>0</v>
      </c>
      <c r="BR88" s="625">
        <f t="shared" si="21"/>
        <v>0</v>
      </c>
      <c r="BS88" s="625">
        <f t="shared" si="22"/>
        <v>0</v>
      </c>
      <c r="BT88" s="625">
        <f t="shared" si="23"/>
        <v>0</v>
      </c>
      <c r="BU88" s="625">
        <f t="shared" si="24"/>
        <v>0</v>
      </c>
      <c r="BV88" s="80"/>
      <c r="BW88" s="239"/>
      <c r="BX88" s="239"/>
      <c r="BY88" s="498"/>
      <c r="BZ88" s="498"/>
      <c r="CA88" s="498"/>
      <c r="CB88" s="498"/>
      <c r="CC88" s="498"/>
      <c r="CD88" s="499"/>
      <c r="CE88" s="499"/>
      <c r="CF88" s="497"/>
      <c r="CG88" s="498"/>
      <c r="CH88" s="498"/>
      <c r="CI88" s="498"/>
      <c r="CK88" s="497"/>
      <c r="CL88" s="498"/>
      <c r="CM88" s="498"/>
      <c r="CN88" s="498"/>
      <c r="CO88" s="498"/>
      <c r="CP88" s="498"/>
      <c r="CQ88" s="498"/>
      <c r="CR88" s="498"/>
      <c r="CS88" s="498"/>
      <c r="CU88" s="497"/>
      <c r="CV88" s="498"/>
      <c r="CW88" s="498"/>
      <c r="CX88" s="498"/>
      <c r="CY88" s="498"/>
      <c r="CZ88" s="498"/>
      <c r="DA88" s="498"/>
      <c r="DB88" s="498"/>
      <c r="DC88" s="498"/>
      <c r="DE88" s="497"/>
      <c r="DF88" s="499"/>
      <c r="DG88" s="497"/>
      <c r="DH88" s="498"/>
      <c r="DI88" s="498"/>
      <c r="DJ88" s="498"/>
      <c r="DK88" s="498"/>
      <c r="DL88" s="498"/>
      <c r="DM88" s="499"/>
    </row>
    <row r="89" spans="1:117" s="65" customFormat="1" ht="3.75" hidden="1" customHeight="1" x14ac:dyDescent="0.25">
      <c r="A89" s="497">
        <v>53</v>
      </c>
      <c r="B89" s="55"/>
      <c r="C89" s="86" t="s">
        <v>1453</v>
      </c>
      <c r="D89" s="85" t="s">
        <v>1452</v>
      </c>
      <c r="E89" s="91" t="s">
        <v>591</v>
      </c>
      <c r="F89" s="57">
        <v>2</v>
      </c>
      <c r="G89" s="57"/>
      <c r="H89" s="595"/>
      <c r="I89" s="625">
        <v>5</v>
      </c>
      <c r="J89" s="595"/>
      <c r="K89" s="625">
        <v>9</v>
      </c>
      <c r="L89" s="625"/>
      <c r="M89" s="625">
        <v>5</v>
      </c>
      <c r="N89" s="625" t="s">
        <v>1901</v>
      </c>
      <c r="O89" s="625"/>
      <c r="P89" s="625">
        <v>5</v>
      </c>
      <c r="Q89" s="625">
        <v>5</v>
      </c>
      <c r="R89" s="625">
        <v>9</v>
      </c>
      <c r="S89" s="625">
        <v>8</v>
      </c>
      <c r="T89" s="625"/>
      <c r="U89" s="625">
        <v>5</v>
      </c>
      <c r="V89" s="625">
        <v>5</v>
      </c>
      <c r="W89" s="595" t="s">
        <v>2330</v>
      </c>
      <c r="X89" s="625"/>
      <c r="Y89" s="595"/>
      <c r="Z89" s="625">
        <v>7</v>
      </c>
      <c r="AA89" s="625"/>
      <c r="AB89" s="625"/>
      <c r="AC89" s="625"/>
      <c r="AD89" s="595" t="s">
        <v>2330</v>
      </c>
      <c r="AE89" s="595" t="s">
        <v>2330</v>
      </c>
      <c r="AF89" s="625">
        <v>9</v>
      </c>
      <c r="AG89" s="625"/>
      <c r="AH89" s="633" t="s">
        <v>1901</v>
      </c>
      <c r="AI89" s="699" t="s">
        <v>2547</v>
      </c>
      <c r="AJ89" s="625" t="s">
        <v>2141</v>
      </c>
      <c r="AK89" s="595" t="s">
        <v>2330</v>
      </c>
      <c r="AL89" s="625"/>
      <c r="AM89" s="625"/>
      <c r="AN89" s="625"/>
      <c r="AO89" s="625" t="s">
        <v>1901</v>
      </c>
      <c r="AP89" s="634"/>
      <c r="AQ89" s="625" t="s">
        <v>2330</v>
      </c>
      <c r="AR89" s="625"/>
      <c r="AS89" s="625"/>
      <c r="AT89" s="625"/>
      <c r="AU89" s="625"/>
      <c r="AV89" s="595" t="s">
        <v>1987</v>
      </c>
      <c r="AW89" s="625" t="s">
        <v>1901</v>
      </c>
      <c r="AX89" s="625"/>
      <c r="AY89" s="625"/>
      <c r="AZ89" s="625"/>
      <c r="BA89" s="625"/>
      <c r="BB89" s="625"/>
      <c r="BC89" s="625"/>
      <c r="BD89" s="625"/>
      <c r="BE89" s="625"/>
      <c r="BF89" s="625">
        <v>9</v>
      </c>
      <c r="BG89" s="625"/>
      <c r="BH89" s="625"/>
      <c r="BI89" s="625">
        <v>8</v>
      </c>
      <c r="BJ89" s="625">
        <v>5</v>
      </c>
      <c r="BK89" s="625"/>
      <c r="BL89" s="625"/>
      <c r="BM89" s="625"/>
      <c r="BN89" s="625"/>
      <c r="BO89" s="595"/>
      <c r="BP89" s="625">
        <f t="shared" si="19"/>
        <v>1</v>
      </c>
      <c r="BQ89" s="625">
        <f t="shared" si="20"/>
        <v>7</v>
      </c>
      <c r="BR89" s="625">
        <f t="shared" si="21"/>
        <v>0</v>
      </c>
      <c r="BS89" s="625">
        <f t="shared" si="22"/>
        <v>7</v>
      </c>
      <c r="BT89" s="625">
        <f t="shared" si="23"/>
        <v>0</v>
      </c>
      <c r="BU89" s="625">
        <f t="shared" si="24"/>
        <v>14</v>
      </c>
      <c r="BV89" s="80"/>
      <c r="BW89" s="239"/>
      <c r="BX89" s="239"/>
      <c r="BY89" s="498"/>
      <c r="BZ89" s="498"/>
      <c r="CA89" s="498"/>
      <c r="CB89" s="498"/>
      <c r="CC89" s="498"/>
      <c r="CD89" s="499"/>
      <c r="CE89" s="499"/>
      <c r="CF89" s="497"/>
      <c r="CG89" s="498"/>
      <c r="CH89" s="498"/>
      <c r="CI89" s="498"/>
      <c r="CK89" s="497"/>
      <c r="CL89" s="498"/>
      <c r="CM89" s="498"/>
      <c r="CN89" s="498"/>
      <c r="CO89" s="498"/>
      <c r="CP89" s="498"/>
      <c r="CQ89" s="498"/>
      <c r="CR89" s="498"/>
      <c r="CS89" s="498"/>
      <c r="CU89" s="497"/>
      <c r="CV89" s="498"/>
      <c r="CW89" s="498"/>
      <c r="CX89" s="498"/>
      <c r="CY89" s="498"/>
      <c r="CZ89" s="498"/>
      <c r="DA89" s="498"/>
      <c r="DB89" s="498"/>
      <c r="DC89" s="498"/>
      <c r="DE89" s="497"/>
      <c r="DF89" s="499"/>
      <c r="DG89" s="497"/>
      <c r="DH89" s="498"/>
      <c r="DI89" s="498"/>
      <c r="DJ89" s="498"/>
      <c r="DK89" s="498"/>
      <c r="DL89" s="498"/>
      <c r="DM89" s="499"/>
    </row>
    <row r="90" spans="1:117" s="65" customFormat="1" ht="16.5" customHeight="1" x14ac:dyDescent="0.25">
      <c r="A90" s="497">
        <v>54</v>
      </c>
      <c r="B90" s="55"/>
      <c r="C90" s="730" t="s">
        <v>1457</v>
      </c>
      <c r="D90" s="731" t="s">
        <v>1456</v>
      </c>
      <c r="E90" s="732" t="s">
        <v>591</v>
      </c>
      <c r="F90" s="733">
        <v>8</v>
      </c>
      <c r="G90" s="57"/>
      <c r="H90" s="595">
        <v>10</v>
      </c>
      <c r="I90" s="625">
        <v>8</v>
      </c>
      <c r="J90" s="595">
        <v>9</v>
      </c>
      <c r="K90" s="625">
        <v>8</v>
      </c>
      <c r="L90" s="595">
        <v>7</v>
      </c>
      <c r="M90" s="625">
        <v>7</v>
      </c>
      <c r="N90" s="625">
        <v>7</v>
      </c>
      <c r="O90" s="625">
        <v>7</v>
      </c>
      <c r="P90" s="625">
        <v>8</v>
      </c>
      <c r="Q90" s="625">
        <v>10</v>
      </c>
      <c r="R90" s="625">
        <v>8</v>
      </c>
      <c r="S90" s="625">
        <v>9</v>
      </c>
      <c r="T90" s="625">
        <v>9</v>
      </c>
      <c r="U90" s="625">
        <v>7</v>
      </c>
      <c r="V90" s="625">
        <v>9</v>
      </c>
      <c r="W90" s="595">
        <v>10</v>
      </c>
      <c r="X90" s="625">
        <v>9</v>
      </c>
      <c r="Y90" s="625">
        <v>7</v>
      </c>
      <c r="Z90" s="625">
        <v>9</v>
      </c>
      <c r="AA90" s="625">
        <v>9</v>
      </c>
      <c r="AB90" s="625">
        <v>9</v>
      </c>
      <c r="AC90" s="625">
        <v>9</v>
      </c>
      <c r="AD90" s="595">
        <v>7</v>
      </c>
      <c r="AE90" s="595">
        <v>9</v>
      </c>
      <c r="AF90" s="625">
        <v>9</v>
      </c>
      <c r="AG90" s="595">
        <v>8</v>
      </c>
      <c r="AH90" s="633">
        <v>8</v>
      </c>
      <c r="AI90" s="699" t="s">
        <v>293</v>
      </c>
      <c r="AJ90" s="625">
        <v>8</v>
      </c>
      <c r="AK90" s="595">
        <v>7</v>
      </c>
      <c r="AL90" s="625">
        <v>10</v>
      </c>
      <c r="AM90" s="625">
        <v>9</v>
      </c>
      <c r="AN90" s="595">
        <v>6</v>
      </c>
      <c r="AO90" s="625">
        <v>9</v>
      </c>
      <c r="AP90" s="595">
        <v>8</v>
      </c>
      <c r="AQ90" s="625">
        <v>7</v>
      </c>
      <c r="AR90" s="633">
        <v>9</v>
      </c>
      <c r="AS90" s="625">
        <v>9</v>
      </c>
      <c r="AT90" s="699" t="s">
        <v>292</v>
      </c>
      <c r="AU90" s="595">
        <v>8</v>
      </c>
      <c r="AV90" s="595">
        <v>8</v>
      </c>
      <c r="AW90" s="625">
        <v>9</v>
      </c>
      <c r="AX90" s="625"/>
      <c r="AY90" s="625"/>
      <c r="AZ90" s="625">
        <v>9</v>
      </c>
      <c r="BA90" s="625"/>
      <c r="BB90" s="625"/>
      <c r="BC90" s="625"/>
      <c r="BD90" s="625"/>
      <c r="BE90" s="625">
        <v>9</v>
      </c>
      <c r="BF90" s="625">
        <v>9</v>
      </c>
      <c r="BG90" s="625"/>
      <c r="BH90" s="625"/>
      <c r="BI90" s="625">
        <v>6</v>
      </c>
      <c r="BJ90" s="625">
        <v>9</v>
      </c>
      <c r="BK90" s="625"/>
      <c r="BL90" s="625">
        <v>8</v>
      </c>
      <c r="BM90" s="625"/>
      <c r="BN90" s="625">
        <v>7</v>
      </c>
      <c r="BO90" s="595" t="s">
        <v>303</v>
      </c>
      <c r="BP90" s="625">
        <f t="shared" si="19"/>
        <v>0</v>
      </c>
      <c r="BQ90" s="625">
        <f t="shared" si="20"/>
        <v>47</v>
      </c>
      <c r="BR90" s="625">
        <f t="shared" si="21"/>
        <v>3</v>
      </c>
      <c r="BS90" s="625">
        <f t="shared" si="22"/>
        <v>0</v>
      </c>
      <c r="BT90" s="625">
        <f t="shared" si="23"/>
        <v>0</v>
      </c>
      <c r="BU90" s="625">
        <f t="shared" si="24"/>
        <v>50</v>
      </c>
      <c r="BV90" s="80"/>
      <c r="BW90" s="239"/>
      <c r="BX90" s="239"/>
      <c r="BY90" s="498"/>
      <c r="BZ90" s="498"/>
      <c r="CA90" s="498"/>
      <c r="CB90" s="498"/>
      <c r="CC90" s="498"/>
      <c r="CD90" s="499"/>
      <c r="CE90" s="499"/>
      <c r="CF90" s="497"/>
      <c r="CG90" s="498"/>
      <c r="CH90" s="498"/>
      <c r="CI90" s="498"/>
      <c r="CK90" s="497"/>
      <c r="CL90" s="498"/>
      <c r="CM90" s="498"/>
      <c r="CN90" s="498"/>
      <c r="CO90" s="498"/>
      <c r="CP90" s="498"/>
      <c r="CQ90" s="498"/>
      <c r="CR90" s="498"/>
      <c r="CS90" s="498"/>
      <c r="CU90" s="497"/>
      <c r="CV90" s="498"/>
      <c r="CW90" s="498"/>
      <c r="CX90" s="498"/>
      <c r="CY90" s="498"/>
      <c r="CZ90" s="498"/>
      <c r="DA90" s="498"/>
      <c r="DB90" s="498"/>
      <c r="DC90" s="498"/>
      <c r="DE90" s="497"/>
      <c r="DF90" s="499"/>
      <c r="DG90" s="497"/>
      <c r="DH90" s="498"/>
      <c r="DI90" s="498"/>
      <c r="DJ90" s="498"/>
      <c r="DK90" s="498"/>
      <c r="DL90" s="498"/>
      <c r="DM90" s="499"/>
    </row>
    <row r="91" spans="1:117" s="65" customFormat="1" ht="0.75" customHeight="1" x14ac:dyDescent="0.25">
      <c r="A91" s="497">
        <v>55</v>
      </c>
      <c r="B91" s="55"/>
      <c r="C91" s="86" t="s">
        <v>1455</v>
      </c>
      <c r="D91" s="85" t="s">
        <v>1454</v>
      </c>
      <c r="E91" s="91" t="s">
        <v>591</v>
      </c>
      <c r="F91" s="57">
        <v>2</v>
      </c>
      <c r="G91" s="57"/>
      <c r="H91" s="595"/>
      <c r="I91" s="625" t="s">
        <v>1391</v>
      </c>
      <c r="J91" s="595" t="s">
        <v>1673</v>
      </c>
      <c r="K91" s="625"/>
      <c r="L91" s="595" t="s">
        <v>1987</v>
      </c>
      <c r="M91" s="625" t="s">
        <v>1391</v>
      </c>
      <c r="N91" s="625"/>
      <c r="O91" s="625"/>
      <c r="P91" s="625" t="s">
        <v>1391</v>
      </c>
      <c r="Q91" s="625" t="s">
        <v>1391</v>
      </c>
      <c r="R91" s="625"/>
      <c r="S91" s="625">
        <v>5</v>
      </c>
      <c r="T91" s="625"/>
      <c r="U91" s="625" t="s">
        <v>1391</v>
      </c>
      <c r="V91" s="625" t="s">
        <v>1391</v>
      </c>
      <c r="W91" s="595" t="s">
        <v>2330</v>
      </c>
      <c r="X91" s="625" t="s">
        <v>2141</v>
      </c>
      <c r="Y91" s="625" t="s">
        <v>1673</v>
      </c>
      <c r="Z91" s="625">
        <v>5</v>
      </c>
      <c r="AA91" s="625"/>
      <c r="AB91" s="625"/>
      <c r="AC91" s="625" t="s">
        <v>2141</v>
      </c>
      <c r="AD91" s="595" t="s">
        <v>2330</v>
      </c>
      <c r="AE91" s="595" t="s">
        <v>2330</v>
      </c>
      <c r="AF91" s="625"/>
      <c r="AG91" s="625"/>
      <c r="AH91" s="633" t="s">
        <v>1901</v>
      </c>
      <c r="AI91" s="625"/>
      <c r="AJ91" s="625" t="s">
        <v>2141</v>
      </c>
      <c r="AK91" s="595" t="s">
        <v>2330</v>
      </c>
      <c r="AL91" s="625" t="s">
        <v>1901</v>
      </c>
      <c r="AM91" s="625" t="s">
        <v>2141</v>
      </c>
      <c r="AN91" s="625"/>
      <c r="AO91" s="625" t="s">
        <v>1901</v>
      </c>
      <c r="AP91" s="634"/>
      <c r="AQ91" s="625" t="s">
        <v>2330</v>
      </c>
      <c r="AR91" s="633" t="s">
        <v>1673</v>
      </c>
      <c r="AS91" s="625" t="s">
        <v>2330</v>
      </c>
      <c r="AT91" s="633" t="s">
        <v>2141</v>
      </c>
      <c r="AU91" s="625"/>
      <c r="AV91" s="595" t="s">
        <v>1987</v>
      </c>
      <c r="AW91" s="625" t="s">
        <v>1901</v>
      </c>
      <c r="AX91" s="625"/>
      <c r="AY91" s="625"/>
      <c r="AZ91" s="625"/>
      <c r="BA91" s="625"/>
      <c r="BB91" s="625"/>
      <c r="BC91" s="625"/>
      <c r="BD91" s="625"/>
      <c r="BE91" s="625"/>
      <c r="BF91" s="625">
        <v>5</v>
      </c>
      <c r="BG91" s="625"/>
      <c r="BH91" s="625"/>
      <c r="BI91" s="625">
        <v>5</v>
      </c>
      <c r="BJ91" s="625" t="s">
        <v>1391</v>
      </c>
      <c r="BK91" s="625"/>
      <c r="BL91" s="625"/>
      <c r="BM91" s="625"/>
      <c r="BN91" s="625" t="s">
        <v>2141</v>
      </c>
      <c r="BO91" s="595" t="s">
        <v>1673</v>
      </c>
      <c r="BP91" s="625">
        <f t="shared" ref="BP91:BP94" si="25">COUNTIF(H91:BO91,"2023-2")</f>
        <v>6</v>
      </c>
      <c r="BQ91" s="625">
        <f t="shared" ref="BQ91:BQ93" si="26">COUNTIF(H91:BO91,"&gt;5")</f>
        <v>0</v>
      </c>
      <c r="BR91" s="625">
        <f t="shared" ref="BR91:BR93" si="27">COUNTIF(H91:BO91,"&gt;5?")</f>
        <v>0</v>
      </c>
      <c r="BS91" s="625">
        <f t="shared" ref="BS91:BS93" si="28">COUNTIF(H91:BO91,"5")</f>
        <v>4</v>
      </c>
      <c r="BT91" s="625">
        <f t="shared" ref="BT91:BT93" si="29">COUNTIF(H91:BO91,"5*")</f>
        <v>0</v>
      </c>
      <c r="BU91" s="625">
        <f t="shared" ref="BU91:BU93" si="30">SUM(BQ91:BT91)</f>
        <v>4</v>
      </c>
      <c r="BV91" s="80"/>
      <c r="BW91" s="239"/>
      <c r="BX91" s="239"/>
      <c r="BY91" s="498"/>
      <c r="BZ91" s="498"/>
      <c r="CA91" s="498"/>
      <c r="CB91" s="498"/>
      <c r="CC91" s="498"/>
      <c r="CD91" s="499"/>
      <c r="CE91" s="499"/>
      <c r="CF91" s="497"/>
      <c r="CG91" s="498"/>
      <c r="CH91" s="498"/>
      <c r="CI91" s="498"/>
      <c r="CK91" s="497"/>
      <c r="CL91" s="498"/>
      <c r="CM91" s="498"/>
      <c r="CN91" s="498"/>
      <c r="CO91" s="498"/>
      <c r="CP91" s="498"/>
      <c r="CQ91" s="498"/>
      <c r="CR91" s="498"/>
      <c r="CS91" s="498"/>
      <c r="CU91" s="497"/>
      <c r="CV91" s="498"/>
      <c r="CW91" s="498"/>
      <c r="CX91" s="498"/>
      <c r="CY91" s="498"/>
      <c r="CZ91" s="498"/>
      <c r="DA91" s="498"/>
      <c r="DB91" s="498"/>
      <c r="DC91" s="498"/>
      <c r="DE91" s="497"/>
      <c r="DF91" s="499"/>
      <c r="DG91" s="497"/>
      <c r="DH91" s="498"/>
      <c r="DI91" s="498"/>
      <c r="DJ91" s="498"/>
      <c r="DK91" s="498"/>
      <c r="DL91" s="498"/>
      <c r="DM91" s="499"/>
    </row>
    <row r="92" spans="1:117" s="65" customFormat="1" ht="5.25" hidden="1" customHeight="1" x14ac:dyDescent="0.25">
      <c r="A92" s="497">
        <v>56</v>
      </c>
      <c r="B92" s="55"/>
      <c r="C92" s="86" t="s">
        <v>1368</v>
      </c>
      <c r="D92" s="85" t="s">
        <v>1365</v>
      </c>
      <c r="E92" s="91" t="s">
        <v>591</v>
      </c>
      <c r="F92" s="57">
        <v>8</v>
      </c>
      <c r="G92" s="57"/>
      <c r="H92" s="595">
        <v>10</v>
      </c>
      <c r="I92" s="625">
        <v>9</v>
      </c>
      <c r="J92" s="595">
        <v>10</v>
      </c>
      <c r="K92" s="625">
        <v>9</v>
      </c>
      <c r="L92" s="595">
        <v>10</v>
      </c>
      <c r="M92" s="625">
        <v>9</v>
      </c>
      <c r="N92" s="625">
        <v>9</v>
      </c>
      <c r="O92" s="625">
        <v>10</v>
      </c>
      <c r="P92" s="625">
        <v>9</v>
      </c>
      <c r="Q92" s="625">
        <v>10</v>
      </c>
      <c r="R92" s="625">
        <v>10</v>
      </c>
      <c r="S92" s="625">
        <v>9</v>
      </c>
      <c r="T92" s="625">
        <v>10</v>
      </c>
      <c r="U92" s="625">
        <v>8</v>
      </c>
      <c r="V92" s="625">
        <v>10</v>
      </c>
      <c r="W92" s="595">
        <v>10</v>
      </c>
      <c r="X92" s="625">
        <v>10</v>
      </c>
      <c r="Y92" s="625">
        <v>9</v>
      </c>
      <c r="Z92" s="625">
        <v>9</v>
      </c>
      <c r="AA92" s="625">
        <v>10</v>
      </c>
      <c r="AB92" s="625">
        <v>10</v>
      </c>
      <c r="AC92" s="625">
        <v>10</v>
      </c>
      <c r="AD92" s="595">
        <v>10</v>
      </c>
      <c r="AE92" s="595">
        <v>10</v>
      </c>
      <c r="AF92" s="625">
        <v>10</v>
      </c>
      <c r="AG92" s="595">
        <v>10</v>
      </c>
      <c r="AH92" s="633">
        <v>10</v>
      </c>
      <c r="AI92" s="625">
        <v>10</v>
      </c>
      <c r="AJ92" s="625">
        <v>10</v>
      </c>
      <c r="AK92" s="595">
        <v>10</v>
      </c>
      <c r="AL92" s="625">
        <v>10</v>
      </c>
      <c r="AM92" s="625">
        <v>9</v>
      </c>
      <c r="AN92" s="595">
        <v>10</v>
      </c>
      <c r="AO92" s="625">
        <v>10</v>
      </c>
      <c r="AP92" s="595">
        <v>10</v>
      </c>
      <c r="AQ92" s="625">
        <v>10</v>
      </c>
      <c r="AR92" s="633">
        <v>10</v>
      </c>
      <c r="AS92" s="625">
        <v>10</v>
      </c>
      <c r="AT92" s="633">
        <v>9</v>
      </c>
      <c r="AU92" s="595">
        <v>10</v>
      </c>
      <c r="AV92" s="595">
        <v>10</v>
      </c>
      <c r="AW92" s="625">
        <v>10</v>
      </c>
      <c r="AX92" s="625"/>
      <c r="AY92" s="625"/>
      <c r="AZ92" s="625">
        <v>10</v>
      </c>
      <c r="BA92" s="625"/>
      <c r="BB92" s="625"/>
      <c r="BC92" s="625"/>
      <c r="BD92" s="625"/>
      <c r="BE92" s="625">
        <v>10</v>
      </c>
      <c r="BF92" s="625">
        <v>9</v>
      </c>
      <c r="BG92" s="625"/>
      <c r="BH92" s="625"/>
      <c r="BI92" s="625">
        <v>9</v>
      </c>
      <c r="BJ92" s="625">
        <v>10</v>
      </c>
      <c r="BK92" s="625"/>
      <c r="BL92" s="625">
        <v>10</v>
      </c>
      <c r="BM92" s="625"/>
      <c r="BN92" s="625">
        <v>9</v>
      </c>
      <c r="BO92" s="595">
        <v>8</v>
      </c>
      <c r="BP92" s="625">
        <f t="shared" si="25"/>
        <v>0</v>
      </c>
      <c r="BQ92" s="625">
        <f t="shared" si="26"/>
        <v>50</v>
      </c>
      <c r="BR92" s="625">
        <f t="shared" si="27"/>
        <v>0</v>
      </c>
      <c r="BS92" s="625">
        <f t="shared" si="28"/>
        <v>0</v>
      </c>
      <c r="BT92" s="625">
        <f t="shared" si="29"/>
        <v>0</v>
      </c>
      <c r="BU92" s="625">
        <f t="shared" si="30"/>
        <v>50</v>
      </c>
      <c r="BV92" s="80"/>
      <c r="BW92" s="239"/>
      <c r="BX92" s="239"/>
      <c r="BY92" s="498"/>
      <c r="BZ92" s="498"/>
      <c r="CA92" s="498"/>
      <c r="CB92" s="498"/>
      <c r="CC92" s="498"/>
      <c r="CD92" s="499"/>
      <c r="CE92" s="499"/>
      <c r="CF92" s="497"/>
      <c r="CG92" s="498"/>
      <c r="CH92" s="498"/>
      <c r="CI92" s="498"/>
      <c r="CK92" s="497"/>
      <c r="CL92" s="498"/>
      <c r="CM92" s="498"/>
      <c r="CN92" s="498"/>
      <c r="CO92" s="498"/>
      <c r="CP92" s="498"/>
      <c r="CQ92" s="498"/>
      <c r="CR92" s="498"/>
      <c r="CS92" s="498"/>
      <c r="CU92" s="497"/>
      <c r="CV92" s="498"/>
      <c r="CW92" s="498"/>
      <c r="CX92" s="498"/>
      <c r="CY92" s="498"/>
      <c r="CZ92" s="498"/>
      <c r="DA92" s="498"/>
      <c r="DB92" s="498"/>
      <c r="DC92" s="498"/>
      <c r="DE92" s="497"/>
      <c r="DF92" s="499"/>
      <c r="DG92" s="497"/>
      <c r="DH92" s="498"/>
      <c r="DI92" s="498"/>
      <c r="DJ92" s="498"/>
      <c r="DK92" s="498"/>
      <c r="DL92" s="498"/>
      <c r="DM92" s="499"/>
    </row>
    <row r="93" spans="1:117" s="65" customFormat="1" ht="3.75" hidden="1" customHeight="1" x14ac:dyDescent="0.25">
      <c r="A93" s="497">
        <v>41</v>
      </c>
      <c r="B93" s="55"/>
      <c r="C93" s="86" t="s">
        <v>1343</v>
      </c>
      <c r="D93" s="85" t="s">
        <v>1342</v>
      </c>
      <c r="E93" s="404" t="s">
        <v>591</v>
      </c>
      <c r="F93" s="236">
        <v>2</v>
      </c>
      <c r="G93" s="236"/>
      <c r="H93" s="168"/>
      <c r="I93" s="55"/>
      <c r="J93" s="168"/>
      <c r="K93" s="55" t="s">
        <v>1389</v>
      </c>
      <c r="L93" s="55"/>
      <c r="M93" s="703"/>
      <c r="N93" s="55"/>
      <c r="O93" s="55"/>
      <c r="P93" s="55"/>
      <c r="Q93" s="168"/>
      <c r="R93" s="168">
        <v>8</v>
      </c>
      <c r="S93" s="55" t="s">
        <v>1389</v>
      </c>
      <c r="T93" s="55"/>
      <c r="U93" s="55"/>
      <c r="V93" s="55"/>
      <c r="W93" s="55"/>
      <c r="X93" s="55"/>
      <c r="Y93" s="168">
        <v>9</v>
      </c>
      <c r="Z93" s="55" t="s">
        <v>1389</v>
      </c>
      <c r="AA93" s="55"/>
      <c r="AB93" s="55"/>
      <c r="AC93" s="55"/>
      <c r="AD93" s="55"/>
      <c r="AE93" s="55"/>
      <c r="AF93" s="55" t="s">
        <v>1389</v>
      </c>
      <c r="AG93" s="55"/>
      <c r="AH93" s="55"/>
      <c r="AI93" s="55"/>
      <c r="AJ93" s="55"/>
      <c r="AK93" s="55"/>
      <c r="AL93" s="55"/>
      <c r="AM93" s="55">
        <v>10</v>
      </c>
      <c r="AN93" s="55"/>
      <c r="AO93" s="55"/>
      <c r="AP93" s="55"/>
      <c r="AQ93" s="55"/>
      <c r="AR93" s="55"/>
      <c r="AS93" s="55"/>
      <c r="AT93" s="55"/>
      <c r="AU93" s="55" t="s">
        <v>1389</v>
      </c>
      <c r="AV93" s="55"/>
      <c r="AW93" s="55"/>
      <c r="AX93" s="55"/>
      <c r="AY93" s="55">
        <v>8</v>
      </c>
      <c r="AZ93" s="55"/>
      <c r="BA93" s="55"/>
      <c r="BB93" s="55"/>
      <c r="BC93" s="55"/>
      <c r="BD93" s="55"/>
      <c r="BE93" s="55"/>
      <c r="BF93" s="55" t="s">
        <v>1389</v>
      </c>
      <c r="BG93" s="55"/>
      <c r="BH93" s="55"/>
      <c r="BI93" s="55" t="s">
        <v>1389</v>
      </c>
      <c r="BJ93" s="55">
        <v>9</v>
      </c>
      <c r="BK93" s="55"/>
      <c r="BL93" s="55"/>
      <c r="BM93" s="55">
        <v>9</v>
      </c>
      <c r="BN93" s="55"/>
      <c r="BO93" s="168"/>
      <c r="BP93" s="625">
        <f t="shared" si="25"/>
        <v>0</v>
      </c>
      <c r="BQ93" s="55">
        <f t="shared" si="26"/>
        <v>6</v>
      </c>
      <c r="BR93" s="55">
        <f t="shared" si="27"/>
        <v>0</v>
      </c>
      <c r="BS93" s="55">
        <f t="shared" si="28"/>
        <v>0</v>
      </c>
      <c r="BT93" s="55">
        <f t="shared" si="29"/>
        <v>0</v>
      </c>
      <c r="BU93" s="55">
        <f t="shared" si="30"/>
        <v>6</v>
      </c>
      <c r="BV93" s="80"/>
      <c r="BW93" s="239"/>
      <c r="BX93" s="239"/>
      <c r="BY93" s="498"/>
      <c r="BZ93" s="498"/>
      <c r="CA93" s="498"/>
      <c r="CB93" s="498"/>
      <c r="CC93" s="498"/>
      <c r="CD93" s="499"/>
      <c r="CE93" s="499"/>
      <c r="CF93" s="497"/>
      <c r="CG93" s="498"/>
      <c r="CH93" s="498"/>
      <c r="CI93" s="498"/>
      <c r="CK93" s="497"/>
      <c r="CL93" s="498"/>
      <c r="CM93" s="498"/>
      <c r="CN93" s="498"/>
      <c r="CO93" s="498"/>
      <c r="CP93" s="498"/>
      <c r="CQ93" s="498"/>
      <c r="CR93" s="498"/>
      <c r="CS93" s="498"/>
      <c r="CU93" s="497"/>
      <c r="CV93" s="498"/>
      <c r="CW93" s="498"/>
      <c r="CX93" s="498"/>
      <c r="CY93" s="498"/>
      <c r="CZ93" s="498"/>
      <c r="DA93" s="498"/>
      <c r="DB93" s="498"/>
      <c r="DC93" s="498"/>
      <c r="DE93" s="497"/>
      <c r="DF93" s="499"/>
      <c r="DG93" s="497"/>
      <c r="DH93" s="498"/>
      <c r="DI93" s="498"/>
      <c r="DJ93" s="498"/>
      <c r="DK93" s="498"/>
      <c r="DL93" s="498"/>
      <c r="DM93" s="499"/>
    </row>
    <row r="94" spans="1:117" s="65" customFormat="1" ht="4.5" hidden="1" customHeight="1" x14ac:dyDescent="0.25">
      <c r="A94" s="497">
        <v>42</v>
      </c>
      <c r="B94" s="55"/>
      <c r="C94" s="86" t="s">
        <v>1344</v>
      </c>
      <c r="D94" s="85" t="s">
        <v>1256</v>
      </c>
      <c r="E94" s="91" t="s">
        <v>591</v>
      </c>
      <c r="F94" s="57">
        <v>2</v>
      </c>
      <c r="G94" s="57"/>
      <c r="H94" s="168"/>
      <c r="I94" s="55"/>
      <c r="J94" s="168"/>
      <c r="K94" s="55" t="s">
        <v>1389</v>
      </c>
      <c r="L94" s="55"/>
      <c r="M94" s="703"/>
      <c r="N94" s="55"/>
      <c r="O94" s="55"/>
      <c r="P94" s="55"/>
      <c r="Q94" s="168"/>
      <c r="R94" s="168">
        <v>9</v>
      </c>
      <c r="S94" s="55" t="s">
        <v>1389</v>
      </c>
      <c r="T94" s="55"/>
      <c r="U94" s="55"/>
      <c r="V94" s="55"/>
      <c r="W94" s="55"/>
      <c r="X94" s="55"/>
      <c r="Y94" s="168">
        <v>9</v>
      </c>
      <c r="Z94" s="55" t="s">
        <v>1389</v>
      </c>
      <c r="AA94" s="55"/>
      <c r="AB94" s="55"/>
      <c r="AC94" s="55"/>
      <c r="AD94" s="55"/>
      <c r="AE94" s="55"/>
      <c r="AF94" s="55" t="s">
        <v>1389</v>
      </c>
      <c r="AG94" s="55"/>
      <c r="AH94" s="55"/>
      <c r="AI94" s="55"/>
      <c r="AJ94" s="55"/>
      <c r="AK94" s="55"/>
      <c r="AL94" s="55"/>
      <c r="AM94" s="55">
        <v>9</v>
      </c>
      <c r="AN94" s="55"/>
      <c r="AO94" s="55"/>
      <c r="AP94" s="55"/>
      <c r="AQ94" s="55"/>
      <c r="AR94" s="55"/>
      <c r="AS94" s="55"/>
      <c r="AT94" s="55"/>
      <c r="AU94" s="55" t="s">
        <v>1389</v>
      </c>
      <c r="AV94" s="55"/>
      <c r="AW94" s="55"/>
      <c r="AX94" s="55"/>
      <c r="AY94" s="55">
        <v>9</v>
      </c>
      <c r="AZ94" s="55"/>
      <c r="BA94" s="55"/>
      <c r="BB94" s="55"/>
      <c r="BC94" s="55"/>
      <c r="BD94" s="55"/>
      <c r="BE94" s="55"/>
      <c r="BF94" s="55" t="s">
        <v>1389</v>
      </c>
      <c r="BG94" s="55"/>
      <c r="BH94" s="55"/>
      <c r="BI94" s="55" t="s">
        <v>1389</v>
      </c>
      <c r="BJ94" s="55">
        <v>9</v>
      </c>
      <c r="BK94" s="55"/>
      <c r="BL94" s="55"/>
      <c r="BM94" s="55">
        <v>9</v>
      </c>
      <c r="BN94" s="55"/>
      <c r="BO94" s="168"/>
      <c r="BP94" s="625">
        <f t="shared" si="25"/>
        <v>0</v>
      </c>
      <c r="BQ94" s="55">
        <f>COUNTIF(H94:BO94,"&gt;5")</f>
        <v>6</v>
      </c>
      <c r="BR94" s="55">
        <f>COUNTIF(H94:BO94,"&gt;5?")</f>
        <v>0</v>
      </c>
      <c r="BS94" s="55">
        <f>COUNTIF(H94:BO94,"5")</f>
        <v>0</v>
      </c>
      <c r="BT94" s="55">
        <f>COUNTIF(H94:BO94,"5*")</f>
        <v>0</v>
      </c>
      <c r="BU94" s="55">
        <f>SUM(BQ94:BT94)</f>
        <v>6</v>
      </c>
      <c r="BV94" s="59"/>
      <c r="BW94" s="55"/>
      <c r="BX94" s="55"/>
      <c r="BY94" s="498"/>
      <c r="BZ94" s="498"/>
      <c r="CA94" s="498"/>
      <c r="CB94" s="498"/>
      <c r="CC94" s="498"/>
      <c r="CD94" s="499"/>
      <c r="CE94" s="499"/>
      <c r="CF94" s="497"/>
      <c r="CG94" s="498"/>
      <c r="CH94" s="498"/>
      <c r="CI94" s="498"/>
      <c r="CK94" s="497"/>
      <c r="CL94" s="498"/>
      <c r="CM94" s="498"/>
      <c r="CN94" s="498"/>
      <c r="CO94" s="498"/>
      <c r="CP94" s="498"/>
      <c r="CQ94" s="498"/>
      <c r="CR94" s="498"/>
      <c r="CS94" s="498"/>
      <c r="CU94" s="497"/>
      <c r="CV94" s="498"/>
      <c r="CW94" s="498"/>
      <c r="CX94" s="498"/>
      <c r="CY94" s="498"/>
      <c r="CZ94" s="498"/>
      <c r="DA94" s="498"/>
      <c r="DB94" s="498"/>
      <c r="DC94" s="498"/>
      <c r="DE94" s="497"/>
      <c r="DF94" s="499"/>
      <c r="DG94" s="497"/>
      <c r="DH94" s="498"/>
      <c r="DI94" s="498"/>
      <c r="DJ94" s="498"/>
      <c r="DK94" s="498"/>
      <c r="DL94" s="498"/>
      <c r="DM94" s="499"/>
    </row>
    <row r="95" spans="1:117" ht="14.4" thickBot="1" x14ac:dyDescent="0.3">
      <c r="A95" s="267"/>
      <c r="C95" s="88"/>
      <c r="D95" s="89" t="s">
        <v>41</v>
      </c>
      <c r="E95" s="89"/>
      <c r="F95" s="229">
        <f>COUNT(#REF!)</f>
        <v>0</v>
      </c>
      <c r="G95" s="230">
        <f>COUNT(#REF!)</f>
        <v>0</v>
      </c>
      <c r="H95" s="231">
        <f>COUNTA(#REF!)</f>
        <v>1</v>
      </c>
      <c r="I95" s="231">
        <f>COUNTA(#REF!)</f>
        <v>1</v>
      </c>
      <c r="J95" s="231">
        <f>COUNTA(#REF!)</f>
        <v>1</v>
      </c>
      <c r="K95" s="231">
        <f>COUNTA(#REF!)</f>
        <v>1</v>
      </c>
      <c r="L95" s="231">
        <f>COUNTA(#REF!)</f>
        <v>1</v>
      </c>
      <c r="M95" s="231">
        <f>COUNTA(#REF!)</f>
        <v>1</v>
      </c>
      <c r="N95" s="231">
        <f>COUNTA(#REF!)</f>
        <v>1</v>
      </c>
      <c r="O95" s="231">
        <f>COUNTA(#REF!)</f>
        <v>1</v>
      </c>
      <c r="P95" s="231">
        <f>COUNTA(#REF!)</f>
        <v>1</v>
      </c>
      <c r="Q95" s="231">
        <f>COUNTA(#REF!)</f>
        <v>1</v>
      </c>
      <c r="R95" s="231">
        <f>COUNTA(#REF!)</f>
        <v>1</v>
      </c>
      <c r="S95" s="231">
        <f>COUNTA(#REF!)</f>
        <v>1</v>
      </c>
      <c r="T95" s="231">
        <f>COUNTA(#REF!)</f>
        <v>1</v>
      </c>
      <c r="U95" s="231">
        <f>COUNTA(#REF!)</f>
        <v>1</v>
      </c>
      <c r="V95" s="231">
        <f>COUNTA(#REF!)</f>
        <v>1</v>
      </c>
      <c r="W95" s="231">
        <f>COUNTA(#REF!)</f>
        <v>1</v>
      </c>
      <c r="X95" s="231">
        <f>COUNTA(#REF!)</f>
        <v>1</v>
      </c>
      <c r="Y95" s="231">
        <f>COUNTA(#REF!)</f>
        <v>1</v>
      </c>
      <c r="Z95" s="231">
        <f>COUNTA(#REF!)</f>
        <v>1</v>
      </c>
      <c r="AA95" s="231">
        <f>COUNTA(#REF!)</f>
        <v>1</v>
      </c>
      <c r="AB95" s="231">
        <f>COUNTA(#REF!)</f>
        <v>1</v>
      </c>
      <c r="AC95" s="231">
        <f>COUNTA(#REF!)</f>
        <v>1</v>
      </c>
      <c r="AD95" s="231">
        <f>COUNTA(#REF!)</f>
        <v>1</v>
      </c>
      <c r="AE95" s="231">
        <f>COUNTA(#REF!)</f>
        <v>1</v>
      </c>
      <c r="AF95" s="231">
        <f>COUNTA(#REF!)</f>
        <v>1</v>
      </c>
      <c r="AG95" s="231">
        <f>COUNTA(#REF!)</f>
        <v>1</v>
      </c>
      <c r="AH95" s="231">
        <f>COUNTA(#REF!)</f>
        <v>1</v>
      </c>
      <c r="AI95" s="231">
        <f>COUNTA(#REF!)</f>
        <v>1</v>
      </c>
      <c r="AJ95" s="231">
        <f>COUNTA(#REF!)</f>
        <v>1</v>
      </c>
      <c r="AK95" s="231">
        <f>COUNTA(#REF!)</f>
        <v>1</v>
      </c>
      <c r="AL95" s="231">
        <f>COUNTA(#REF!)</f>
        <v>1</v>
      </c>
      <c r="AM95" s="231">
        <f>COUNTA(#REF!)</f>
        <v>1</v>
      </c>
      <c r="AN95" s="231">
        <f>COUNTA(#REF!)</f>
        <v>1</v>
      </c>
      <c r="AO95" s="231">
        <f>COUNTA(#REF!)</f>
        <v>1</v>
      </c>
      <c r="AP95" s="231">
        <f>COUNTA(#REF!)</f>
        <v>1</v>
      </c>
      <c r="AQ95" s="231">
        <f>COUNTA(#REF!)</f>
        <v>1</v>
      </c>
      <c r="AR95" s="231">
        <f>COUNTA(#REF!)</f>
        <v>1</v>
      </c>
      <c r="AS95" s="231">
        <f>COUNTA(#REF!)</f>
        <v>1</v>
      </c>
      <c r="AT95" s="231">
        <f>COUNTA(#REF!)</f>
        <v>1</v>
      </c>
      <c r="AU95" s="231">
        <f>COUNTA(#REF!)</f>
        <v>1</v>
      </c>
      <c r="AV95" s="231">
        <f>COUNTA(#REF!)</f>
        <v>1</v>
      </c>
      <c r="AW95" s="231">
        <f>COUNTA(#REF!)</f>
        <v>1</v>
      </c>
      <c r="AX95" s="231">
        <f>COUNTA(#REF!)</f>
        <v>1</v>
      </c>
      <c r="AY95" s="231">
        <f>COUNTA(#REF!)</f>
        <v>1</v>
      </c>
      <c r="AZ95" s="231">
        <f>COUNTA(#REF!)</f>
        <v>1</v>
      </c>
      <c r="BA95" s="231">
        <f>COUNTA(#REF!)</f>
        <v>1</v>
      </c>
      <c r="BB95" s="231">
        <f>COUNTA(#REF!)</f>
        <v>1</v>
      </c>
      <c r="BC95" s="231">
        <f>COUNTA(#REF!)</f>
        <v>1</v>
      </c>
      <c r="BD95" s="231">
        <f>COUNTA(#REF!)</f>
        <v>1</v>
      </c>
      <c r="BE95" s="231">
        <f>COUNTA(#REF!)</f>
        <v>1</v>
      </c>
      <c r="BF95" s="231">
        <f>COUNTA(#REF!)</f>
        <v>1</v>
      </c>
      <c r="BG95" s="231">
        <f>COUNTA(#REF!)</f>
        <v>1</v>
      </c>
      <c r="BH95" s="231">
        <f>COUNTA(#REF!)</f>
        <v>1</v>
      </c>
      <c r="BI95" s="231"/>
      <c r="BJ95" s="231"/>
      <c r="BK95" s="231">
        <f>COUNTA(#REF!)</f>
        <v>1</v>
      </c>
      <c r="BL95" s="231">
        <f>COUNTA(#REF!)</f>
        <v>1</v>
      </c>
      <c r="BM95" s="231">
        <f>COUNTA(#REF!)</f>
        <v>1</v>
      </c>
      <c r="BN95" s="231">
        <f>COUNTA(#REF!)</f>
        <v>1</v>
      </c>
      <c r="BO95" s="231">
        <f>COUNTA(#REF!)</f>
        <v>1</v>
      </c>
      <c r="BP95" s="231" t="e">
        <f>SUM(#REF!)</f>
        <v>#REF!</v>
      </c>
      <c r="BQ95" s="231">
        <f>COUNTA(#REF!)</f>
        <v>1</v>
      </c>
      <c r="BR95" s="231">
        <f>COUNTA(#REF!)</f>
        <v>1</v>
      </c>
      <c r="BS95" s="231">
        <f>COUNTA(#REF!)</f>
        <v>1</v>
      </c>
      <c r="BT95" s="231">
        <f>COUNTA(#REF!)</f>
        <v>1</v>
      </c>
      <c r="BU95" s="231">
        <f>COUNTA(#REF!)</f>
        <v>1</v>
      </c>
      <c r="BV95" s="231">
        <f>COUNTA(#REF!)</f>
        <v>1</v>
      </c>
      <c r="BW95" s="229">
        <f>COUNTA(#REF!)</f>
        <v>1</v>
      </c>
      <c r="BX95" s="229">
        <f>COUNTA(#REF!)</f>
        <v>1</v>
      </c>
      <c r="BY95" s="229">
        <f>COUNTA(#REF!)</f>
        <v>1</v>
      </c>
      <c r="BZ95" s="229">
        <f>COUNTA(#REF!)</f>
        <v>1</v>
      </c>
      <c r="CA95" s="229">
        <f>COUNTA(#REF!)</f>
        <v>1</v>
      </c>
      <c r="CB95" s="229">
        <f>COUNTA(#REF!)</f>
        <v>1</v>
      </c>
      <c r="CC95" s="229">
        <f>COUNTA(#REF!)</f>
        <v>1</v>
      </c>
      <c r="CD95" s="271">
        <f>COUNTA(#REF!)</f>
        <v>1</v>
      </c>
      <c r="CE95" s="230">
        <f>COUNTA(#REF!)</f>
        <v>1</v>
      </c>
      <c r="CF95" s="231">
        <f>COUNTA(#REF!)</f>
        <v>1</v>
      </c>
      <c r="CG95" s="229">
        <f>COUNTA(#REF!)</f>
        <v>1</v>
      </c>
      <c r="CH95" s="229">
        <f>COUNTA(#REF!)</f>
        <v>1</v>
      </c>
      <c r="CI95" s="229">
        <f>COUNTA(#REF!)</f>
        <v>1</v>
      </c>
      <c r="CJ95" s="398">
        <f>COUNTA(#REF!)</f>
        <v>1</v>
      </c>
      <c r="CK95" s="231">
        <f>COUNTA(#REF!)</f>
        <v>1</v>
      </c>
      <c r="CL95" s="229">
        <f>COUNTA(#REF!)</f>
        <v>1</v>
      </c>
      <c r="CM95" s="229">
        <f>COUNTA(#REF!)</f>
        <v>1</v>
      </c>
      <c r="CN95" s="229">
        <f>COUNTA(#REF!)</f>
        <v>1</v>
      </c>
      <c r="CO95" s="229">
        <f>COUNTA(#REF!)</f>
        <v>1</v>
      </c>
      <c r="CP95" s="229">
        <f>COUNTA(#REF!)</f>
        <v>1</v>
      </c>
      <c r="CQ95" s="229">
        <f>COUNTA(#REF!)</f>
        <v>1</v>
      </c>
      <c r="CR95" s="229">
        <f>COUNTA(#REF!)</f>
        <v>1</v>
      </c>
      <c r="CS95" s="229">
        <f>COUNTA(#REF!)</f>
        <v>1</v>
      </c>
      <c r="CT95" s="398">
        <f>COUNTA(#REF!)</f>
        <v>1</v>
      </c>
      <c r="CU95" s="231">
        <f>COUNTA(#REF!)</f>
        <v>1</v>
      </c>
      <c r="CV95" s="229">
        <f>COUNTA(#REF!)</f>
        <v>1</v>
      </c>
      <c r="CW95" s="229">
        <f>COUNTA(#REF!)</f>
        <v>1</v>
      </c>
      <c r="CX95" s="229">
        <f>COUNTA(#REF!)</f>
        <v>1</v>
      </c>
      <c r="CY95" s="229">
        <f>COUNTA(#REF!)</f>
        <v>1</v>
      </c>
      <c r="CZ95" s="229">
        <f>COUNTA(#REF!)</f>
        <v>1</v>
      </c>
      <c r="DA95" s="229">
        <f>COUNTA(#REF!)</f>
        <v>1</v>
      </c>
      <c r="DB95" s="229">
        <f>COUNTA(#REF!)</f>
        <v>1</v>
      </c>
      <c r="DC95" s="229">
        <f>COUNTA(#REF!)</f>
        <v>1</v>
      </c>
      <c r="DD95" s="399">
        <f>COUNTA(#REF!)</f>
        <v>1</v>
      </c>
      <c r="DE95" s="231" t="e">
        <f>COUNTIF(#REF!,"A")</f>
        <v>#REF!</v>
      </c>
      <c r="DF95" s="271" t="e">
        <f>COUNTIF(#REF!,"A")</f>
        <v>#REF!</v>
      </c>
      <c r="DG95" s="400" t="e">
        <f>COUNTIF(#REF!,"A")</f>
        <v>#REF!</v>
      </c>
      <c r="DH95" s="401" t="e">
        <f>COUNTIF(#REF!,"A")</f>
        <v>#REF!</v>
      </c>
      <c r="DI95" s="401" t="e">
        <f>COUNTIF(#REF!,"A")</f>
        <v>#REF!</v>
      </c>
      <c r="DJ95" s="401" t="e">
        <f>COUNTIF(#REF!,"A")</f>
        <v>#REF!</v>
      </c>
      <c r="DK95" s="401" t="e">
        <f>COUNTIF(#REF!,"A")</f>
        <v>#REF!</v>
      </c>
      <c r="DL95" s="401" t="e">
        <f>COUNTIF(#REF!,"A")</f>
        <v>#REF!</v>
      </c>
      <c r="DM95" s="402" t="e">
        <f>COUNTIF(#REF!,"A")</f>
        <v>#REF!</v>
      </c>
    </row>
    <row r="97" spans="3:18" ht="14.4" thickBot="1" x14ac:dyDescent="0.3"/>
    <row r="98" spans="3:18" ht="30" customHeight="1" x14ac:dyDescent="0.25">
      <c r="C98" s="985" t="s">
        <v>43</v>
      </c>
      <c r="D98" s="986"/>
      <c r="E98" s="987"/>
      <c r="F98" s="988"/>
    </row>
    <row r="99" spans="3:18" x14ac:dyDescent="0.25">
      <c r="C99" s="59" t="s">
        <v>36</v>
      </c>
      <c r="D99" s="989" t="s">
        <v>17</v>
      </c>
      <c r="E99" s="990"/>
      <c r="F99" s="991"/>
    </row>
    <row r="100" spans="3:18" x14ac:dyDescent="0.25">
      <c r="C100" s="59" t="s">
        <v>52</v>
      </c>
      <c r="D100" s="989" t="s">
        <v>53</v>
      </c>
      <c r="E100" s="990"/>
      <c r="F100" s="991"/>
    </row>
    <row r="101" spans="3:18" x14ac:dyDescent="0.25">
      <c r="C101" s="59" t="s">
        <v>54</v>
      </c>
      <c r="D101" s="989" t="s">
        <v>55</v>
      </c>
      <c r="E101" s="990"/>
      <c r="F101" s="991"/>
    </row>
    <row r="102" spans="3:18" x14ac:dyDescent="0.25">
      <c r="C102" s="59" t="s">
        <v>16</v>
      </c>
      <c r="D102" s="989" t="s">
        <v>18</v>
      </c>
      <c r="E102" s="990"/>
      <c r="F102" s="991"/>
    </row>
    <row r="103" spans="3:18" x14ac:dyDescent="0.25">
      <c r="C103" s="80" t="s">
        <v>42</v>
      </c>
      <c r="D103" s="81" t="s">
        <v>75</v>
      </c>
      <c r="E103" s="178"/>
      <c r="F103" s="82"/>
    </row>
    <row r="104" spans="3:18" x14ac:dyDescent="0.25">
      <c r="C104" s="80" t="s">
        <v>50</v>
      </c>
      <c r="D104" s="81" t="s">
        <v>66</v>
      </c>
      <c r="E104" s="178"/>
      <c r="F104" s="82"/>
    </row>
    <row r="105" spans="3:18" ht="14.4" thickBot="1" x14ac:dyDescent="0.3">
      <c r="C105" s="83" t="s">
        <v>44</v>
      </c>
      <c r="D105" s="992" t="s">
        <v>30</v>
      </c>
      <c r="E105" s="993"/>
      <c r="F105" s="994"/>
    </row>
    <row r="107" spans="3:18" ht="15" customHeight="1" x14ac:dyDescent="0.25">
      <c r="C107" s="65" t="s">
        <v>37</v>
      </c>
      <c r="D107" s="984" t="s">
        <v>38</v>
      </c>
      <c r="E107" s="984"/>
      <c r="F107" s="984"/>
      <c r="G107" s="984"/>
      <c r="H107" s="984"/>
      <c r="I107" s="984"/>
      <c r="J107" s="984"/>
      <c r="K107" s="984"/>
      <c r="L107" s="984"/>
      <c r="M107" s="984"/>
      <c r="N107" s="984"/>
      <c r="O107" s="984"/>
      <c r="P107" s="984"/>
      <c r="Q107" s="984"/>
      <c r="R107" s="87"/>
    </row>
    <row r="108" spans="3:18" ht="29.25" customHeight="1" x14ac:dyDescent="0.25">
      <c r="D108" s="984" t="s">
        <v>39</v>
      </c>
      <c r="E108" s="984"/>
      <c r="F108" s="984"/>
      <c r="G108" s="984"/>
      <c r="H108" s="984"/>
      <c r="I108" s="984"/>
      <c r="J108" s="984"/>
      <c r="K108" s="984"/>
      <c r="L108" s="984"/>
      <c r="M108" s="984"/>
      <c r="N108" s="984"/>
      <c r="O108" s="984"/>
      <c r="P108" s="984"/>
      <c r="Q108" s="984"/>
      <c r="R108" s="984"/>
    </row>
    <row r="109" spans="3:18" x14ac:dyDescent="0.25">
      <c r="D109" s="52" t="s">
        <v>40</v>
      </c>
    </row>
  </sheetData>
  <mergeCells count="26">
    <mergeCell ref="D107:Q107"/>
    <mergeCell ref="D108:R108"/>
    <mergeCell ref="C98:F98"/>
    <mergeCell ref="D99:F99"/>
    <mergeCell ref="D100:F100"/>
    <mergeCell ref="D101:F101"/>
    <mergeCell ref="D102:F102"/>
    <mergeCell ref="D105:F105"/>
    <mergeCell ref="CU7:DD7"/>
    <mergeCell ref="DE7:DF7"/>
    <mergeCell ref="DG7:DM7"/>
    <mergeCell ref="E8:E9"/>
    <mergeCell ref="F8:F9"/>
    <mergeCell ref="G8:G9"/>
    <mergeCell ref="AW7:BJ7"/>
    <mergeCell ref="BK7:BO7"/>
    <mergeCell ref="BP7:BU7"/>
    <mergeCell ref="BV7:CE7"/>
    <mergeCell ref="CF7:CJ7"/>
    <mergeCell ref="CK7:CT7"/>
    <mergeCell ref="H7:AV7"/>
    <mergeCell ref="A7:A9"/>
    <mergeCell ref="B7:B9"/>
    <mergeCell ref="C7:C9"/>
    <mergeCell ref="D7:D9"/>
    <mergeCell ref="E7:G7"/>
  </mergeCells>
  <conditionalFormatting sqref="H14:I36">
    <cfRule type="cellIs" dxfId="686" priority="219" operator="equal">
      <formula>"2014-2"</formula>
    </cfRule>
    <cfRule type="cellIs" dxfId="685" priority="218" operator="equal">
      <formula>5</formula>
    </cfRule>
    <cfRule type="cellIs" dxfId="684" priority="217" operator="equal">
      <formula>"2015-1"</formula>
    </cfRule>
    <cfRule type="cellIs" dxfId="683" priority="220" operator="lessThan">
      <formula>6</formula>
    </cfRule>
  </conditionalFormatting>
  <conditionalFormatting sqref="H67:I80">
    <cfRule type="cellIs" dxfId="682" priority="94" operator="equal">
      <formula>"2015-1"</formula>
    </cfRule>
    <cfRule type="cellIs" dxfId="681" priority="95" operator="equal">
      <formula>5</formula>
    </cfRule>
    <cfRule type="cellIs" dxfId="680" priority="97" operator="lessThan">
      <formula>6</formula>
    </cfRule>
    <cfRule type="cellIs" dxfId="679" priority="96" operator="equal">
      <formula>"2014-2"</formula>
    </cfRule>
  </conditionalFormatting>
  <conditionalFormatting sqref="H58:M66 Q62:R81">
    <cfRule type="cellIs" dxfId="678" priority="1004" operator="equal">
      <formula>5</formula>
    </cfRule>
  </conditionalFormatting>
  <conditionalFormatting sqref="H58:M66 AV62:BD62 Q62:R81">
    <cfRule type="cellIs" dxfId="677" priority="1003" operator="equal">
      <formula>"2015-1"</formula>
    </cfRule>
  </conditionalFormatting>
  <conditionalFormatting sqref="H81:M94">
    <cfRule type="cellIs" dxfId="676" priority="862" operator="equal">
      <formula>5</formula>
    </cfRule>
    <cfRule type="cellIs" dxfId="675" priority="863" operator="equal">
      <formula>"2014-2"</formula>
    </cfRule>
    <cfRule type="cellIs" dxfId="674" priority="864" operator="lessThan">
      <formula>6</formula>
    </cfRule>
    <cfRule type="cellIs" dxfId="673" priority="866" operator="equal">
      <formula>"2015-1"</formula>
    </cfRule>
  </conditionalFormatting>
  <conditionalFormatting sqref="H37:N40">
    <cfRule type="cellIs" dxfId="672" priority="10" operator="equal">
      <formula>5</formula>
    </cfRule>
    <cfRule type="cellIs" dxfId="671" priority="9" operator="equal">
      <formula>"2015-1"</formula>
    </cfRule>
    <cfRule type="cellIs" dxfId="670" priority="11" operator="equal">
      <formula>"2014-2"</formula>
    </cfRule>
    <cfRule type="cellIs" dxfId="669" priority="12" operator="lessThan">
      <formula>6</formula>
    </cfRule>
  </conditionalFormatting>
  <conditionalFormatting sqref="H10:BO11 H12:O13 AG12:AR13 Q12:AF15 BN12:BO30 AG14:AN15 J14:O18 AP14:AR26 K17:BO18 V19:AM19 Q19:U20 J19:P23 V20:AE20 AG20:AM20 AH21:AM21 S21:X26 H22:O23 Z22:AF23 AH22:AN23 Q23:BL23 J24:O24 AA24:AE24 AH24:AM27 J25:P27 AA25:AF27 V27:X32 U27:U36 AP27:AQ36 T27:T41 S27:S45 AR27:AR45 M31:R32 AA31:AB32 AU31:BH34 BJ31:BO36 M33:N36 V33:V36 X33:X36 AA33:AA36 AV35:BH36 U37:V40 AV40:AX61 AZ40:BO61 AY40:AY65 H41:R41 U41:AA41 AP42:AQ45 AS43:AT45 R46:W46 AP46:AT47 Q47:AH47 H48:R52 AJ49:AT53 S52:U52 W52:AH52 L53:Q53 Z53:AH53 J53:K54 H53:I57 R53:R61 T53:U64 Y53:Y81 L54:N54 AH54 AJ54:AR54 J55:N56 J57:P57 N58:P68 AV63:AX65 AZ63:BD65 T65:X68 Z65:AT68 AV66:BD68 K67:M68 K69:P71 AL69:AL74 AV69:BB74 AC69:AC80 AM69:AM80 X69:X84 W69:W92 AJ69:AK92 N72:O77 AG72:AI77 Z75:AC75 AL75:AM75 AV75:BC75 AU76:BB77 Z76:AB80 AF76:AF80 AL76:AL80 AU78:AV78 AX78:BB78 O78:O80 AN79:AV80 O81:P81 Z81:AC81 AL81:AV82 AX82:BO82 Y82:AC84 AL83:AO92 R85 T85 X85:AC92 R86:T86 T87:T92 T93:U94 W93:AE94 AG93:BE94">
    <cfRule type="cellIs" dxfId="668" priority="1008" operator="equal">
      <formula>"2015-1"</formula>
    </cfRule>
  </conditionalFormatting>
  <conditionalFormatting sqref="I82:I83">
    <cfRule type="cellIs" dxfId="667" priority="870" operator="equal">
      <formula>5</formula>
    </cfRule>
    <cfRule type="cellIs" dxfId="666" priority="871" operator="equal">
      <formula>"2014-2"</formula>
    </cfRule>
    <cfRule type="cellIs" dxfId="665" priority="872" operator="lessThan">
      <formula>6</formula>
    </cfRule>
  </conditionalFormatting>
  <conditionalFormatting sqref="J31:L36">
    <cfRule type="cellIs" dxfId="664" priority="354" operator="equal">
      <formula>"2015-1"</formula>
    </cfRule>
    <cfRule type="cellIs" dxfId="663" priority="355" operator="equal">
      <formula>5</formula>
    </cfRule>
    <cfRule type="cellIs" dxfId="662" priority="356" operator="equal">
      <formula>"2014-2"</formula>
    </cfRule>
    <cfRule type="cellIs" dxfId="661" priority="357" operator="lessThan">
      <formula>6</formula>
    </cfRule>
  </conditionalFormatting>
  <conditionalFormatting sqref="J72:M80">
    <cfRule type="cellIs" dxfId="660" priority="189" operator="equal">
      <formula>"2015-1"</formula>
    </cfRule>
    <cfRule type="cellIs" dxfId="659" priority="190" operator="equal">
      <formula>5</formula>
    </cfRule>
    <cfRule type="cellIs" dxfId="658" priority="192" operator="lessThan">
      <formula>6</formula>
    </cfRule>
    <cfRule type="cellIs" dxfId="657" priority="191" operator="equal">
      <formula>"2014-2"</formula>
    </cfRule>
  </conditionalFormatting>
  <conditionalFormatting sqref="J28:R30">
    <cfRule type="cellIs" dxfId="656" priority="17" operator="equal">
      <formula>5</formula>
    </cfRule>
    <cfRule type="cellIs" dxfId="655" priority="18" operator="equal">
      <formula>"2015-1"</formula>
    </cfRule>
    <cfRule type="cellIs" dxfId="654" priority="21" operator="lessThan">
      <formula>6</formula>
    </cfRule>
    <cfRule type="cellIs" dxfId="653" priority="20" operator="equal">
      <formula>"2014-2"</formula>
    </cfRule>
  </conditionalFormatting>
  <conditionalFormatting sqref="M82:M83">
    <cfRule type="cellIs" dxfId="652" priority="891" operator="lessThan">
      <formula>6</formula>
    </cfRule>
    <cfRule type="cellIs" dxfId="651" priority="889" operator="equal">
      <formula>5</formula>
    </cfRule>
    <cfRule type="cellIs" dxfId="650" priority="890" operator="equal">
      <formula>"2014-2"</formula>
    </cfRule>
  </conditionalFormatting>
  <conditionalFormatting sqref="N78:N94">
    <cfRule type="cellIs" dxfId="649" priority="578" operator="equal">
      <formula>5</formula>
    </cfRule>
    <cfRule type="cellIs" dxfId="648" priority="579" operator="equal">
      <formula>"2014-2"</formula>
    </cfRule>
    <cfRule type="cellIs" dxfId="647" priority="580" operator="lessThan">
      <formula>6</formula>
    </cfRule>
    <cfRule type="cellIs" dxfId="646" priority="577" operator="equal">
      <formula>"2015-1"</formula>
    </cfRule>
  </conditionalFormatting>
  <conditionalFormatting sqref="O85:O94">
    <cfRule type="cellIs" dxfId="645" priority="740" operator="equal">
      <formula>"2015-1"</formula>
    </cfRule>
    <cfRule type="cellIs" dxfId="644" priority="741" operator="equal">
      <formula>5</formula>
    </cfRule>
    <cfRule type="cellIs" dxfId="643" priority="742" operator="equal">
      <formula>"2014-2"</formula>
    </cfRule>
    <cfRule type="cellIs" dxfId="642" priority="743" operator="lessThan">
      <formula>6</formula>
    </cfRule>
  </conditionalFormatting>
  <conditionalFormatting sqref="O54:P56 P93:R94">
    <cfRule type="cellIs" dxfId="641" priority="989" operator="lessThan">
      <formula>6</formula>
    </cfRule>
    <cfRule type="cellIs" dxfId="640" priority="986" operator="equal">
      <formula>"2015-1"</formula>
    </cfRule>
    <cfRule type="cellIs" dxfId="639" priority="987" operator="equal">
      <formula>5</formula>
    </cfRule>
    <cfRule type="cellIs" dxfId="638" priority="988" operator="equal">
      <formula>"2014-2"</formula>
    </cfRule>
  </conditionalFormatting>
  <conditionalFormatting sqref="O33:R40 H42:P47">
    <cfRule type="cellIs" dxfId="637" priority="641" operator="equal">
      <formula>"2015-1"</formula>
    </cfRule>
    <cfRule type="cellIs" dxfId="636" priority="644" operator="lessThan">
      <formula>6</formula>
    </cfRule>
    <cfRule type="cellIs" dxfId="635" priority="643" operator="equal">
      <formula>"2014-2"</formula>
    </cfRule>
    <cfRule type="cellIs" dxfId="634" priority="642" operator="equal">
      <formula>5</formula>
    </cfRule>
  </conditionalFormatting>
  <conditionalFormatting sqref="O82:R84 P85:Q92">
    <cfRule type="cellIs" dxfId="633" priority="909" operator="equal">
      <formula>"2015-1"</formula>
    </cfRule>
    <cfRule type="cellIs" dxfId="632" priority="910" operator="equal">
      <formula>5</formula>
    </cfRule>
    <cfRule type="cellIs" dxfId="631" priority="912" operator="lessThan">
      <formula>6</formula>
    </cfRule>
    <cfRule type="cellIs" dxfId="630" priority="911" operator="equal">
      <formula>"2014-2"</formula>
    </cfRule>
  </conditionalFormatting>
  <conditionalFormatting sqref="P72:P80">
    <cfRule type="cellIs" dxfId="629" priority="226" operator="equal">
      <formula>5</formula>
    </cfRule>
    <cfRule type="cellIs" dxfId="628" priority="227" operator="equal">
      <formula>"2014-2"</formula>
    </cfRule>
    <cfRule type="cellIs" dxfId="627" priority="228" operator="lessThan">
      <formula>6</formula>
    </cfRule>
    <cfRule type="cellIs" dxfId="626" priority="225" operator="equal">
      <formula>"2015-1"</formula>
    </cfRule>
  </conditionalFormatting>
  <conditionalFormatting sqref="Q42:Q46">
    <cfRule type="cellIs" dxfId="625" priority="657" operator="equal">
      <formula>"2015-1"</formula>
    </cfRule>
    <cfRule type="cellIs" dxfId="624" priority="659" operator="equal">
      <formula>"2014-2"</formula>
    </cfRule>
    <cfRule type="cellIs" dxfId="623" priority="658" operator="equal">
      <formula>5</formula>
    </cfRule>
    <cfRule type="cellIs" dxfId="622" priority="660" operator="lessThan">
      <formula>6</formula>
    </cfRule>
  </conditionalFormatting>
  <conditionalFormatting sqref="Q54:Q61">
    <cfRule type="cellIs" dxfId="621" priority="656" operator="lessThan">
      <formula>6</formula>
    </cfRule>
    <cfRule type="cellIs" dxfId="620" priority="655" operator="equal">
      <formula>"2014-2"</formula>
    </cfRule>
    <cfRule type="cellIs" dxfId="619" priority="654" operator="equal">
      <formula>5</formula>
    </cfRule>
    <cfRule type="cellIs" dxfId="618" priority="653" operator="equal">
      <formula>"2015-1"</formula>
    </cfRule>
  </conditionalFormatting>
  <conditionalFormatting sqref="Q21:R27">
    <cfRule type="cellIs" dxfId="617" priority="118" operator="equal">
      <formula>"2015-1"</formula>
    </cfRule>
  </conditionalFormatting>
  <conditionalFormatting sqref="Q10:X10 Z10 AB10:AM10 AO10:AR10 AT10 H10:P11 AV10:AX11 AZ10:BD11 BF10:BO11 Q11:AU11 H12:O13 R12:AN15 AU12:BJ15 BK12:BL18 BN12:BO18 Q12:Q27 J14:O18 S16:X18 AU16:AY18 BA16:BJ18 K17:Z18 AB17:AR18 AT17:AX18 AZ17:BO18 R19:AM19 AU19:BJ20 J19:P23 BK19:BO30 R20:AE20 AG20:AM20 AH21:AM21 AV21:AY21 BA21:BJ21 S21:X26 H22:O23 Z22:AF23 AH22:AN23 AT22:AY23 BA22:BL23 Q23:BL23 J24:O24 AA24:AE24 AH24:AM27 AZ24:BJ29 AA25:AF26 J25:P27 AB27:AF30 V27:X32 U27:U36 T27:T41 S27:S45 AG28:AN28 AH29:AN30 BA30:BJ30 M31:R32 AH31:AK32 AM31:AN32 BF31:BH36 BA31:BE40 M33:N36 V33:V36 X33:X36 AG33:AK36 AM33:AM36 U37:V40 H41:R41 AN41:AS41 Y42:Z44 R46:W46 Q47:X47 AB47:AH47 AB48:AM48 H48:R52 S49:Y50 AB49:AH53 S52:U52 L53:Q53 J53:K54 H53:I57 R53:R61 T53:U64 L54:N54 AH54 J55:N56 J57:P57 N58:P68 T65:X68 AB65:AM68 K67:M68 K69:P71 AL69:AL74 AM69:AM80 X69:X84 W69:W92 AB69:AC92 AJ69:AK92 N72:O77 AG72:AI77 Z75:AA75 AL75:AS75 AF76:AF80 AL76:AL80 Z76:Z81 AO76:AR82 O78:O80 O81:P81 AL81:AM92 AZ82:BO82 Y82:Z84 AO83:AO92 AQ83:AR92 R85 T85 X85:Z86 R86:T86 T87:T92 X87:X92 T93:U94 W93:X94 AB93:AE94 AG93:AM94 AO93:AR94">
    <cfRule type="cellIs" dxfId="616" priority="1009" operator="equal">
      <formula>5</formula>
    </cfRule>
  </conditionalFormatting>
  <conditionalFormatting sqref="Q10:X10 Z10 AB10:AM10 AO10:AR10 AT10 H10:P11 AV10:AX11 AZ10:BD11 BF10:BO11 Q11:AU11 AY11 BE11 H12:O13 BK12:BL18 BN12:BO18 Q12:Q27 AS12:AS36 J14:O18 K17:Z18 AB17:AR18 AT17:AX18 AZ17:BO18 R19:AM19 J19:P23 BK19:BO30 R20:AE20 AG20:AM20 AH21:AM21 AV21:AY21 BA21:BJ21 AT21:AU25 S21:X26 H22:O23 Z22:AF23 AH22:AN23 AT22:AY23 BA22:BL23 Q23:BL23 J24:O24 AA24:AE24 AH24:AM27 AZ24:BJ29 AY24:AY30 AA25:AF26 J25:P27 AT26:AT30 AB27:AF30 V27:X32 U27:U36 T27:T41 S27:S45 AG28:AN28 AH29:AN30 BA30:BJ30 AZ30:AZ36 M31:R32 AH31:AK32 AM31:AN32 BF31:BH36 BJ31:BO36 BA31:BE40 M33:N36 V33:V36 X33:X36 AG33:AK36 AM33:AM36 U37:V40 H41:R41 U41:AA41 AN41:AS41 AZ41:BD41 Y42:Z44 BE42:BE46 AO42:AR57 BA42:BD61 R46:W46 Q47:X47 AB47:AH47 AB48:AM48 H48:R52 S49:Y50 AB49:AH53 Y51:Y81 S52:U52 L53:Q53 J53:K54 H53:I57 R53:R61 T53:U64 L54:N54 AH54 J55:N56 J57:P57 N58:P68 AR64 T65:X68 AB65:AM68 AN66:AN78 K67:M68 K69:P71 AL69:AL74 AM69:AM80 X69:X84 W69:W92 AB69:AC92 AJ69:AK92 N72:O77 AG72:AI77 Z75:AA75 AL75:AS75 AY75 AF76:AF80 AL76:AL80 Z76:Z81 AO76:AR82 O78:O80 O81:P81 AL81:AM92 AZ82:BO82 Y82:Z84 AO83:AO92 AQ83:AR92 AT84:AU84 R85 T85 X85:Z86 R86:T86 T87:T92 X87:X92 Z87:Z94 T93:U94 W93:X94 AB93:AE94 AG93:AM94 AO93:AR94">
    <cfRule type="cellIs" dxfId="615" priority="1011" operator="lessThan">
      <formula>6</formula>
    </cfRule>
    <cfRule type="cellIs" dxfId="614" priority="1010" operator="equal">
      <formula>"2014-2"</formula>
    </cfRule>
  </conditionalFormatting>
  <conditionalFormatting sqref="Q16:AN18">
    <cfRule type="cellIs" dxfId="613" priority="30" operator="equal">
      <formula>"2015-1"</formula>
    </cfRule>
  </conditionalFormatting>
  <conditionalFormatting sqref="R14:R18">
    <cfRule type="cellIs" dxfId="612" priority="43" operator="equal">
      <formula>5</formula>
    </cfRule>
  </conditionalFormatting>
  <conditionalFormatting sqref="R21:R27">
    <cfRule type="cellIs" dxfId="611" priority="120" operator="equal">
      <formula>"2014-2"</formula>
    </cfRule>
    <cfRule type="cellIs" dxfId="610" priority="121" operator="lessThan">
      <formula>6</formula>
    </cfRule>
    <cfRule type="cellIs" dxfId="609" priority="119" operator="equal">
      <formula>5</formula>
    </cfRule>
  </conditionalFormatting>
  <conditionalFormatting sqref="R42:R45">
    <cfRule type="cellIs" dxfId="608" priority="933" operator="equal">
      <formula>"2015-1"</formula>
    </cfRule>
    <cfRule type="cellIs" dxfId="607" priority="934" operator="equal">
      <formula>5</formula>
    </cfRule>
    <cfRule type="cellIs" dxfId="606" priority="935" operator="equal">
      <formula>"2014-2"</formula>
    </cfRule>
    <cfRule type="cellIs" dxfId="605" priority="936" operator="lessThan">
      <formula>6</formula>
    </cfRule>
  </conditionalFormatting>
  <conditionalFormatting sqref="R87:R92">
    <cfRule type="cellIs" dxfId="604" priority="937" operator="equal">
      <formula>"2015-1"</formula>
    </cfRule>
    <cfRule type="cellIs" dxfId="603" priority="938" operator="equal">
      <formula>5</formula>
    </cfRule>
    <cfRule type="cellIs" dxfId="602" priority="940" operator="lessThan">
      <formula>6</formula>
    </cfRule>
    <cfRule type="cellIs" dxfId="601" priority="939" operator="equal">
      <formula>"2014-2"</formula>
    </cfRule>
  </conditionalFormatting>
  <conditionalFormatting sqref="R12:AN18">
    <cfRule type="cellIs" dxfId="600" priority="32" operator="equal">
      <formula>"2014-2"</formula>
    </cfRule>
    <cfRule type="cellIs" dxfId="599" priority="33" operator="lessThan">
      <formula>6</formula>
    </cfRule>
  </conditionalFormatting>
  <conditionalFormatting sqref="S53:S85">
    <cfRule type="cellIs" dxfId="598" priority="972" operator="lessThan">
      <formula>6</formula>
    </cfRule>
    <cfRule type="cellIs" dxfId="597" priority="971" operator="equal">
      <formula>"2014-2"</formula>
    </cfRule>
    <cfRule type="cellIs" dxfId="596" priority="970" operator="equal">
      <formula>5</formula>
    </cfRule>
    <cfRule type="cellIs" dxfId="595" priority="969" operator="equal">
      <formula>"2015-1"</formula>
    </cfRule>
  </conditionalFormatting>
  <conditionalFormatting sqref="S87:S94">
    <cfRule type="cellIs" dxfId="594" priority="966" operator="equal">
      <formula>5</formula>
    </cfRule>
    <cfRule type="cellIs" dxfId="593" priority="968" operator="lessThan">
      <formula>6</formula>
    </cfRule>
    <cfRule type="cellIs" dxfId="592" priority="967" operator="equal">
      <formula>"2014-2"</formula>
    </cfRule>
    <cfRule type="cellIs" dxfId="591" priority="965" operator="equal">
      <formula>"2015-1"</formula>
    </cfRule>
  </conditionalFormatting>
  <conditionalFormatting sqref="S48:X48">
    <cfRule type="cellIs" dxfId="590" priority="820" operator="equal">
      <formula>5</formula>
    </cfRule>
    <cfRule type="cellIs" dxfId="589" priority="822" operator="lessThan">
      <formula>6</formula>
    </cfRule>
    <cfRule type="cellIs" dxfId="588" priority="821" operator="equal">
      <formula>"2014-2"</formula>
    </cfRule>
  </conditionalFormatting>
  <conditionalFormatting sqref="S51:X51">
    <cfRule type="cellIs" dxfId="587" priority="734" operator="equal">
      <formula>"2014-2"</formula>
    </cfRule>
    <cfRule type="cellIs" dxfId="586" priority="735" operator="lessThan">
      <formula>6</formula>
    </cfRule>
    <cfRule type="cellIs" dxfId="585" priority="733" operator="equal">
      <formula>5</formula>
    </cfRule>
  </conditionalFormatting>
  <conditionalFormatting sqref="S49:AH51">
    <cfRule type="cellIs" dxfId="584" priority="732" operator="equal">
      <formula>"2015-1"</formula>
    </cfRule>
  </conditionalFormatting>
  <conditionalFormatting sqref="S48:AT48">
    <cfRule type="cellIs" dxfId="583" priority="819" operator="equal">
      <formula>"2015-1"</formula>
    </cfRule>
  </conditionalFormatting>
  <conditionalFormatting sqref="T69:V84">
    <cfRule type="cellIs" dxfId="582" priority="854" operator="equal">
      <formula>"2015-1"</formula>
    </cfRule>
    <cfRule type="cellIs" dxfId="581" priority="855" operator="equal">
      <formula>5</formula>
    </cfRule>
    <cfRule type="cellIs" dxfId="580" priority="857" operator="lessThan">
      <formula>6</formula>
    </cfRule>
    <cfRule type="cellIs" dxfId="579" priority="856" operator="equal">
      <formula>"2014-2"</formula>
    </cfRule>
  </conditionalFormatting>
  <conditionalFormatting sqref="T42:W45">
    <cfRule type="cellIs" dxfId="578" priority="842" operator="lessThan">
      <formula>6</formula>
    </cfRule>
    <cfRule type="cellIs" dxfId="577" priority="841" operator="equal">
      <formula>"2014-2"</formula>
    </cfRule>
    <cfRule type="cellIs" dxfId="576" priority="840" operator="equal">
      <formula>5</formula>
    </cfRule>
    <cfRule type="cellIs" dxfId="575" priority="839" operator="equal">
      <formula>"2015-1"</formula>
    </cfRule>
  </conditionalFormatting>
  <conditionalFormatting sqref="U85:U92">
    <cfRule type="cellIs" dxfId="574" priority="905" operator="equal">
      <formula>"2015-1"</formula>
    </cfRule>
    <cfRule type="cellIs" dxfId="573" priority="908" operator="lessThan">
      <formula>6</formula>
    </cfRule>
    <cfRule type="cellIs" dxfId="572" priority="906" operator="equal">
      <formula>5</formula>
    </cfRule>
    <cfRule type="cellIs" dxfId="571" priority="907" operator="equal">
      <formula>"2014-2"</formula>
    </cfRule>
  </conditionalFormatting>
  <conditionalFormatting sqref="V52:V64">
    <cfRule type="cellIs" dxfId="570" priority="998" operator="equal">
      <formula>"2015-1"</formula>
    </cfRule>
  </conditionalFormatting>
  <conditionalFormatting sqref="V85:V94">
    <cfRule type="cellIs" dxfId="569" priority="901" operator="equal">
      <formula>"2015-1"</formula>
    </cfRule>
    <cfRule type="cellIs" dxfId="568" priority="902" operator="equal">
      <formula>5</formula>
    </cfRule>
    <cfRule type="cellIs" dxfId="567" priority="903" operator="equal">
      <formula>"2014-2"</formula>
    </cfRule>
    <cfRule type="cellIs" dxfId="566" priority="904" operator="lessThan">
      <formula>6</formula>
    </cfRule>
  </conditionalFormatting>
  <conditionalFormatting sqref="V52:X64">
    <cfRule type="cellIs" dxfId="565" priority="801" operator="equal">
      <formula>"2014-2"</formula>
    </cfRule>
    <cfRule type="cellIs" dxfId="564" priority="802" operator="lessThan">
      <formula>6</formula>
    </cfRule>
    <cfRule type="cellIs" dxfId="563" priority="800" operator="equal">
      <formula>5</formula>
    </cfRule>
  </conditionalFormatting>
  <conditionalFormatting sqref="W33:W40">
    <cfRule type="cellIs" dxfId="562" priority="671" operator="lessThan">
      <formula>6</formula>
    </cfRule>
    <cfRule type="cellIs" dxfId="561" priority="670" operator="equal">
      <formula>"2014-2"</formula>
    </cfRule>
    <cfRule type="cellIs" dxfId="560" priority="669" operator="equal">
      <formula>5</formula>
    </cfRule>
    <cfRule type="cellIs" dxfId="559" priority="668" operator="equal">
      <formula>"2015-1"</formula>
    </cfRule>
  </conditionalFormatting>
  <conditionalFormatting sqref="W53:X64">
    <cfRule type="cellIs" dxfId="558" priority="799" operator="equal">
      <formula>"2015-1"</formula>
    </cfRule>
  </conditionalFormatting>
  <conditionalFormatting sqref="X42:X46">
    <cfRule type="cellIs" dxfId="557" priority="812" operator="equal">
      <formula>5</formula>
    </cfRule>
    <cfRule type="cellIs" dxfId="556" priority="813" operator="equal">
      <formula>"2014-2"</formula>
    </cfRule>
    <cfRule type="cellIs" dxfId="555" priority="814" operator="lessThan">
      <formula>6</formula>
    </cfRule>
  </conditionalFormatting>
  <conditionalFormatting sqref="X37:Z40">
    <cfRule type="cellIs" dxfId="554" priority="8" operator="lessThan">
      <formula>6</formula>
    </cfRule>
    <cfRule type="cellIs" dxfId="553" priority="7" operator="equal">
      <formula>"2014-2"</formula>
    </cfRule>
    <cfRule type="cellIs" dxfId="552" priority="6" operator="equal">
      <formula>5</formula>
    </cfRule>
  </conditionalFormatting>
  <conditionalFormatting sqref="X37:AA40">
    <cfRule type="cellIs" dxfId="551" priority="5" operator="equal">
      <formula>"2015-1"</formula>
    </cfRule>
  </conditionalFormatting>
  <conditionalFormatting sqref="X42:AA46">
    <cfRule type="cellIs" dxfId="550" priority="811" operator="equal">
      <formula>"2015-1"</formula>
    </cfRule>
  </conditionalFormatting>
  <conditionalFormatting sqref="Y10:Y36">
    <cfRule type="cellIs" dxfId="549" priority="39" operator="equal">
      <formula>5</formula>
    </cfRule>
  </conditionalFormatting>
  <conditionalFormatting sqref="Y21:Y36">
    <cfRule type="cellIs" dxfId="548" priority="116" operator="equal">
      <formula>"2014-2"</formula>
    </cfRule>
    <cfRule type="cellIs" dxfId="547" priority="114" operator="equal">
      <formula>"2015-1"</formula>
    </cfRule>
    <cfRule type="cellIs" dxfId="546" priority="117" operator="lessThan">
      <formula>6</formula>
    </cfRule>
  </conditionalFormatting>
  <conditionalFormatting sqref="Y45:Y48">
    <cfRule type="cellIs" dxfId="545" priority="667" operator="lessThan">
      <formula>6</formula>
    </cfRule>
    <cfRule type="cellIs" dxfId="544" priority="666" operator="equal">
      <formula>"2014-2"</formula>
    </cfRule>
    <cfRule type="cellIs" dxfId="543" priority="665" operator="equal">
      <formula>5</formula>
    </cfRule>
  </conditionalFormatting>
  <conditionalFormatting sqref="Y83:Y84">
    <cfRule type="cellIs" dxfId="542" priority="700" operator="equal">
      <formula>5</formula>
    </cfRule>
  </conditionalFormatting>
  <conditionalFormatting sqref="Y90:Y92">
    <cfRule type="cellIs" dxfId="541" priority="739" operator="lessThan">
      <formula>6</formula>
    </cfRule>
    <cfRule type="cellIs" dxfId="540" priority="738" operator="equal">
      <formula>"2014-2"</formula>
    </cfRule>
  </conditionalFormatting>
  <conditionalFormatting sqref="Y87:Z94">
    <cfRule type="cellIs" dxfId="539" priority="736" operator="equal">
      <formula>5</formula>
    </cfRule>
  </conditionalFormatting>
  <conditionalFormatting sqref="Z24:Z36">
    <cfRule type="cellIs" dxfId="538" priority="280" operator="equal">
      <formula>"2014-2"</formula>
    </cfRule>
    <cfRule type="cellIs" dxfId="537" priority="278" operator="equal">
      <formula>"2015-1"</formula>
    </cfRule>
    <cfRule type="cellIs" dxfId="536" priority="281" operator="lessThan">
      <formula>6</formula>
    </cfRule>
    <cfRule type="cellIs" dxfId="535" priority="279" operator="equal">
      <formula>5</formula>
    </cfRule>
  </conditionalFormatting>
  <conditionalFormatting sqref="Z45:Z74">
    <cfRule type="cellIs" dxfId="534" priority="68" operator="equal">
      <formula>"2014-2"</formula>
    </cfRule>
    <cfRule type="cellIs" dxfId="533" priority="69" operator="lessThan">
      <formula>6</formula>
    </cfRule>
    <cfRule type="cellIs" dxfId="532" priority="67" operator="equal">
      <formula>5</formula>
    </cfRule>
  </conditionalFormatting>
  <conditionalFormatting sqref="Z69:AB74">
    <cfRule type="cellIs" dxfId="531" priority="66" operator="equal">
      <formula>"2015-1"</formula>
    </cfRule>
  </conditionalFormatting>
  <conditionalFormatting sqref="Z21:AE21">
    <cfRule type="cellIs" dxfId="530" priority="122" operator="equal">
      <formula>5</formula>
    </cfRule>
    <cfRule type="cellIs" dxfId="529" priority="123" operator="equal">
      <formula>"2015-1"</formula>
    </cfRule>
    <cfRule type="cellIs" dxfId="528" priority="125" operator="equal">
      <formula>"2014-2"</formula>
    </cfRule>
    <cfRule type="cellIs" dxfId="527" priority="126" operator="lessThan">
      <formula>6</formula>
    </cfRule>
  </conditionalFormatting>
  <conditionalFormatting sqref="Z54:AG64">
    <cfRule type="cellIs" dxfId="526" priority="610" operator="equal">
      <formula>"2015-1"</formula>
    </cfRule>
  </conditionalFormatting>
  <conditionalFormatting sqref="Z16:AN18">
    <cfRule type="cellIs" dxfId="525" priority="31" operator="equal">
      <formula>5</formula>
    </cfRule>
  </conditionalFormatting>
  <conditionalFormatting sqref="AA10:AA94">
    <cfRule type="cellIs" dxfId="524" priority="283" operator="equal">
      <formula>5</formula>
    </cfRule>
  </conditionalFormatting>
  <conditionalFormatting sqref="AA27:AA40">
    <cfRule type="cellIs" dxfId="523" priority="284" operator="equal">
      <formula>"2014-2"</formula>
    </cfRule>
    <cfRule type="cellIs" dxfId="522" priority="285" operator="lessThan">
      <formula>6</formula>
    </cfRule>
  </conditionalFormatting>
  <conditionalFormatting sqref="AA42:AA47">
    <cfRule type="cellIs" dxfId="521" priority="597" operator="lessThan">
      <formula>6</formula>
    </cfRule>
    <cfRule type="cellIs" dxfId="520" priority="596" operator="equal">
      <formula>"2014-2"</formula>
    </cfRule>
  </conditionalFormatting>
  <conditionalFormatting sqref="AA54">
    <cfRule type="cellIs" dxfId="519" priority="593" operator="equal">
      <formula>"2014-2"</formula>
    </cfRule>
    <cfRule type="cellIs" dxfId="518" priority="594" operator="lessThan">
      <formula>6</formula>
    </cfRule>
  </conditionalFormatting>
  <conditionalFormatting sqref="AA28:AN30">
    <cfRule type="cellIs" dxfId="517" priority="13" operator="equal">
      <formula>"2015-1"</formula>
    </cfRule>
  </conditionalFormatting>
  <conditionalFormatting sqref="AB31:AB46">
    <cfRule type="cellIs" dxfId="516" priority="561" operator="equal">
      <formula>5</formula>
    </cfRule>
    <cfRule type="cellIs" dxfId="515" priority="562" operator="equal">
      <formula>"2014-2"</formula>
    </cfRule>
    <cfRule type="cellIs" dxfId="514" priority="563" operator="lessThan">
      <formula>6</formula>
    </cfRule>
  </conditionalFormatting>
  <conditionalFormatting sqref="AB33:AB46">
    <cfRule type="cellIs" dxfId="513" priority="560" operator="equal">
      <formula>"2015-1"</formula>
    </cfRule>
  </conditionalFormatting>
  <conditionalFormatting sqref="AB54:AG64">
    <cfRule type="cellIs" dxfId="512" priority="613" operator="lessThan">
      <formula>6</formula>
    </cfRule>
    <cfRule type="cellIs" dxfId="511" priority="611" operator="equal">
      <formula>5</formula>
    </cfRule>
    <cfRule type="cellIs" dxfId="510" priority="612" operator="equal">
      <formula>"2014-2"</formula>
    </cfRule>
  </conditionalFormatting>
  <conditionalFormatting sqref="AC31:AF36">
    <cfRule type="cellIs" dxfId="509" priority="328" operator="equal">
      <formula>"2014-2"</formula>
    </cfRule>
    <cfRule type="cellIs" dxfId="508" priority="329" operator="lessThan">
      <formula>6</formula>
    </cfRule>
    <cfRule type="cellIs" dxfId="507" priority="327" operator="equal">
      <formula>5</formula>
    </cfRule>
  </conditionalFormatting>
  <conditionalFormatting sqref="AC42:AH46">
    <cfRule type="cellIs" dxfId="506" priority="367" operator="equal">
      <formula>"2015-1"</formula>
    </cfRule>
    <cfRule type="cellIs" dxfId="505" priority="368" operator="equal">
      <formula>5</formula>
    </cfRule>
    <cfRule type="cellIs" dxfId="504" priority="369" operator="equal">
      <formula>"2014-2"</formula>
    </cfRule>
    <cfRule type="cellIs" dxfId="503" priority="370" operator="lessThan">
      <formula>6</formula>
    </cfRule>
  </conditionalFormatting>
  <conditionalFormatting sqref="AC37:AM41">
    <cfRule type="cellIs" dxfId="502" priority="273" operator="lessThan">
      <formula>6</formula>
    </cfRule>
    <cfRule type="cellIs" dxfId="501" priority="271" operator="equal">
      <formula>5</formula>
    </cfRule>
    <cfRule type="cellIs" dxfId="500" priority="272" operator="equal">
      <formula>"2014-2"</formula>
    </cfRule>
  </conditionalFormatting>
  <conditionalFormatting sqref="AC31:AN36">
    <cfRule type="cellIs" dxfId="499" priority="326" operator="equal">
      <formula>"2015-1"</formula>
    </cfRule>
  </conditionalFormatting>
  <conditionalFormatting sqref="AC37:AQ41">
    <cfRule type="cellIs" dxfId="498" priority="270" operator="equal">
      <formula>"2015-1"</formula>
    </cfRule>
  </conditionalFormatting>
  <conditionalFormatting sqref="AD72:AE92">
    <cfRule type="cellIs" dxfId="497" priority="299" operator="equal">
      <formula>"2015-1"</formula>
    </cfRule>
    <cfRule type="cellIs" dxfId="496" priority="300" operator="equal">
      <formula>5</formula>
    </cfRule>
    <cfRule type="cellIs" dxfId="495" priority="301" operator="equal">
      <formula>"2014-2"</formula>
    </cfRule>
    <cfRule type="cellIs" dxfId="494" priority="302" operator="lessThan">
      <formula>6</formula>
    </cfRule>
  </conditionalFormatting>
  <conditionalFormatting sqref="AD69:AI71">
    <cfRule type="cellIs" dxfId="493" priority="62" operator="equal">
      <formula>"2015-1"</formula>
    </cfRule>
    <cfRule type="cellIs" dxfId="492" priority="65" operator="lessThan">
      <formula>6</formula>
    </cfRule>
    <cfRule type="cellIs" dxfId="491" priority="64" operator="equal">
      <formula>"2014-2"</formula>
    </cfRule>
    <cfRule type="cellIs" dxfId="490" priority="63" operator="equal">
      <formula>5</formula>
    </cfRule>
  </conditionalFormatting>
  <conditionalFormatting sqref="AF20:AF24">
    <cfRule type="cellIs" dxfId="489" priority="324" operator="equal">
      <formula>"2014-2"</formula>
    </cfRule>
    <cfRule type="cellIs" dxfId="488" priority="323" operator="equal">
      <formula>5</formula>
    </cfRule>
    <cfRule type="cellIs" dxfId="487" priority="325" operator="lessThan">
      <formula>6</formula>
    </cfRule>
    <cfRule type="cellIs" dxfId="486" priority="322" operator="equal">
      <formula>"2015-1"</formula>
    </cfRule>
  </conditionalFormatting>
  <conditionalFormatting sqref="AF87:AF94">
    <cfRule type="cellIs" dxfId="485" priority="944" operator="lessThan">
      <formula>6</formula>
    </cfRule>
    <cfRule type="cellIs" dxfId="484" priority="941" operator="equal">
      <formula>"2015-1"</formula>
    </cfRule>
    <cfRule type="cellIs" dxfId="483" priority="942" operator="equal">
      <formula>5</formula>
    </cfRule>
    <cfRule type="cellIs" dxfId="482" priority="943" operator="equal">
      <formula>"2014-2"</formula>
    </cfRule>
  </conditionalFormatting>
  <conditionalFormatting sqref="AF81:AG86">
    <cfRule type="cellIs" dxfId="481" priority="843" operator="equal">
      <formula>5</formula>
    </cfRule>
    <cfRule type="cellIs" dxfId="480" priority="963" operator="equal">
      <formula>"2014-2"</formula>
    </cfRule>
    <cfRule type="cellIs" dxfId="479" priority="961" operator="equal">
      <formula>"2015-1"</formula>
    </cfRule>
    <cfRule type="cellIs" dxfId="478" priority="964" operator="lessThan">
      <formula>6</formula>
    </cfRule>
  </conditionalFormatting>
  <conditionalFormatting sqref="AG21:AG27">
    <cfRule type="cellIs" dxfId="477" priority="110" operator="equal">
      <formula>"2015-1"</formula>
    </cfRule>
    <cfRule type="cellIs" dxfId="476" priority="113" operator="lessThan">
      <formula>6</formula>
    </cfRule>
    <cfRule type="cellIs" dxfId="475" priority="112" operator="equal">
      <formula>"2014-2"</formula>
    </cfRule>
    <cfRule type="cellIs" dxfId="474" priority="111" operator="equal">
      <formula>5</formula>
    </cfRule>
  </conditionalFormatting>
  <conditionalFormatting sqref="AG29:AG32">
    <cfRule type="cellIs" dxfId="473" priority="16" operator="lessThan">
      <formula>6</formula>
    </cfRule>
    <cfRule type="cellIs" dxfId="472" priority="15" operator="equal">
      <formula>"2014-2"</formula>
    </cfRule>
    <cfRule type="cellIs" dxfId="471" priority="14" operator="equal">
      <formula>5</formula>
    </cfRule>
  </conditionalFormatting>
  <conditionalFormatting sqref="AG78:AG80">
    <cfRule type="cellIs" dxfId="470" priority="521" operator="lessThan">
      <formula>6</formula>
    </cfRule>
    <cfRule type="cellIs" dxfId="469" priority="518" operator="equal">
      <formula>"2015-1"</formula>
    </cfRule>
    <cfRule type="cellIs" dxfId="468" priority="520" operator="equal">
      <formula>"2014-2"</formula>
    </cfRule>
    <cfRule type="cellIs" dxfId="467" priority="519" operator="equal">
      <formula>5</formula>
    </cfRule>
  </conditionalFormatting>
  <conditionalFormatting sqref="AG87:AG92">
    <cfRule type="cellIs" dxfId="466" priority="511" operator="equal">
      <formula>5</formula>
    </cfRule>
    <cfRule type="cellIs" dxfId="465" priority="510" operator="equal">
      <formula>"2015-1"</formula>
    </cfRule>
    <cfRule type="cellIs" dxfId="464" priority="513" operator="lessThan">
      <formula>6</formula>
    </cfRule>
    <cfRule type="cellIs" dxfId="463" priority="512" operator="equal">
      <formula>"2014-2"</formula>
    </cfRule>
  </conditionalFormatting>
  <conditionalFormatting sqref="AH78:AI92">
    <cfRule type="cellIs" dxfId="462" priority="571" operator="equal">
      <formula>"2014-2"</formula>
    </cfRule>
    <cfRule type="cellIs" dxfId="461" priority="570" operator="equal">
      <formula>5</formula>
    </cfRule>
    <cfRule type="cellIs" dxfId="460" priority="569" operator="equal">
      <formula>"2015-1"</formula>
    </cfRule>
    <cfRule type="cellIs" dxfId="459" priority="572" operator="lessThan">
      <formula>6</formula>
    </cfRule>
  </conditionalFormatting>
  <conditionalFormatting sqref="AH55:AM64">
    <cfRule type="cellIs" dxfId="458" priority="790" operator="lessThan">
      <formula>6</formula>
    </cfRule>
    <cfRule type="cellIs" dxfId="457" priority="788" operator="equal">
      <formula>5</formula>
    </cfRule>
    <cfRule type="cellIs" dxfId="456" priority="789" operator="equal">
      <formula>"2014-2"</formula>
    </cfRule>
  </conditionalFormatting>
  <conditionalFormatting sqref="AH55:AR64">
    <cfRule type="cellIs" dxfId="455" priority="565" operator="equal">
      <formula>"2015-1"</formula>
    </cfRule>
  </conditionalFormatting>
  <conditionalFormatting sqref="AI49:AI54">
    <cfRule type="cellIs" dxfId="454" priority="598" operator="equal">
      <formula>"2015-1"</formula>
    </cfRule>
  </conditionalFormatting>
  <conditionalFormatting sqref="AI42:AM47">
    <cfRule type="cellIs" dxfId="453" priority="587" operator="lessThan">
      <formula>6</formula>
    </cfRule>
    <cfRule type="cellIs" dxfId="452" priority="586" operator="equal">
      <formula>"2014-2"</formula>
    </cfRule>
    <cfRule type="cellIs" dxfId="451" priority="585" operator="equal">
      <formula>5</formula>
    </cfRule>
  </conditionalFormatting>
  <conditionalFormatting sqref="AI49:AM54">
    <cfRule type="cellIs" dxfId="450" priority="601" operator="lessThan">
      <formula>6</formula>
    </cfRule>
    <cfRule type="cellIs" dxfId="449" priority="600" operator="equal">
      <formula>"2014-2"</formula>
    </cfRule>
    <cfRule type="cellIs" dxfId="448" priority="599" operator="equal">
      <formula>5</formula>
    </cfRule>
  </conditionalFormatting>
  <conditionalFormatting sqref="AI42:AO47">
    <cfRule type="cellIs" dxfId="447" priority="584" operator="equal">
      <formula>"2015-1"</formula>
    </cfRule>
  </conditionalFormatting>
  <conditionalFormatting sqref="AL31:AL36">
    <cfRule type="cellIs" dxfId="446" priority="527" operator="equal">
      <formula>5</formula>
    </cfRule>
    <cfRule type="cellIs" dxfId="445" priority="528" operator="equal">
      <formula>"2014-2"</formula>
    </cfRule>
    <cfRule type="cellIs" dxfId="444" priority="529" operator="lessThan">
      <formula>6</formula>
    </cfRule>
  </conditionalFormatting>
  <conditionalFormatting sqref="AN10:AN94">
    <cfRule type="cellIs" dxfId="443" priority="204" operator="equal">
      <formula>5</formula>
    </cfRule>
  </conditionalFormatting>
  <conditionalFormatting sqref="AN19:AN27">
    <cfRule type="cellIs" dxfId="442" priority="206" operator="lessThan">
      <formula>6</formula>
    </cfRule>
    <cfRule type="cellIs" dxfId="441" priority="205" operator="equal">
      <formula>"2014-2"</formula>
    </cfRule>
    <cfRule type="cellIs" dxfId="440" priority="203" operator="equal">
      <formula>"2015-1"</formula>
    </cfRule>
  </conditionalFormatting>
  <conditionalFormatting sqref="AN31:AN48">
    <cfRule type="cellIs" dxfId="439" priority="401" operator="equal">
      <formula>"2014-2"</formula>
    </cfRule>
    <cfRule type="cellIs" dxfId="438" priority="402" operator="lessThan">
      <formula>6</formula>
    </cfRule>
  </conditionalFormatting>
  <conditionalFormatting sqref="AN54">
    <cfRule type="cellIs" dxfId="437" priority="538" operator="equal">
      <formula>"2014-2"</formula>
    </cfRule>
    <cfRule type="cellIs" dxfId="436" priority="539" operator="lessThan">
      <formula>6</formula>
    </cfRule>
  </conditionalFormatting>
  <conditionalFormatting sqref="AN58">
    <cfRule type="cellIs" dxfId="435" priority="757" operator="equal">
      <formula>"2014-2"</formula>
    </cfRule>
    <cfRule type="cellIs" dxfId="434" priority="758" operator="lessThan">
      <formula>6</formula>
    </cfRule>
  </conditionalFormatting>
  <conditionalFormatting sqref="AN61">
    <cfRule type="cellIs" dxfId="433" priority="760" operator="equal">
      <formula>"2014-2"</formula>
    </cfRule>
    <cfRule type="cellIs" dxfId="432" priority="761" operator="lessThan">
      <formula>6</formula>
    </cfRule>
  </conditionalFormatting>
  <conditionalFormatting sqref="AN63:AN64">
    <cfRule type="cellIs" dxfId="431" priority="764" operator="lessThan">
      <formula>6</formula>
    </cfRule>
    <cfRule type="cellIs" dxfId="430" priority="763" operator="equal">
      <formula>"2014-2"</formula>
    </cfRule>
  </conditionalFormatting>
  <conditionalFormatting sqref="AN80">
    <cfRule type="cellIs" dxfId="429" priority="508" operator="equal">
      <formula>"2014-2"</formula>
    </cfRule>
    <cfRule type="cellIs" dxfId="428" priority="509" operator="lessThan">
      <formula>6</formula>
    </cfRule>
  </conditionalFormatting>
  <conditionalFormatting sqref="AN83">
    <cfRule type="cellIs" dxfId="427" priority="505" operator="equal">
      <formula>"2014-2"</formula>
    </cfRule>
    <cfRule type="cellIs" dxfId="426" priority="506" operator="lessThan">
      <formula>6</formula>
    </cfRule>
  </conditionalFormatting>
  <conditionalFormatting sqref="AN90">
    <cfRule type="cellIs" dxfId="425" priority="502" operator="equal">
      <formula>"2014-2"</formula>
    </cfRule>
    <cfRule type="cellIs" dxfId="424" priority="503" operator="lessThan">
      <formula>6</formula>
    </cfRule>
  </conditionalFormatting>
  <conditionalFormatting sqref="AN92">
    <cfRule type="cellIs" dxfId="423" priority="499" operator="equal">
      <formula>"2014-2"</formula>
    </cfRule>
    <cfRule type="cellIs" dxfId="422" priority="500" operator="lessThan">
      <formula>6</formula>
    </cfRule>
  </conditionalFormatting>
  <conditionalFormatting sqref="AN69:AT78">
    <cfRule type="cellIs" dxfId="421" priority="54" operator="equal">
      <formula>"2015-1"</formula>
    </cfRule>
  </conditionalFormatting>
  <conditionalFormatting sqref="AO14:AO36">
    <cfRule type="cellIs" dxfId="420" priority="1" operator="equal">
      <formula>"2015-1"</formula>
    </cfRule>
  </conditionalFormatting>
  <conditionalFormatting sqref="AO12:AR40">
    <cfRule type="cellIs" dxfId="419" priority="2" operator="equal">
      <formula>5</formula>
    </cfRule>
    <cfRule type="cellIs" dxfId="418" priority="3" operator="equal">
      <formula>"2014-2"</formula>
    </cfRule>
    <cfRule type="cellIs" dxfId="417" priority="4" operator="lessThan">
      <formula>6</formula>
    </cfRule>
  </conditionalFormatting>
  <conditionalFormatting sqref="AO42:AR74">
    <cfRule type="cellIs" dxfId="416" priority="55" operator="equal">
      <formula>5</formula>
    </cfRule>
  </conditionalFormatting>
  <conditionalFormatting sqref="AO65:AR74">
    <cfRule type="cellIs" dxfId="415" priority="56" operator="equal">
      <formula>"2014-2"</formula>
    </cfRule>
    <cfRule type="cellIs" dxfId="414" priority="57" operator="lessThan">
      <formula>6</formula>
    </cfRule>
  </conditionalFormatting>
  <conditionalFormatting sqref="AP83">
    <cfRule type="cellIs" dxfId="413" priority="487" operator="equal">
      <formula>5</formula>
    </cfRule>
    <cfRule type="cellIs" dxfId="412" priority="486" operator="equal">
      <formula>"2015-1"</formula>
    </cfRule>
    <cfRule type="cellIs" dxfId="411" priority="489" operator="lessThan">
      <formula>6</formula>
    </cfRule>
    <cfRule type="cellIs" dxfId="410" priority="488" operator="equal">
      <formula>"2014-2"</formula>
    </cfRule>
  </conditionalFormatting>
  <conditionalFormatting sqref="AP90">
    <cfRule type="cellIs" dxfId="409" priority="493" operator="lessThan">
      <formula>6</formula>
    </cfRule>
    <cfRule type="cellIs" dxfId="408" priority="492" operator="equal">
      <formula>"2014-2"</formula>
    </cfRule>
    <cfRule type="cellIs" dxfId="407" priority="491" operator="equal">
      <formula>5</formula>
    </cfRule>
    <cfRule type="cellIs" dxfId="406" priority="490" operator="equal">
      <formula>"2015-1"</formula>
    </cfRule>
  </conditionalFormatting>
  <conditionalFormatting sqref="AP92">
    <cfRule type="cellIs" dxfId="405" priority="496" operator="equal">
      <formula>"2014-2"</formula>
    </cfRule>
    <cfRule type="cellIs" dxfId="404" priority="495" operator="equal">
      <formula>5</formula>
    </cfRule>
    <cfRule type="cellIs" dxfId="403" priority="494" operator="equal">
      <formula>"2015-1"</formula>
    </cfRule>
    <cfRule type="cellIs" dxfId="402" priority="497" operator="lessThan">
      <formula>6</formula>
    </cfRule>
  </conditionalFormatting>
  <conditionalFormatting sqref="AQ58:AR63 AO58:AO64 H58:M66 Q62:R81">
    <cfRule type="cellIs" dxfId="401" priority="1006" operator="lessThan">
      <formula>6</formula>
    </cfRule>
    <cfRule type="cellIs" dxfId="400" priority="1005" operator="equal">
      <formula>"2014-2"</formula>
    </cfRule>
  </conditionalFormatting>
  <conditionalFormatting sqref="AQ83:AV92">
    <cfRule type="cellIs" dxfId="399" priority="185" operator="equal">
      <formula>"2015-1"</formula>
    </cfRule>
  </conditionalFormatting>
  <conditionalFormatting sqref="AR84">
    <cfRule type="cellIs" dxfId="398" priority="694" operator="lessThan">
      <formula>6</formula>
    </cfRule>
    <cfRule type="cellIs" dxfId="397" priority="693" operator="equal">
      <formula>"2014-2"</formula>
    </cfRule>
  </conditionalFormatting>
  <conditionalFormatting sqref="AR90:AR92">
    <cfRule type="cellIs" dxfId="396" priority="701" operator="equal">
      <formula>5</formula>
    </cfRule>
  </conditionalFormatting>
  <conditionalFormatting sqref="AR90:AS92">
    <cfRule type="cellIs" dxfId="395" priority="293" operator="equal">
      <formula>"2014-2"</formula>
    </cfRule>
    <cfRule type="cellIs" dxfId="394" priority="294" operator="lessThan">
      <formula>6</formula>
    </cfRule>
  </conditionalFormatting>
  <conditionalFormatting sqref="AR84:AU84">
    <cfRule type="cellIs" dxfId="393" priority="692" operator="equal">
      <formula>5</formula>
    </cfRule>
  </conditionalFormatting>
  <conditionalFormatting sqref="AS10:AS83">
    <cfRule type="cellIs" dxfId="392" priority="267" operator="equal">
      <formula>5</formula>
    </cfRule>
  </conditionalFormatting>
  <conditionalFormatting sqref="AS12:AS42">
    <cfRule type="cellIs" dxfId="391" priority="266" operator="equal">
      <formula>"2015-1"</formula>
    </cfRule>
  </conditionalFormatting>
  <conditionalFormatting sqref="AS39">
    <cfRule type="cellIs" dxfId="390" priority="268" operator="equal">
      <formula>"2014-2"</formula>
    </cfRule>
    <cfRule type="cellIs" dxfId="389" priority="269" operator="lessThan">
      <formula>6</formula>
    </cfRule>
  </conditionalFormatting>
  <conditionalFormatting sqref="AS42:AS43">
    <cfRule type="cellIs" dxfId="388" priority="359" operator="equal">
      <formula>"2014-2"</formula>
    </cfRule>
    <cfRule type="cellIs" dxfId="387" priority="360" operator="lessThan">
      <formula>6</formula>
    </cfRule>
  </conditionalFormatting>
  <conditionalFormatting sqref="AS45">
    <cfRule type="cellIs" dxfId="386" priority="365" operator="equal">
      <formula>"2014-2"</formula>
    </cfRule>
    <cfRule type="cellIs" dxfId="385" priority="366" operator="lessThan">
      <formula>6</formula>
    </cfRule>
  </conditionalFormatting>
  <conditionalFormatting sqref="AS83">
    <cfRule type="cellIs" dxfId="384" priority="568" operator="lessThan">
      <formula>6</formula>
    </cfRule>
    <cfRule type="cellIs" dxfId="383" priority="567" operator="equal">
      <formula>"2014-2"</formula>
    </cfRule>
  </conditionalFormatting>
  <conditionalFormatting sqref="AS54:AT64">
    <cfRule type="cellIs" dxfId="382" priority="617" operator="equal">
      <formula>"2015-1"</formula>
    </cfRule>
  </conditionalFormatting>
  <conditionalFormatting sqref="AS85:AT94">
    <cfRule type="cellIs" dxfId="381" priority="184" operator="equal">
      <formula>5</formula>
    </cfRule>
  </conditionalFormatting>
  <conditionalFormatting sqref="AT12:AT20">
    <cfRule type="cellIs" dxfId="380" priority="193" operator="equal">
      <formula>5</formula>
    </cfRule>
  </conditionalFormatting>
  <conditionalFormatting sqref="AT35:AT42">
    <cfRule type="cellIs" dxfId="379" priority="199" operator="equal">
      <formula>"2015-1"</formula>
    </cfRule>
  </conditionalFormatting>
  <conditionalFormatting sqref="AT35:AT83">
    <cfRule type="cellIs" dxfId="378" priority="202" operator="lessThan">
      <formula>6</formula>
    </cfRule>
    <cfRule type="cellIs" dxfId="377" priority="198" operator="equal">
      <formula>5</formula>
    </cfRule>
    <cfRule type="cellIs" dxfId="376" priority="201" operator="equal">
      <formula>"2014-2"</formula>
    </cfRule>
  </conditionalFormatting>
  <conditionalFormatting sqref="AT85:AT94">
    <cfRule type="cellIs" dxfId="375" priority="187" operator="equal">
      <formula>"2014-2"</formula>
    </cfRule>
    <cfRule type="cellIs" dxfId="374" priority="188" operator="lessThan">
      <formula>6</formula>
    </cfRule>
  </conditionalFormatting>
  <conditionalFormatting sqref="AT21:AU25 AT26:AT30 AZ30:AZ40 BJ31:BO36 U41:AA41 Y51:Y81 AR80:AR81">
    <cfRule type="cellIs" dxfId="373" priority="1007" operator="equal">
      <formula>5</formula>
    </cfRule>
  </conditionalFormatting>
  <conditionalFormatting sqref="AT12:BJ20">
    <cfRule type="cellIs" dxfId="372" priority="24" operator="equal">
      <formula>"2014-2"</formula>
    </cfRule>
    <cfRule type="cellIs" dxfId="371" priority="25" operator="lessThan">
      <formula>6</formula>
    </cfRule>
  </conditionalFormatting>
  <conditionalFormatting sqref="AT12:BL18">
    <cfRule type="cellIs" dxfId="370" priority="22" operator="equal">
      <formula>"2015-1"</formula>
    </cfRule>
  </conditionalFormatting>
  <conditionalFormatting sqref="AT19:BM30">
    <cfRule type="cellIs" dxfId="369" priority="102" operator="equal">
      <formula>"2015-1"</formula>
    </cfRule>
  </conditionalFormatting>
  <conditionalFormatting sqref="AU10:AU23">
    <cfRule type="cellIs" dxfId="368" priority="311" operator="equal">
      <formula>5</formula>
    </cfRule>
  </conditionalFormatting>
  <conditionalFormatting sqref="AU26:AU75">
    <cfRule type="cellIs" dxfId="367" priority="53" operator="lessThan">
      <formula>6</formula>
    </cfRule>
    <cfRule type="cellIs" dxfId="366" priority="52" operator="equal">
      <formula>"2014-2"</formula>
    </cfRule>
  </conditionalFormatting>
  <conditionalFormatting sqref="AU26:AU94">
    <cfRule type="cellIs" dxfId="365" priority="51" operator="equal">
      <formula>5</formula>
    </cfRule>
  </conditionalFormatting>
  <conditionalFormatting sqref="AU35:AU75">
    <cfRule type="cellIs" dxfId="364" priority="50" operator="equal">
      <formula>"2015-1"</formula>
    </cfRule>
  </conditionalFormatting>
  <conditionalFormatting sqref="AU78:AU83">
    <cfRule type="cellIs" dxfId="363" priority="900" operator="lessThan">
      <formula>6</formula>
    </cfRule>
    <cfRule type="cellIs" dxfId="362" priority="899" operator="equal">
      <formula>"2014-2"</formula>
    </cfRule>
  </conditionalFormatting>
  <conditionalFormatting sqref="AU86">
    <cfRule type="cellIs" dxfId="361" priority="897" operator="lessThan">
      <formula>6</formula>
    </cfRule>
    <cfRule type="cellIs" dxfId="360" priority="896" operator="equal">
      <formula>"2014-2"</formula>
    </cfRule>
  </conditionalFormatting>
  <conditionalFormatting sqref="AU89:AU92">
    <cfRule type="cellIs" dxfId="359" priority="424" operator="equal">
      <formula>"2014-2"</formula>
    </cfRule>
    <cfRule type="cellIs" dxfId="358" priority="425" operator="lessThan">
      <formula>6</formula>
    </cfRule>
  </conditionalFormatting>
  <conditionalFormatting sqref="AV19">
    <cfRule type="cellIs" dxfId="357" priority="290" operator="equal">
      <formula>5</formula>
    </cfRule>
  </conditionalFormatting>
  <conditionalFormatting sqref="AV54:AV58">
    <cfRule type="cellIs" dxfId="356" priority="543" operator="equal">
      <formula>5</formula>
    </cfRule>
    <cfRule type="cellIs" dxfId="355" priority="544" operator="equal">
      <formula>"2014-2"</formula>
    </cfRule>
    <cfRule type="cellIs" dxfId="354" priority="545" operator="lessThan">
      <formula>6</formula>
    </cfRule>
  </conditionalFormatting>
  <conditionalFormatting sqref="AV24:AX94">
    <cfRule type="cellIs" dxfId="353" priority="479" operator="equal">
      <formula>5</formula>
    </cfRule>
    <cfRule type="cellIs" dxfId="352" priority="480" operator="equal">
      <formula>"2014-2"</formula>
    </cfRule>
    <cfRule type="cellIs" dxfId="351" priority="481" operator="lessThan">
      <formula>6</formula>
    </cfRule>
  </conditionalFormatting>
  <conditionalFormatting sqref="AV37:BO39">
    <cfRule type="cellIs" dxfId="350" priority="403" operator="equal">
      <formula>"2015-1"</formula>
    </cfRule>
  </conditionalFormatting>
  <conditionalFormatting sqref="AW78:AW92">
    <cfRule type="cellIs" dxfId="349" priority="573" operator="equal">
      <formula>"2015-1"</formula>
    </cfRule>
  </conditionalFormatting>
  <conditionalFormatting sqref="AX79:BD81">
    <cfRule type="cellIs" dxfId="348" priority="418" operator="equal">
      <formula>"2015-1"</formula>
    </cfRule>
  </conditionalFormatting>
  <conditionalFormatting sqref="AX83:BE92">
    <cfRule type="cellIs" dxfId="347" priority="458" operator="equal">
      <formula>"2015-1"</formula>
    </cfRule>
  </conditionalFormatting>
  <conditionalFormatting sqref="AY10:AY94">
    <cfRule type="cellIs" dxfId="346" priority="1002" operator="equal">
      <formula>5</formula>
    </cfRule>
  </conditionalFormatting>
  <conditionalFormatting sqref="AZ14:AZ18">
    <cfRule type="cellIs" dxfId="345" priority="23" operator="equal">
      <formula>5</formula>
    </cfRule>
  </conditionalFormatting>
  <conditionalFormatting sqref="AZ21:AZ23">
    <cfRule type="cellIs" dxfId="344" priority="105" operator="lessThan">
      <formula>6</formula>
    </cfRule>
    <cfRule type="cellIs" dxfId="343" priority="104" operator="equal">
      <formula>"2014-2"</formula>
    </cfRule>
  </conditionalFormatting>
  <conditionalFormatting sqref="AZ21:AZ24">
    <cfRule type="cellIs" dxfId="342" priority="103" operator="equal">
      <formula>5</formula>
    </cfRule>
  </conditionalFormatting>
  <conditionalFormatting sqref="AZ47">
    <cfRule type="cellIs" dxfId="341" priority="582" operator="equal">
      <formula>"2014-2"</formula>
    </cfRule>
    <cfRule type="cellIs" dxfId="340" priority="583" operator="lessThan">
      <formula>6</formula>
    </cfRule>
  </conditionalFormatting>
  <conditionalFormatting sqref="AZ41:BD81">
    <cfRule type="cellIs" dxfId="339" priority="419" operator="equal">
      <formula>5</formula>
    </cfRule>
  </conditionalFormatting>
  <conditionalFormatting sqref="AZ62:BD81">
    <cfRule type="cellIs" dxfId="338" priority="421" operator="lessThan">
      <formula>6</formula>
    </cfRule>
    <cfRule type="cellIs" dxfId="337" priority="420" operator="equal">
      <formula>"2014-2"</formula>
    </cfRule>
  </conditionalFormatting>
  <conditionalFormatting sqref="AZ83:BD94">
    <cfRule type="cellIs" dxfId="336" priority="459" operator="equal">
      <formula>5</formula>
    </cfRule>
    <cfRule type="cellIs" dxfId="335" priority="460" operator="equal">
      <formula>"2014-2"</formula>
    </cfRule>
    <cfRule type="cellIs" dxfId="334" priority="461" operator="lessThan">
      <formula>6</formula>
    </cfRule>
  </conditionalFormatting>
  <conditionalFormatting sqref="BB51">
    <cfRule type="cellIs" dxfId="333" priority="721" operator="equal">
      <formula>5</formula>
    </cfRule>
    <cfRule type="cellIs" dxfId="332" priority="722" operator="equal">
      <formula>"2014-2"</formula>
    </cfRule>
    <cfRule type="cellIs" dxfId="331" priority="723" operator="lessThan">
      <formula>6</formula>
    </cfRule>
  </conditionalFormatting>
  <conditionalFormatting sqref="BC69:BD78">
    <cfRule type="cellIs" dxfId="330" priority="462" operator="equal">
      <formula>"2015-1"</formula>
    </cfRule>
  </conditionalFormatting>
  <conditionalFormatting sqref="BE10:BE94">
    <cfRule type="cellIs" dxfId="329" priority="47" operator="equal">
      <formula>5</formula>
    </cfRule>
  </conditionalFormatting>
  <conditionalFormatting sqref="BE48:BE81">
    <cfRule type="cellIs" dxfId="328" priority="49" operator="lessThan">
      <formula>6</formula>
    </cfRule>
    <cfRule type="cellIs" dxfId="327" priority="48" operator="equal">
      <formula>"2014-2"</formula>
    </cfRule>
  </conditionalFormatting>
  <conditionalFormatting sqref="BE83:BE92">
    <cfRule type="cellIs" dxfId="326" priority="628" operator="equal">
      <formula>"2014-2"</formula>
    </cfRule>
    <cfRule type="cellIs" dxfId="325" priority="629" operator="lessThan">
      <formula>6</formula>
    </cfRule>
  </conditionalFormatting>
  <conditionalFormatting sqref="BE62:BO81">
    <cfRule type="cellIs" dxfId="324" priority="46" operator="equal">
      <formula>"2015-1"</formula>
    </cfRule>
  </conditionalFormatting>
  <conditionalFormatting sqref="BF37:BO81">
    <cfRule type="cellIs" dxfId="323" priority="235" operator="equal">
      <formula>5</formula>
    </cfRule>
    <cfRule type="cellIs" dxfId="322" priority="241" operator="equal">
      <formula>"2014-2"</formula>
    </cfRule>
    <cfRule type="cellIs" dxfId="321" priority="242" operator="lessThan">
      <formula>6</formula>
    </cfRule>
  </conditionalFormatting>
  <conditionalFormatting sqref="BF83:BO94">
    <cfRule type="cellIs" dxfId="320" priority="437" operator="lessThan">
      <formula>6</formula>
    </cfRule>
    <cfRule type="cellIs" dxfId="319" priority="436" operator="equal">
      <formula>"2014-2"</formula>
    </cfRule>
    <cfRule type="cellIs" dxfId="318" priority="435" operator="equal">
      <formula>5</formula>
    </cfRule>
    <cfRule type="cellIs" dxfId="317" priority="434" operator="equal">
      <formula>"2015-1"</formula>
    </cfRule>
  </conditionalFormatting>
  <conditionalFormatting sqref="BK14:BK18">
    <cfRule type="cellIs" dxfId="316" priority="234" operator="equal">
      <formula>5</formula>
    </cfRule>
  </conditionalFormatting>
  <conditionalFormatting sqref="BK24">
    <cfRule type="cellIs" dxfId="315" priority="233" operator="equal">
      <formula>5</formula>
    </cfRule>
  </conditionalFormatting>
  <conditionalFormatting sqref="BN14:BN24">
    <cfRule type="cellIs" dxfId="314" priority="237"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XFD68"/>
  <sheetViews>
    <sheetView topLeftCell="A7" zoomScaleNormal="100" zoomScalePageLayoutView="90" workbookViewId="0">
      <pane xSplit="7" ySplit="5" topLeftCell="H21" activePane="bottomRight" state="frozen"/>
      <selection activeCell="A7" sqref="A7"/>
      <selection pane="topRight" activeCell="H7" sqref="H7"/>
      <selection pane="bottomLeft" activeCell="A12" sqref="A12"/>
      <selection pane="bottomRight" activeCell="D12" sqref="D12:D45"/>
    </sheetView>
  </sheetViews>
  <sheetFormatPr baseColWidth="10" defaultColWidth="11.44140625" defaultRowHeight="13.8" x14ac:dyDescent="0.25"/>
  <cols>
    <col min="1" max="1" width="5.44140625" style="52" customWidth="1"/>
    <col min="2" max="2" width="11.33203125" style="52" customWidth="1"/>
    <col min="3" max="3" width="14.88671875" style="52" customWidth="1"/>
    <col min="4" max="4" width="46.44140625" style="52" customWidth="1"/>
    <col min="5" max="5" width="7.109375" style="52" bestFit="1" customWidth="1"/>
    <col min="6" max="7" width="7.44140625" style="52" customWidth="1"/>
    <col min="8" max="10" width="9.88671875" style="52" customWidth="1"/>
    <col min="11" max="11" width="12.5546875" style="52" customWidth="1"/>
    <col min="12" max="14" width="9.88671875" style="52" customWidth="1"/>
    <col min="15" max="16" width="12.88671875" style="52" customWidth="1"/>
    <col min="17" max="18" width="9.88671875" style="52" customWidth="1"/>
    <col min="19" max="19" width="10.88671875" style="52" customWidth="1"/>
    <col min="20" max="34" width="9.88671875" style="52" customWidth="1"/>
    <col min="35" max="35" width="11.109375" style="52" customWidth="1"/>
    <col min="36" max="36" width="9.88671875" style="52" customWidth="1"/>
    <col min="37" max="46" width="11" style="52" customWidth="1"/>
    <col min="47" max="47" width="9.88671875" style="52" customWidth="1"/>
    <col min="48" max="48" width="12.5546875" style="52" customWidth="1"/>
    <col min="49" max="56" width="9.88671875" style="52" customWidth="1"/>
    <col min="57" max="57" width="10.6640625" style="52" customWidth="1"/>
    <col min="58" max="58" width="11" style="52" customWidth="1"/>
    <col min="59" max="60" width="9.88671875" style="52" customWidth="1"/>
    <col min="61" max="62" width="11.44140625" style="52" customWidth="1"/>
    <col min="63" max="63" width="11.5546875" style="52" customWidth="1"/>
    <col min="64" max="64" width="11.44140625" style="52" customWidth="1"/>
    <col min="65" max="66" width="11.109375" style="52" customWidth="1"/>
    <col min="67" max="67" width="13.33203125" style="52" customWidth="1"/>
    <col min="68" max="68" width="11.109375" style="52" customWidth="1"/>
    <col min="69" max="69" width="5.6640625" style="267" customWidth="1"/>
    <col min="70" max="76" width="5.6640625" style="52" customWidth="1"/>
    <col min="77" max="77" width="9.5546875" style="52" customWidth="1"/>
    <col min="78" max="78" width="11.44140625" style="52"/>
    <col min="79" max="81" width="5.6640625" style="52" customWidth="1"/>
    <col min="82" max="82" width="10" style="52" customWidth="1"/>
    <col min="83" max="83" width="11.44140625" style="52"/>
    <col min="84" max="91" width="5.6640625" style="52" customWidth="1"/>
    <col min="92" max="92" width="10.6640625" style="52" customWidth="1"/>
    <col min="93" max="93" width="11.44140625" style="52"/>
    <col min="94" max="101" width="5.6640625" style="52" customWidth="1"/>
    <col min="102" max="102" width="10.5546875" style="52" customWidth="1"/>
    <col min="103" max="103" width="11.44140625" style="52"/>
    <col min="104" max="104" width="16.5546875" style="52" customWidth="1"/>
    <col min="105" max="105" width="15.88671875" style="52" customWidth="1"/>
    <col min="106" max="106" width="10.44140625" style="52" customWidth="1"/>
    <col min="107" max="110" width="11.44140625" style="52"/>
    <col min="111" max="111" width="13.5546875" style="52" customWidth="1"/>
    <col min="112" max="16384" width="11.44140625" style="52"/>
  </cols>
  <sheetData>
    <row r="1" spans="1:112 16384:16384" ht="21" x14ac:dyDescent="0.4">
      <c r="A1" s="3" t="s">
        <v>31</v>
      </c>
      <c r="B1" s="3"/>
      <c r="C1" s="2"/>
      <c r="D1" s="2"/>
      <c r="E1" s="2"/>
      <c r="F1" s="2"/>
      <c r="H1" s="3"/>
      <c r="I1" s="3"/>
      <c r="J1" s="3"/>
      <c r="K1" s="9"/>
      <c r="L1" s="3"/>
      <c r="M1" s="3"/>
      <c r="N1" s="3"/>
      <c r="O1" s="3"/>
      <c r="P1" s="3"/>
      <c r="Q1" s="3"/>
      <c r="R1" s="3"/>
      <c r="S1" s="3"/>
      <c r="T1" s="3"/>
      <c r="U1" s="3"/>
      <c r="V1" s="3"/>
      <c r="W1" s="3"/>
      <c r="X1" s="3"/>
      <c r="Y1" s="3"/>
      <c r="Z1" s="3"/>
      <c r="AA1" s="3"/>
      <c r="AB1" s="3"/>
      <c r="AC1" s="3"/>
      <c r="BF1" s="11"/>
    </row>
    <row r="2" spans="1:112 16384:16384" ht="9" customHeight="1" x14ac:dyDescent="0.25">
      <c r="C2" s="1"/>
      <c r="D2" s="1"/>
      <c r="E2" s="1"/>
      <c r="G2" s="4"/>
      <c r="H2" s="4"/>
      <c r="I2" s="4"/>
      <c r="J2" s="4"/>
      <c r="K2" s="4"/>
      <c r="L2" s="4"/>
      <c r="M2" s="4"/>
      <c r="N2" s="4"/>
      <c r="O2" s="4"/>
      <c r="P2" s="4"/>
      <c r="Q2" s="4"/>
      <c r="R2" s="4"/>
      <c r="S2" s="4"/>
      <c r="T2" s="4"/>
      <c r="U2" s="4"/>
      <c r="V2" s="4"/>
      <c r="W2" s="4"/>
      <c r="X2" s="4"/>
      <c r="Y2" s="4"/>
      <c r="Z2" s="4"/>
      <c r="AA2" s="4"/>
      <c r="AB2" s="4"/>
      <c r="AC2" s="4"/>
    </row>
    <row r="3" spans="1:112 16384:16384" ht="17.399999999999999" x14ac:dyDescent="0.25">
      <c r="A3" s="2" t="s">
        <v>557</v>
      </c>
      <c r="B3" s="2"/>
      <c r="C3" s="2"/>
      <c r="D3" s="2"/>
      <c r="E3" s="2"/>
      <c r="F3" s="2"/>
      <c r="H3" s="2"/>
      <c r="I3" s="2"/>
      <c r="J3" s="2"/>
      <c r="K3" s="2"/>
      <c r="L3" s="2"/>
      <c r="M3" s="2"/>
      <c r="N3" s="2"/>
      <c r="O3" s="2"/>
      <c r="P3" s="2"/>
      <c r="Q3" s="2"/>
      <c r="R3" s="2"/>
      <c r="S3" s="2"/>
      <c r="T3" s="2"/>
      <c r="U3" s="2"/>
      <c r="V3" s="2"/>
      <c r="W3" s="2"/>
      <c r="X3" s="2"/>
      <c r="Y3" s="2"/>
      <c r="Z3" s="2"/>
      <c r="AA3" s="2"/>
      <c r="AB3" s="2"/>
      <c r="AC3" s="2"/>
    </row>
    <row r="4" spans="1:112 16384:16384"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row>
    <row r="5" spans="1:112 16384:16384" ht="18" customHeight="1" x14ac:dyDescent="0.25"/>
    <row r="6" spans="1:112 16384:16384" ht="33" customHeight="1" thickBot="1" x14ac:dyDescent="0.3">
      <c r="A6" s="2" t="s">
        <v>93</v>
      </c>
      <c r="B6" s="2"/>
    </row>
    <row r="7" spans="1:112 16384:16384" ht="32.25" customHeight="1" thickBot="1" x14ac:dyDescent="0.3">
      <c r="A7" s="1014" t="s">
        <v>2</v>
      </c>
      <c r="B7" s="1017" t="s">
        <v>65</v>
      </c>
      <c r="C7" s="1017" t="s">
        <v>0</v>
      </c>
      <c r="D7" s="1017" t="s">
        <v>1</v>
      </c>
      <c r="E7" s="1022" t="s">
        <v>32</v>
      </c>
      <c r="F7" s="1023"/>
      <c r="G7" s="1024"/>
      <c r="H7" s="1029"/>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43" t="s">
        <v>282</v>
      </c>
      <c r="AX7" s="1028"/>
      <c r="AY7" s="1028"/>
      <c r="AZ7" s="1028"/>
      <c r="BA7" s="1028"/>
      <c r="BB7" s="1028"/>
      <c r="BC7" s="1028"/>
      <c r="BD7" s="1028"/>
      <c r="BE7" s="1028"/>
      <c r="BF7" s="1028"/>
      <c r="BG7" s="1049" t="s">
        <v>11</v>
      </c>
      <c r="BH7" s="1049"/>
      <c r="BI7" s="1049"/>
      <c r="BJ7" s="1049"/>
      <c r="BK7" s="1009" t="s">
        <v>58</v>
      </c>
      <c r="BL7" s="1009"/>
      <c r="BM7" s="1009"/>
      <c r="BN7" s="1009"/>
      <c r="BO7" s="1009"/>
      <c r="BP7" s="1010"/>
      <c r="BQ7" s="996" t="s">
        <v>19</v>
      </c>
      <c r="BR7" s="996"/>
      <c r="BS7" s="996"/>
      <c r="BT7" s="996"/>
      <c r="BU7" s="996"/>
      <c r="BV7" s="996"/>
      <c r="BW7" s="996"/>
      <c r="BX7" s="996"/>
      <c r="BY7" s="996"/>
      <c r="BZ7" s="1011"/>
      <c r="CA7" s="997" t="s">
        <v>51</v>
      </c>
      <c r="CB7" s="998"/>
      <c r="CC7" s="998"/>
      <c r="CD7" s="998"/>
      <c r="CE7" s="999"/>
      <c r="CF7" s="995" t="s">
        <v>20</v>
      </c>
      <c r="CG7" s="996"/>
      <c r="CH7" s="996"/>
      <c r="CI7" s="996"/>
      <c r="CJ7" s="996"/>
      <c r="CK7" s="996"/>
      <c r="CL7" s="996"/>
      <c r="CM7" s="996"/>
      <c r="CN7" s="996"/>
      <c r="CO7" s="1011"/>
      <c r="CP7" s="995" t="s">
        <v>21</v>
      </c>
      <c r="CQ7" s="996"/>
      <c r="CR7" s="996"/>
      <c r="CS7" s="996"/>
      <c r="CT7" s="996"/>
      <c r="CU7" s="996"/>
      <c r="CV7" s="996"/>
      <c r="CW7" s="996"/>
      <c r="CX7" s="996"/>
      <c r="CY7" s="996"/>
      <c r="CZ7" s="997" t="s">
        <v>77</v>
      </c>
      <c r="DA7" s="998"/>
      <c r="DB7" s="997" t="s">
        <v>67</v>
      </c>
      <c r="DC7" s="998"/>
      <c r="DD7" s="998"/>
      <c r="DE7" s="998"/>
      <c r="DF7" s="998"/>
      <c r="DG7" s="998"/>
      <c r="DH7" s="999"/>
    </row>
    <row r="8" spans="1:112 16384:16384" s="54" customFormat="1" ht="61.2" x14ac:dyDescent="0.2">
      <c r="A8" s="1015"/>
      <c r="B8" s="1018"/>
      <c r="C8" s="1018"/>
      <c r="D8" s="1018"/>
      <c r="E8" s="1018" t="s">
        <v>402</v>
      </c>
      <c r="F8" s="1001" t="s">
        <v>33</v>
      </c>
      <c r="G8" s="1003" t="s">
        <v>15</v>
      </c>
      <c r="H8" s="28" t="s">
        <v>1230</v>
      </c>
      <c r="I8" s="28" t="s">
        <v>1231</v>
      </c>
      <c r="J8" s="28" t="s">
        <v>501</v>
      </c>
      <c r="K8" s="29" t="s">
        <v>106</v>
      </c>
      <c r="L8" s="27" t="s">
        <v>4</v>
      </c>
      <c r="M8" s="28" t="s">
        <v>221</v>
      </c>
      <c r="N8" s="28" t="s">
        <v>566</v>
      </c>
      <c r="O8" s="28" t="s">
        <v>831</v>
      </c>
      <c r="P8" s="28" t="s">
        <v>561</v>
      </c>
      <c r="Q8" s="29" t="s">
        <v>7</v>
      </c>
      <c r="R8" s="27" t="s">
        <v>6</v>
      </c>
      <c r="S8" s="28" t="s">
        <v>833</v>
      </c>
      <c r="T8" s="28" t="s">
        <v>569</v>
      </c>
      <c r="U8" s="28" t="s">
        <v>564</v>
      </c>
      <c r="V8" s="28" t="s">
        <v>562</v>
      </c>
      <c r="W8" s="29" t="s">
        <v>1232</v>
      </c>
      <c r="X8" s="27" t="s">
        <v>504</v>
      </c>
      <c r="Y8" s="28" t="s">
        <v>581</v>
      </c>
      <c r="Z8" s="28" t="s">
        <v>505</v>
      </c>
      <c r="AA8" s="28" t="s">
        <v>1233</v>
      </c>
      <c r="AB8" s="28" t="s">
        <v>573</v>
      </c>
      <c r="AC8" s="29" t="s">
        <v>576</v>
      </c>
      <c r="AD8" s="27" t="s">
        <v>1234</v>
      </c>
      <c r="AE8" s="28" t="s">
        <v>518</v>
      </c>
      <c r="AF8" s="28" t="s">
        <v>575</v>
      </c>
      <c r="AG8" s="28" t="s">
        <v>563</v>
      </c>
      <c r="AH8" s="28" t="s">
        <v>529</v>
      </c>
      <c r="AI8" s="29" t="s">
        <v>854</v>
      </c>
      <c r="AJ8" s="27" t="s">
        <v>571</v>
      </c>
      <c r="AK8" s="28" t="s">
        <v>574</v>
      </c>
      <c r="AL8" s="28" t="s">
        <v>1235</v>
      </c>
      <c r="AM8" s="28" t="s">
        <v>568</v>
      </c>
      <c r="AN8" s="28" t="s">
        <v>579</v>
      </c>
      <c r="AO8" s="28" t="s">
        <v>1236</v>
      </c>
      <c r="AP8" s="28" t="s">
        <v>531</v>
      </c>
      <c r="AQ8" s="28" t="s">
        <v>1237</v>
      </c>
      <c r="AR8" s="28" t="s">
        <v>1238</v>
      </c>
      <c r="AS8" s="28" t="s">
        <v>582</v>
      </c>
      <c r="AT8" s="28" t="s">
        <v>46</v>
      </c>
      <c r="AU8" s="29" t="s">
        <v>9</v>
      </c>
      <c r="AV8" s="27" t="s">
        <v>580</v>
      </c>
      <c r="AW8" s="49" t="s">
        <v>1239</v>
      </c>
      <c r="AX8" s="38" t="s">
        <v>215</v>
      </c>
      <c r="AY8" s="38" t="s">
        <v>532</v>
      </c>
      <c r="AZ8" s="38" t="s">
        <v>48</v>
      </c>
      <c r="BA8" s="38" t="s">
        <v>584</v>
      </c>
      <c r="BB8" s="38" t="s">
        <v>1240</v>
      </c>
      <c r="BC8" s="38" t="s">
        <v>1241</v>
      </c>
      <c r="BD8" s="38" t="s">
        <v>8</v>
      </c>
      <c r="BE8" s="38" t="s">
        <v>1242</v>
      </c>
      <c r="BF8" s="432" t="s">
        <v>1909</v>
      </c>
      <c r="BG8" s="6" t="s">
        <v>12</v>
      </c>
      <c r="BH8" s="6" t="s">
        <v>13</v>
      </c>
      <c r="BI8" s="6" t="s">
        <v>14</v>
      </c>
      <c r="BJ8" s="6" t="s">
        <v>218</v>
      </c>
      <c r="BK8" s="522" t="s">
        <v>56</v>
      </c>
      <c r="BL8" s="19" t="s">
        <v>62</v>
      </c>
      <c r="BM8" s="19" t="s">
        <v>63</v>
      </c>
      <c r="BN8" s="25" t="s">
        <v>64</v>
      </c>
      <c r="BO8" s="25" t="s">
        <v>76</v>
      </c>
      <c r="BP8" s="26" t="s">
        <v>57</v>
      </c>
      <c r="BQ8" s="8" t="s">
        <v>22</v>
      </c>
      <c r="BR8" s="7" t="s">
        <v>23</v>
      </c>
      <c r="BS8" s="7" t="s">
        <v>24</v>
      </c>
      <c r="BT8" s="7" t="s">
        <v>25</v>
      </c>
      <c r="BU8" s="7" t="s">
        <v>26</v>
      </c>
      <c r="BV8" s="7" t="s">
        <v>27</v>
      </c>
      <c r="BW8" s="7" t="s">
        <v>28</v>
      </c>
      <c r="BX8" s="7" t="s">
        <v>29</v>
      </c>
      <c r="BY8" s="22" t="s">
        <v>35</v>
      </c>
      <c r="BZ8" s="13" t="s">
        <v>59</v>
      </c>
      <c r="CA8" s="8" t="s">
        <v>22</v>
      </c>
      <c r="CB8" s="7" t="s">
        <v>23</v>
      </c>
      <c r="CC8" s="7" t="s">
        <v>24</v>
      </c>
      <c r="CD8" s="7" t="s">
        <v>34</v>
      </c>
      <c r="CE8" s="23" t="s">
        <v>60</v>
      </c>
      <c r="CF8" s="8" t="s">
        <v>22</v>
      </c>
      <c r="CG8" s="7" t="s">
        <v>23</v>
      </c>
      <c r="CH8" s="7" t="s">
        <v>24</v>
      </c>
      <c r="CI8" s="7" t="s">
        <v>25</v>
      </c>
      <c r="CJ8" s="7" t="s">
        <v>26</v>
      </c>
      <c r="CK8" s="7" t="s">
        <v>27</v>
      </c>
      <c r="CL8" s="7" t="s">
        <v>28</v>
      </c>
      <c r="CM8" s="7" t="s">
        <v>29</v>
      </c>
      <c r="CN8" s="7" t="s">
        <v>34</v>
      </c>
      <c r="CO8" s="23" t="s">
        <v>60</v>
      </c>
      <c r="CP8" s="8" t="s">
        <v>22</v>
      </c>
      <c r="CQ8" s="7" t="s">
        <v>23</v>
      </c>
      <c r="CR8" s="7" t="s">
        <v>24</v>
      </c>
      <c r="CS8" s="7" t="s">
        <v>25</v>
      </c>
      <c r="CT8" s="7" t="s">
        <v>26</v>
      </c>
      <c r="CU8" s="7" t="s">
        <v>27</v>
      </c>
      <c r="CV8" s="7" t="s">
        <v>28</v>
      </c>
      <c r="CW8" s="7" t="s">
        <v>29</v>
      </c>
      <c r="CX8" s="7" t="s">
        <v>34</v>
      </c>
      <c r="CY8" s="24" t="s">
        <v>60</v>
      </c>
      <c r="CZ8" s="8" t="s">
        <v>78</v>
      </c>
      <c r="DA8" s="22" t="s">
        <v>61</v>
      </c>
      <c r="DB8" s="8" t="s">
        <v>68</v>
      </c>
      <c r="DC8" s="7" t="s">
        <v>74</v>
      </c>
      <c r="DD8" s="7" t="s">
        <v>69</v>
      </c>
      <c r="DE8" s="7" t="s">
        <v>70</v>
      </c>
      <c r="DF8" s="7" t="s">
        <v>71</v>
      </c>
      <c r="DG8" s="7" t="s">
        <v>72</v>
      </c>
      <c r="DH8" s="13" t="s">
        <v>73</v>
      </c>
    </row>
    <row r="9" spans="1:112 16384:16384" s="54" customFormat="1" ht="10.199999999999999" x14ac:dyDescent="0.2">
      <c r="A9" s="1016"/>
      <c r="B9" s="1002"/>
      <c r="C9" s="1002"/>
      <c r="D9" s="1002"/>
      <c r="E9" s="1002"/>
      <c r="F9" s="1002"/>
      <c r="G9" s="1004"/>
      <c r="H9" s="28">
        <v>1002</v>
      </c>
      <c r="I9" s="28">
        <v>1035</v>
      </c>
      <c r="J9" s="28">
        <v>1001</v>
      </c>
      <c r="K9" s="27">
        <v>1003</v>
      </c>
      <c r="L9" s="28">
        <v>1005</v>
      </c>
      <c r="M9" s="28">
        <v>1004</v>
      </c>
      <c r="N9" s="28">
        <v>1039</v>
      </c>
      <c r="O9" s="28">
        <v>1038</v>
      </c>
      <c r="P9" s="29">
        <v>1006</v>
      </c>
      <c r="Q9" s="27">
        <v>1055</v>
      </c>
      <c r="R9" s="28">
        <v>1007</v>
      </c>
      <c r="S9" s="28">
        <v>1043</v>
      </c>
      <c r="T9" s="28">
        <v>1006</v>
      </c>
      <c r="U9" s="28">
        <v>1009</v>
      </c>
      <c r="V9" s="29">
        <v>1049</v>
      </c>
      <c r="W9" s="27">
        <v>1037</v>
      </c>
      <c r="X9" s="28">
        <v>1048</v>
      </c>
      <c r="Y9" s="28">
        <v>1023</v>
      </c>
      <c r="Z9" s="28">
        <v>1014</v>
      </c>
      <c r="AA9" s="28">
        <v>1036</v>
      </c>
      <c r="AB9" s="28">
        <v>1017</v>
      </c>
      <c r="AC9" s="27">
        <v>1050</v>
      </c>
      <c r="AD9" s="28">
        <v>1010</v>
      </c>
      <c r="AE9" s="28">
        <v>1042</v>
      </c>
      <c r="AF9" s="28">
        <v>1046</v>
      </c>
      <c r="AG9" s="28">
        <v>1008</v>
      </c>
      <c r="AH9" s="29">
        <v>1018</v>
      </c>
      <c r="AI9" s="27">
        <v>1021</v>
      </c>
      <c r="AJ9" s="28">
        <v>1015</v>
      </c>
      <c r="AK9" s="28">
        <v>1019</v>
      </c>
      <c r="AL9" s="28">
        <v>1040</v>
      </c>
      <c r="AM9" s="28">
        <v>1011</v>
      </c>
      <c r="AN9" s="29">
        <v>1051</v>
      </c>
      <c r="AO9" s="27">
        <v>1016</v>
      </c>
      <c r="AP9" s="28">
        <v>1020</v>
      </c>
      <c r="AQ9" s="28">
        <v>1013</v>
      </c>
      <c r="AR9" s="28">
        <v>1044</v>
      </c>
      <c r="AS9" s="28">
        <v>1041</v>
      </c>
      <c r="AT9" s="28">
        <v>1024</v>
      </c>
      <c r="AU9" s="28">
        <v>1025</v>
      </c>
      <c r="AV9" s="27">
        <v>1022</v>
      </c>
      <c r="AW9" s="31">
        <v>1052</v>
      </c>
      <c r="AX9" s="17">
        <v>1026</v>
      </c>
      <c r="AY9" s="17">
        <v>1027</v>
      </c>
      <c r="AZ9" s="17">
        <v>1047</v>
      </c>
      <c r="BA9" s="17">
        <v>1053</v>
      </c>
      <c r="BB9" s="17">
        <v>1028</v>
      </c>
      <c r="BC9" s="17">
        <v>1029</v>
      </c>
      <c r="BD9" s="17">
        <v>1030</v>
      </c>
      <c r="BE9" s="17">
        <v>1045</v>
      </c>
      <c r="BF9" s="433">
        <v>1054</v>
      </c>
      <c r="BG9" s="6">
        <v>1031</v>
      </c>
      <c r="BH9" s="6">
        <v>1032</v>
      </c>
      <c r="BI9" s="6">
        <v>1033</v>
      </c>
      <c r="BJ9" s="6">
        <v>1193</v>
      </c>
      <c r="BK9" s="522"/>
      <c r="BL9" s="19"/>
      <c r="BM9" s="19"/>
      <c r="BN9" s="25"/>
      <c r="BO9" s="25"/>
      <c r="BP9" s="26"/>
      <c r="BQ9" s="8"/>
      <c r="BR9" s="7"/>
      <c r="BS9" s="7"/>
      <c r="BT9" s="7"/>
      <c r="BU9" s="7"/>
      <c r="BV9" s="7"/>
      <c r="BW9" s="7"/>
      <c r="BX9" s="7"/>
      <c r="BY9" s="22"/>
      <c r="BZ9" s="13"/>
      <c r="CA9" s="8"/>
      <c r="CB9" s="7"/>
      <c r="CC9" s="7"/>
      <c r="CD9" s="7"/>
      <c r="CE9" s="23"/>
      <c r="CF9" s="8"/>
      <c r="CG9" s="7"/>
      <c r="CH9" s="7"/>
      <c r="CI9" s="7"/>
      <c r="CJ9" s="7"/>
      <c r="CK9" s="7"/>
      <c r="CL9" s="7"/>
      <c r="CM9" s="7"/>
      <c r="CN9" s="7"/>
      <c r="CO9" s="23"/>
      <c r="CP9" s="8"/>
      <c r="CQ9" s="7"/>
      <c r="CR9" s="7"/>
      <c r="CS9" s="7"/>
      <c r="CT9" s="7"/>
      <c r="CU9" s="7"/>
      <c r="CV9" s="7"/>
      <c r="CW9" s="7"/>
      <c r="CX9" s="7"/>
      <c r="CY9" s="24"/>
      <c r="CZ9" s="8"/>
      <c r="DA9" s="22"/>
      <c r="DB9" s="8"/>
      <c r="DC9" s="7"/>
      <c r="DD9" s="7"/>
      <c r="DE9" s="7"/>
      <c r="DF9" s="7"/>
      <c r="DG9" s="7"/>
      <c r="DH9" s="13"/>
    </row>
    <row r="10" spans="1:112 16384:16384" s="54" customFormat="1" hidden="1" x14ac:dyDescent="0.2">
      <c r="A10" s="180">
        <v>1</v>
      </c>
      <c r="B10" s="56">
        <v>1304184</v>
      </c>
      <c r="C10" s="367" t="s">
        <v>692</v>
      </c>
      <c r="D10" s="366" t="s">
        <v>693</v>
      </c>
      <c r="E10" s="367" t="s">
        <v>591</v>
      </c>
      <c r="F10" s="56">
        <v>1</v>
      </c>
      <c r="G10" s="351"/>
      <c r="H10" s="368">
        <v>5</v>
      </c>
      <c r="I10" s="352"/>
      <c r="J10" s="352"/>
      <c r="K10" s="353"/>
      <c r="L10" s="353"/>
      <c r="M10" s="166">
        <v>6</v>
      </c>
      <c r="N10" s="169"/>
      <c r="O10" s="169"/>
      <c r="P10" s="169"/>
      <c r="Q10" s="169"/>
      <c r="R10" s="169">
        <v>10</v>
      </c>
      <c r="S10" s="352"/>
      <c r="T10" s="352"/>
      <c r="U10" s="166"/>
      <c r="V10" s="352"/>
      <c r="W10" s="353"/>
      <c r="X10" s="353"/>
      <c r="Y10" s="352"/>
      <c r="Z10" s="166">
        <v>9</v>
      </c>
      <c r="AA10" s="352"/>
      <c r="AB10" s="166">
        <v>9</v>
      </c>
      <c r="AC10" s="353"/>
      <c r="AD10" s="353"/>
      <c r="AE10" s="352">
        <v>5</v>
      </c>
      <c r="AF10" s="352"/>
      <c r="AG10" s="352"/>
      <c r="AH10" s="352">
        <v>5</v>
      </c>
      <c r="AI10" s="353">
        <v>5</v>
      </c>
      <c r="AJ10" s="353"/>
      <c r="AK10" s="352"/>
      <c r="AL10" s="352"/>
      <c r="AM10" s="352"/>
      <c r="AN10" s="352"/>
      <c r="AO10" s="353"/>
      <c r="AP10" s="352"/>
      <c r="AQ10" s="352"/>
      <c r="AR10" s="352"/>
      <c r="AS10" s="352"/>
      <c r="AT10" s="352">
        <v>5</v>
      </c>
      <c r="AU10" s="352"/>
      <c r="AV10" s="353"/>
      <c r="AW10" s="354"/>
      <c r="AX10" s="354"/>
      <c r="AY10" s="354">
        <v>5</v>
      </c>
      <c r="AZ10" s="188">
        <v>7</v>
      </c>
      <c r="BA10" s="354"/>
      <c r="BB10" s="354"/>
      <c r="BC10" s="354"/>
      <c r="BD10" s="354"/>
      <c r="BE10" s="354"/>
      <c r="BF10" s="354"/>
      <c r="BG10" s="355"/>
      <c r="BH10" s="169">
        <v>7</v>
      </c>
      <c r="BI10" s="169"/>
      <c r="BJ10" s="196"/>
      <c r="BK10" s="61">
        <f>COUNTIF(C10:BI10,"2018-1")</f>
        <v>0</v>
      </c>
      <c r="BL10" s="55">
        <f>COUNTIF(C10:BI10,"&gt;5")</f>
        <v>6</v>
      </c>
      <c r="BM10" s="55">
        <f>COUNTIF(C10:BI10,"&gt;5?")</f>
        <v>3</v>
      </c>
      <c r="BN10" s="55">
        <f>COUNTIF(C10:BI10,"5")</f>
        <v>6</v>
      </c>
      <c r="BO10" s="356"/>
      <c r="BP10" s="98"/>
      <c r="BQ10" s="362"/>
      <c r="BR10" s="358"/>
      <c r="BS10" s="358"/>
      <c r="BT10" s="358"/>
      <c r="BU10" s="358"/>
      <c r="BV10" s="358"/>
      <c r="BW10" s="358"/>
      <c r="BX10" s="358"/>
      <c r="BY10" s="359"/>
      <c r="BZ10" s="359"/>
      <c r="CA10" s="357"/>
      <c r="CB10" s="358"/>
      <c r="CC10" s="358"/>
      <c r="CD10" s="358"/>
      <c r="CE10" s="360"/>
      <c r="CF10" s="357"/>
      <c r="CG10" s="358"/>
      <c r="CH10" s="358"/>
      <c r="CI10" s="358"/>
      <c r="CJ10" s="358"/>
      <c r="CK10" s="358"/>
      <c r="CL10" s="358"/>
      <c r="CM10" s="358"/>
      <c r="CN10" s="358"/>
      <c r="CO10" s="361"/>
      <c r="CP10" s="362"/>
      <c r="CQ10" s="358"/>
      <c r="CR10" s="358"/>
      <c r="CS10" s="358"/>
      <c r="CT10" s="358"/>
      <c r="CU10" s="358"/>
      <c r="CV10" s="358"/>
      <c r="CW10" s="358"/>
      <c r="CX10" s="358"/>
      <c r="CY10" s="363"/>
      <c r="CZ10" s="362"/>
      <c r="DA10" s="359"/>
      <c r="DB10" s="362"/>
      <c r="DC10" s="358"/>
      <c r="DD10" s="358"/>
      <c r="DE10" s="358"/>
      <c r="DF10" s="358"/>
      <c r="DG10" s="358"/>
      <c r="DH10" s="364"/>
    </row>
    <row r="11" spans="1:112 16384:16384" s="450" customFormat="1" hidden="1" x14ac:dyDescent="0.25">
      <c r="A11" s="437">
        <v>1</v>
      </c>
      <c r="B11" s="367">
        <v>1304184</v>
      </c>
      <c r="C11" s="367" t="s">
        <v>881</v>
      </c>
      <c r="D11" s="366" t="s">
        <v>882</v>
      </c>
      <c r="E11" s="367" t="s">
        <v>883</v>
      </c>
      <c r="F11" s="367">
        <v>1</v>
      </c>
      <c r="G11" s="460"/>
      <c r="H11" s="385">
        <v>7</v>
      </c>
      <c r="I11" s="461"/>
      <c r="J11" s="461"/>
      <c r="K11" s="462"/>
      <c r="L11" s="462">
        <v>5</v>
      </c>
      <c r="M11" s="385">
        <v>6</v>
      </c>
      <c r="N11" s="389"/>
      <c r="O11" s="389"/>
      <c r="P11" s="389"/>
      <c r="Q11" s="389"/>
      <c r="R11" s="389"/>
      <c r="S11" s="461"/>
      <c r="T11" s="461"/>
      <c r="U11" s="385">
        <v>9</v>
      </c>
      <c r="V11" s="461"/>
      <c r="W11" s="462"/>
      <c r="X11" s="462"/>
      <c r="Y11" s="461"/>
      <c r="Z11" s="385"/>
      <c r="AA11" s="461"/>
      <c r="AB11" s="385"/>
      <c r="AC11" s="462"/>
      <c r="AD11" s="462"/>
      <c r="AE11" s="461"/>
      <c r="AF11" s="461"/>
      <c r="AG11" s="461"/>
      <c r="AH11" s="461"/>
      <c r="AI11" s="462"/>
      <c r="AJ11" s="462"/>
      <c r="AK11" s="461"/>
      <c r="AL11" s="461"/>
      <c r="AM11" s="461"/>
      <c r="AN11" s="461"/>
      <c r="AO11" s="462"/>
      <c r="AP11" s="461"/>
      <c r="AQ11" s="461"/>
      <c r="AR11" s="461"/>
      <c r="AS11" s="461"/>
      <c r="AT11" s="461"/>
      <c r="AU11" s="461"/>
      <c r="AV11" s="462">
        <v>8</v>
      </c>
      <c r="AW11" s="463"/>
      <c r="AX11" s="463"/>
      <c r="AY11" s="463"/>
      <c r="AZ11" s="386"/>
      <c r="BA11" s="463"/>
      <c r="BB11" s="463"/>
      <c r="BC11" s="463"/>
      <c r="BD11" s="463"/>
      <c r="BE11" s="463"/>
      <c r="BF11" s="463"/>
      <c r="BG11" s="463">
        <v>8</v>
      </c>
      <c r="BH11" s="389"/>
      <c r="BI11" s="389">
        <v>7</v>
      </c>
      <c r="BJ11" s="386"/>
      <c r="BK11" s="61">
        <f>COUNTIF(C11:BI11,"2018-1")</f>
        <v>0</v>
      </c>
      <c r="BL11" s="440"/>
      <c r="BM11" s="440"/>
      <c r="BN11" s="440"/>
      <c r="BO11" s="465"/>
      <c r="BP11" s="466"/>
      <c r="BQ11" s="470"/>
      <c r="BR11" s="467"/>
      <c r="BS11" s="467"/>
      <c r="BT11" s="467"/>
      <c r="BU11" s="467"/>
      <c r="BV11" s="467"/>
      <c r="BW11" s="467"/>
      <c r="BX11" s="467"/>
      <c r="BY11" s="466"/>
      <c r="BZ11" s="466"/>
      <c r="CA11" s="463"/>
      <c r="CB11" s="467"/>
      <c r="CC11" s="467"/>
      <c r="CD11" s="467"/>
      <c r="CE11" s="468"/>
      <c r="CF11" s="463"/>
      <c r="CG11" s="467"/>
      <c r="CH11" s="467"/>
      <c r="CI11" s="467"/>
      <c r="CJ11" s="467"/>
      <c r="CK11" s="467"/>
      <c r="CL11" s="467"/>
      <c r="CM11" s="467"/>
      <c r="CN11" s="467"/>
      <c r="CO11" s="469"/>
      <c r="CP11" s="470"/>
      <c r="CQ11" s="467"/>
      <c r="CR11" s="467"/>
      <c r="CS11" s="467"/>
      <c r="CT11" s="467"/>
      <c r="CU11" s="467"/>
      <c r="CV11" s="467"/>
      <c r="CW11" s="467"/>
      <c r="CX11" s="467"/>
      <c r="CY11" s="471"/>
      <c r="CZ11" s="470"/>
      <c r="DA11" s="466"/>
      <c r="DB11" s="470"/>
      <c r="DC11" s="467"/>
      <c r="DD11" s="467"/>
      <c r="DE11" s="467"/>
      <c r="DF11" s="467"/>
      <c r="DG11" s="467"/>
      <c r="DH11" s="472"/>
    </row>
    <row r="12" spans="1:112 16384:16384" s="450" customFormat="1" ht="15" customHeight="1" x14ac:dyDescent="0.25">
      <c r="A12" s="437"/>
      <c r="B12" s="367"/>
      <c r="C12" s="367" t="s">
        <v>2473</v>
      </c>
      <c r="D12" s="366" t="s">
        <v>2472</v>
      </c>
      <c r="E12" s="367" t="s">
        <v>592</v>
      </c>
      <c r="F12" s="367">
        <v>1</v>
      </c>
      <c r="G12" s="460"/>
      <c r="H12" s="385"/>
      <c r="I12" s="461"/>
      <c r="J12" s="461"/>
      <c r="K12" s="462">
        <v>9</v>
      </c>
      <c r="L12" s="462"/>
      <c r="M12" s="462">
        <v>9</v>
      </c>
      <c r="N12" s="389"/>
      <c r="O12" s="389"/>
      <c r="P12" s="389"/>
      <c r="Q12" s="389"/>
      <c r="R12" s="389"/>
      <c r="S12" s="461"/>
      <c r="T12" s="461"/>
      <c r="U12" s="385"/>
      <c r="V12" s="461"/>
      <c r="W12" s="462"/>
      <c r="X12" s="461"/>
      <c r="Y12" s="461"/>
      <c r="Z12" s="385">
        <v>10</v>
      </c>
      <c r="AA12" s="461"/>
      <c r="AB12" s="385">
        <v>10</v>
      </c>
      <c r="AC12" s="462"/>
      <c r="AD12" s="385">
        <v>10</v>
      </c>
      <c r="AE12" s="461"/>
      <c r="AF12" s="461"/>
      <c r="AG12" s="461"/>
      <c r="AH12" s="461"/>
      <c r="AI12" s="385">
        <v>9</v>
      </c>
      <c r="AJ12" s="462"/>
      <c r="AK12" s="385">
        <v>10</v>
      </c>
      <c r="AL12" s="461"/>
      <c r="AM12" s="461"/>
      <c r="AN12" s="461"/>
      <c r="AO12" s="462"/>
      <c r="AP12" s="461"/>
      <c r="AQ12" s="461"/>
      <c r="AR12" s="461"/>
      <c r="AS12" s="461"/>
      <c r="AT12" s="461"/>
      <c r="AU12" s="461"/>
      <c r="AV12" s="462"/>
      <c r="AW12" s="463"/>
      <c r="AX12" s="471"/>
      <c r="AY12" s="463"/>
      <c r="AZ12" s="386"/>
      <c r="BA12" s="463"/>
      <c r="BB12" s="463"/>
      <c r="BC12" s="463"/>
      <c r="BD12" s="467"/>
      <c r="BE12" s="463"/>
      <c r="BF12" s="463"/>
      <c r="BG12" s="463"/>
      <c r="BH12" s="389"/>
      <c r="BI12" s="389"/>
      <c r="BJ12" s="386"/>
      <c r="BK12" s="464">
        <f t="shared" ref="BK12:BK44" si="0">COUNTIF(C12:BJ12,"2024-1")</f>
        <v>0</v>
      </c>
      <c r="BL12" s="440">
        <f t="shared" ref="BL12:BL44" si="1">COUNTIF(H12:BJ12,"&gt;5")</f>
        <v>7</v>
      </c>
      <c r="BM12" s="440">
        <f t="shared" ref="BM12:BM44" si="2">COUNTIF(H12:BJ12,"&gt;5?")</f>
        <v>0</v>
      </c>
      <c r="BN12" s="440">
        <f t="shared" ref="BN12:BN44" si="3">COUNTIF(H12:BJ12,"5")</f>
        <v>0</v>
      </c>
      <c r="BO12" s="440">
        <f>COUNTIF(H12:BJ17,"5*")</f>
        <v>0</v>
      </c>
      <c r="BP12" s="440">
        <f t="shared" ref="BP12:BP44" si="4">SUM(BL12:BO12)</f>
        <v>7</v>
      </c>
      <c r="BQ12" s="470"/>
      <c r="BR12" s="467"/>
      <c r="BS12" s="467"/>
      <c r="BT12" s="467"/>
      <c r="BU12" s="467"/>
      <c r="BV12" s="467"/>
      <c r="BW12" s="467"/>
      <c r="BX12" s="467"/>
      <c r="BY12" s="466"/>
      <c r="BZ12" s="466"/>
      <c r="CA12" s="463"/>
      <c r="CB12" s="467"/>
      <c r="CC12" s="467"/>
      <c r="CD12" s="467"/>
      <c r="CE12" s="468"/>
      <c r="CF12" s="463"/>
      <c r="CG12" s="467"/>
      <c r="CH12" s="467"/>
      <c r="CI12" s="467"/>
      <c r="CJ12" s="467"/>
      <c r="CK12" s="467"/>
      <c r="CL12" s="467"/>
      <c r="CM12" s="467"/>
      <c r="CN12" s="467"/>
      <c r="CO12" s="469"/>
      <c r="CP12" s="470"/>
      <c r="CQ12" s="467"/>
      <c r="CR12" s="467"/>
      <c r="CS12" s="467"/>
      <c r="CT12" s="467"/>
      <c r="CU12" s="467"/>
      <c r="CV12" s="467"/>
      <c r="CW12" s="467"/>
      <c r="CX12" s="467"/>
      <c r="CY12" s="471"/>
      <c r="CZ12" s="470"/>
      <c r="DA12" s="466"/>
      <c r="DB12" s="470"/>
      <c r="DC12" s="467"/>
      <c r="DD12" s="467"/>
      <c r="DE12" s="467"/>
      <c r="DF12" s="467"/>
      <c r="DG12" s="467"/>
      <c r="DH12" s="472"/>
    </row>
    <row r="13" spans="1:112 16384:16384" s="450" customFormat="1" ht="16.5" customHeight="1" x14ac:dyDescent="0.25">
      <c r="A13" s="437"/>
      <c r="B13" s="367"/>
      <c r="C13" s="367" t="s">
        <v>2475</v>
      </c>
      <c r="D13" s="366" t="s">
        <v>2474</v>
      </c>
      <c r="E13" s="367" t="s">
        <v>592</v>
      </c>
      <c r="F13" s="367">
        <v>1</v>
      </c>
      <c r="G13" s="460"/>
      <c r="H13" s="385"/>
      <c r="I13" s="461"/>
      <c r="J13" s="461"/>
      <c r="K13" s="462">
        <v>9</v>
      </c>
      <c r="L13" s="462"/>
      <c r="M13" s="462">
        <v>7</v>
      </c>
      <c r="N13" s="389"/>
      <c r="O13" s="389"/>
      <c r="P13" s="389"/>
      <c r="Q13" s="389"/>
      <c r="R13" s="389"/>
      <c r="S13" s="461"/>
      <c r="T13" s="461"/>
      <c r="U13" s="385"/>
      <c r="V13" s="461"/>
      <c r="W13" s="462"/>
      <c r="X13" s="461"/>
      <c r="Y13" s="461"/>
      <c r="Z13" s="385">
        <v>8</v>
      </c>
      <c r="AA13" s="461"/>
      <c r="AB13" s="385">
        <v>10</v>
      </c>
      <c r="AC13" s="462"/>
      <c r="AD13" s="385">
        <v>8</v>
      </c>
      <c r="AE13" s="461"/>
      <c r="AF13" s="461"/>
      <c r="AG13" s="461"/>
      <c r="AH13" s="461"/>
      <c r="AI13" s="385">
        <v>9</v>
      </c>
      <c r="AJ13" s="462"/>
      <c r="AK13" s="385">
        <v>10</v>
      </c>
      <c r="AL13" s="461"/>
      <c r="AM13" s="461"/>
      <c r="AN13" s="461"/>
      <c r="AO13" s="462"/>
      <c r="AP13" s="461"/>
      <c r="AQ13" s="461"/>
      <c r="AR13" s="461"/>
      <c r="AS13" s="461"/>
      <c r="AT13" s="461"/>
      <c r="AU13" s="461"/>
      <c r="AV13" s="462"/>
      <c r="AW13" s="463"/>
      <c r="AX13" s="471"/>
      <c r="AY13" s="463"/>
      <c r="AZ13" s="386"/>
      <c r="BA13" s="463"/>
      <c r="BB13" s="463"/>
      <c r="BC13" s="463"/>
      <c r="BD13" s="467"/>
      <c r="BE13" s="463"/>
      <c r="BF13" s="463"/>
      <c r="BG13" s="463"/>
      <c r="BH13" s="389"/>
      <c r="BI13" s="389"/>
      <c r="BJ13" s="386"/>
      <c r="BK13" s="464">
        <f t="shared" ref="BK13:BK21" si="5">COUNTIF(C13:BJ13,"2024-1")</f>
        <v>0</v>
      </c>
      <c r="BL13" s="440">
        <f t="shared" ref="BL13:BL21" si="6">COUNTIF(H13:BJ13,"&gt;5")</f>
        <v>7</v>
      </c>
      <c r="BM13" s="440">
        <f t="shared" ref="BM13:BM21" si="7">COUNTIF(H13:BJ13,"&gt;5?")</f>
        <v>0</v>
      </c>
      <c r="BN13" s="440">
        <f t="shared" ref="BN13:BN21" si="8">COUNTIF(H13:BJ13,"5")</f>
        <v>0</v>
      </c>
      <c r="BO13" s="440">
        <f t="shared" ref="BO13:BO21" si="9">COUNTIF(H13:BJ18,"5*")</f>
        <v>0</v>
      </c>
      <c r="BP13" s="440">
        <f t="shared" ref="BP13:BP21" si="10">SUM(BL13:BO13)</f>
        <v>7</v>
      </c>
      <c r="BQ13" s="470"/>
      <c r="BR13" s="467"/>
      <c r="BS13" s="467"/>
      <c r="BT13" s="467"/>
      <c r="BU13" s="467"/>
      <c r="BV13" s="467"/>
      <c r="BW13" s="467"/>
      <c r="BX13" s="467"/>
      <c r="BY13" s="466"/>
      <c r="BZ13" s="466"/>
      <c r="CA13" s="463"/>
      <c r="CB13" s="467"/>
      <c r="CC13" s="467"/>
      <c r="CD13" s="467"/>
      <c r="CE13" s="468"/>
      <c r="CF13" s="463"/>
      <c r="CG13" s="467"/>
      <c r="CH13" s="467"/>
      <c r="CI13" s="467"/>
      <c r="CJ13" s="467"/>
      <c r="CK13" s="467"/>
      <c r="CL13" s="467"/>
      <c r="CM13" s="467"/>
      <c r="CN13" s="467"/>
      <c r="CO13" s="469"/>
      <c r="CP13" s="470"/>
      <c r="CQ13" s="467"/>
      <c r="CR13" s="467"/>
      <c r="CS13" s="467"/>
      <c r="CT13" s="467"/>
      <c r="CU13" s="467"/>
      <c r="CV13" s="467"/>
      <c r="CW13" s="467"/>
      <c r="CX13" s="467"/>
      <c r="CY13" s="471"/>
      <c r="CZ13" s="470"/>
      <c r="DA13" s="466"/>
      <c r="DB13" s="470"/>
      <c r="DC13" s="467"/>
      <c r="DD13" s="467"/>
      <c r="DE13" s="467"/>
      <c r="DF13" s="467"/>
      <c r="DG13" s="467"/>
      <c r="DH13" s="472"/>
    </row>
    <row r="14" spans="1:112 16384:16384" s="450" customFormat="1" ht="17.25" customHeight="1" x14ac:dyDescent="0.25">
      <c r="A14" s="437"/>
      <c r="B14" s="367"/>
      <c r="C14" s="367" t="s">
        <v>2479</v>
      </c>
      <c r="D14" s="366" t="s">
        <v>2478</v>
      </c>
      <c r="E14" s="367" t="s">
        <v>592</v>
      </c>
      <c r="F14" s="367">
        <v>1</v>
      </c>
      <c r="G14" s="460"/>
      <c r="H14" s="385"/>
      <c r="I14" s="461"/>
      <c r="J14" s="461"/>
      <c r="K14" s="462">
        <v>8</v>
      </c>
      <c r="L14" s="462"/>
      <c r="M14" s="462">
        <v>7</v>
      </c>
      <c r="N14" s="389"/>
      <c r="O14" s="389"/>
      <c r="P14" s="389"/>
      <c r="Q14" s="389"/>
      <c r="R14" s="389"/>
      <c r="S14" s="461"/>
      <c r="T14" s="461"/>
      <c r="U14" s="385"/>
      <c r="V14" s="461"/>
      <c r="W14" s="462"/>
      <c r="X14" s="461"/>
      <c r="Y14" s="461"/>
      <c r="Z14" s="385">
        <v>9</v>
      </c>
      <c r="AA14" s="461"/>
      <c r="AB14" s="385">
        <v>10</v>
      </c>
      <c r="AC14" s="462"/>
      <c r="AD14" s="385">
        <v>9</v>
      </c>
      <c r="AE14" s="461"/>
      <c r="AF14" s="461"/>
      <c r="AG14" s="461"/>
      <c r="AH14" s="461"/>
      <c r="AI14" s="385">
        <v>9</v>
      </c>
      <c r="AJ14" s="462"/>
      <c r="AK14" s="385">
        <v>10</v>
      </c>
      <c r="AL14" s="461"/>
      <c r="AM14" s="461"/>
      <c r="AN14" s="461"/>
      <c r="AO14" s="462"/>
      <c r="AP14" s="461"/>
      <c r="AQ14" s="461"/>
      <c r="AR14" s="461"/>
      <c r="AS14" s="461"/>
      <c r="AT14" s="461"/>
      <c r="AU14" s="461"/>
      <c r="AV14" s="462"/>
      <c r="AW14" s="463"/>
      <c r="AX14" s="471"/>
      <c r="AY14" s="463"/>
      <c r="AZ14" s="386"/>
      <c r="BA14" s="463"/>
      <c r="BB14" s="463"/>
      <c r="BC14" s="463"/>
      <c r="BD14" s="467"/>
      <c r="BE14" s="463"/>
      <c r="BF14" s="463"/>
      <c r="BG14" s="463"/>
      <c r="BH14" s="389"/>
      <c r="BI14" s="389"/>
      <c r="BJ14" s="386"/>
      <c r="BK14" s="464">
        <f t="shared" si="5"/>
        <v>0</v>
      </c>
      <c r="BL14" s="440">
        <f t="shared" si="6"/>
        <v>7</v>
      </c>
      <c r="BM14" s="440">
        <f t="shared" si="7"/>
        <v>0</v>
      </c>
      <c r="BN14" s="440">
        <f t="shared" si="8"/>
        <v>0</v>
      </c>
      <c r="BO14" s="440">
        <f t="shared" si="9"/>
        <v>0</v>
      </c>
      <c r="BP14" s="440">
        <f t="shared" si="10"/>
        <v>7</v>
      </c>
      <c r="BQ14" s="470"/>
      <c r="BR14" s="467"/>
      <c r="BS14" s="467"/>
      <c r="BT14" s="467"/>
      <c r="BU14" s="467"/>
      <c r="BV14" s="467"/>
      <c r="BW14" s="467"/>
      <c r="BX14" s="467"/>
      <c r="BY14" s="466"/>
      <c r="BZ14" s="466"/>
      <c r="CA14" s="463"/>
      <c r="CB14" s="467"/>
      <c r="CC14" s="467"/>
      <c r="CD14" s="467"/>
      <c r="CE14" s="468"/>
      <c r="CF14" s="463"/>
      <c r="CG14" s="467"/>
      <c r="CH14" s="467"/>
      <c r="CI14" s="467"/>
      <c r="CJ14" s="467"/>
      <c r="CK14" s="467"/>
      <c r="CL14" s="467"/>
      <c r="CM14" s="467"/>
      <c r="CN14" s="467"/>
      <c r="CO14" s="469"/>
      <c r="CP14" s="470"/>
      <c r="CQ14" s="467"/>
      <c r="CR14" s="467"/>
      <c r="CS14" s="467"/>
      <c r="CT14" s="467"/>
      <c r="CU14" s="467"/>
      <c r="CV14" s="467"/>
      <c r="CW14" s="467"/>
      <c r="CX14" s="467"/>
      <c r="CY14" s="471"/>
      <c r="CZ14" s="470"/>
      <c r="DA14" s="466"/>
      <c r="DB14" s="470"/>
      <c r="DC14" s="467"/>
      <c r="DD14" s="467"/>
      <c r="DE14" s="467"/>
      <c r="DF14" s="467"/>
      <c r="DG14" s="467"/>
      <c r="DH14" s="472"/>
    </row>
    <row r="15" spans="1:112 16384:16384" s="450" customFormat="1" ht="17.25" customHeight="1" x14ac:dyDescent="0.25">
      <c r="A15" s="437"/>
      <c r="B15" s="367"/>
      <c r="C15" s="367" t="s">
        <v>2663</v>
      </c>
      <c r="D15" s="366" t="s">
        <v>2664</v>
      </c>
      <c r="E15" s="367" t="s">
        <v>592</v>
      </c>
      <c r="F15" s="367">
        <v>1</v>
      </c>
      <c r="G15" s="460"/>
      <c r="H15" s="385"/>
      <c r="I15" s="461"/>
      <c r="J15" s="461"/>
      <c r="K15" s="462">
        <v>9</v>
      </c>
      <c r="L15" s="462"/>
      <c r="M15" s="462">
        <v>8</v>
      </c>
      <c r="N15" s="389"/>
      <c r="O15" s="389"/>
      <c r="P15" s="389"/>
      <c r="Q15" s="389"/>
      <c r="R15" s="389"/>
      <c r="S15" s="461"/>
      <c r="T15" s="461"/>
      <c r="U15" s="385"/>
      <c r="V15" s="461"/>
      <c r="W15" s="462"/>
      <c r="X15" s="461"/>
      <c r="Y15" s="461"/>
      <c r="Z15" s="384">
        <v>9</v>
      </c>
      <c r="AA15" s="461"/>
      <c r="AB15" s="385">
        <v>7</v>
      </c>
      <c r="AC15" s="462"/>
      <c r="AD15" s="385">
        <v>9</v>
      </c>
      <c r="AE15" s="461"/>
      <c r="AF15" s="461"/>
      <c r="AG15" s="461"/>
      <c r="AH15" s="461"/>
      <c r="AI15" s="385">
        <v>10</v>
      </c>
      <c r="AJ15" s="462"/>
      <c r="AK15" s="385">
        <v>7</v>
      </c>
      <c r="AL15" s="461"/>
      <c r="AM15" s="461"/>
      <c r="AN15" s="461"/>
      <c r="AO15" s="462"/>
      <c r="AP15" s="461"/>
      <c r="AQ15" s="461"/>
      <c r="AR15" s="461"/>
      <c r="AS15" s="461"/>
      <c r="AT15" s="461"/>
      <c r="AU15" s="461"/>
      <c r="AV15" s="462"/>
      <c r="AW15" s="463"/>
      <c r="AX15" s="471"/>
      <c r="AY15" s="463"/>
      <c r="AZ15" s="386"/>
      <c r="BA15" s="463"/>
      <c r="BB15" s="463"/>
      <c r="BC15" s="463"/>
      <c r="BD15" s="467"/>
      <c r="BE15" s="463"/>
      <c r="BF15" s="463"/>
      <c r="BG15" s="463"/>
      <c r="BH15" s="389"/>
      <c r="BI15" s="389"/>
      <c r="BJ15" s="386"/>
      <c r="BK15" s="464">
        <f t="shared" si="5"/>
        <v>0</v>
      </c>
      <c r="BL15" s="440">
        <f t="shared" si="6"/>
        <v>7</v>
      </c>
      <c r="BM15" s="440">
        <f t="shared" si="7"/>
        <v>0</v>
      </c>
      <c r="BN15" s="440">
        <f t="shared" si="8"/>
        <v>0</v>
      </c>
      <c r="BO15" s="440">
        <f t="shared" si="9"/>
        <v>0</v>
      </c>
      <c r="BP15" s="440">
        <f t="shared" si="10"/>
        <v>7</v>
      </c>
      <c r="BQ15" s="470"/>
      <c r="BR15" s="467"/>
      <c r="BS15" s="467"/>
      <c r="BT15" s="467"/>
      <c r="BU15" s="467"/>
      <c r="BV15" s="467"/>
      <c r="BW15" s="467"/>
      <c r="BX15" s="467"/>
      <c r="BY15" s="466"/>
      <c r="BZ15" s="466"/>
      <c r="CA15" s="463"/>
      <c r="CB15" s="467"/>
      <c r="CC15" s="467"/>
      <c r="CD15" s="467"/>
      <c r="CE15" s="468"/>
      <c r="CF15" s="463"/>
      <c r="CG15" s="467"/>
      <c r="CH15" s="467"/>
      <c r="CI15" s="467"/>
      <c r="CJ15" s="467"/>
      <c r="CK15" s="467"/>
      <c r="CL15" s="467"/>
      <c r="CM15" s="467"/>
      <c r="CN15" s="467"/>
      <c r="CO15" s="469"/>
      <c r="CP15" s="470"/>
      <c r="CQ15" s="467"/>
      <c r="CR15" s="467"/>
      <c r="CS15" s="467"/>
      <c r="CT15" s="467"/>
      <c r="CU15" s="467"/>
      <c r="CV15" s="467"/>
      <c r="CW15" s="467"/>
      <c r="CX15" s="467"/>
      <c r="CY15" s="471"/>
      <c r="CZ15" s="470"/>
      <c r="DA15" s="466"/>
      <c r="DB15" s="470"/>
      <c r="DC15" s="467"/>
      <c r="DD15" s="467"/>
      <c r="DE15" s="467"/>
      <c r="DF15" s="467"/>
      <c r="DG15" s="467"/>
      <c r="DH15" s="472"/>
    </row>
    <row r="16" spans="1:112 16384:16384" s="450" customFormat="1" ht="17.25" customHeight="1" x14ac:dyDescent="0.25">
      <c r="A16" s="437"/>
      <c r="B16" s="367"/>
      <c r="C16" s="367" t="s">
        <v>2607</v>
      </c>
      <c r="D16" s="366" t="s">
        <v>2606</v>
      </c>
      <c r="E16" s="367" t="s">
        <v>592</v>
      </c>
      <c r="F16" s="367">
        <v>1</v>
      </c>
      <c r="G16" s="460"/>
      <c r="H16" s="385"/>
      <c r="I16" s="461"/>
      <c r="J16" s="461"/>
      <c r="K16" s="462">
        <v>6</v>
      </c>
      <c r="L16" s="462"/>
      <c r="M16" s="462">
        <v>6</v>
      </c>
      <c r="N16" s="389"/>
      <c r="O16" s="389"/>
      <c r="P16" s="389"/>
      <c r="Q16" s="389"/>
      <c r="R16" s="389"/>
      <c r="S16" s="461"/>
      <c r="T16" s="461"/>
      <c r="U16" s="385"/>
      <c r="V16" s="461"/>
      <c r="W16" s="462"/>
      <c r="X16" s="461"/>
      <c r="Y16" s="461"/>
      <c r="Z16" s="462">
        <v>7</v>
      </c>
      <c r="AA16" s="461"/>
      <c r="AB16" s="385">
        <v>9</v>
      </c>
      <c r="AC16" s="462"/>
      <c r="AD16" s="385">
        <v>7</v>
      </c>
      <c r="AE16" s="461"/>
      <c r="AF16" s="461"/>
      <c r="AG16" s="461"/>
      <c r="AH16" s="461"/>
      <c r="AI16" s="385">
        <v>7</v>
      </c>
      <c r="AJ16" s="462"/>
      <c r="AK16" s="385">
        <v>10</v>
      </c>
      <c r="AL16" s="461"/>
      <c r="AM16" s="461"/>
      <c r="AN16" s="461"/>
      <c r="AO16" s="462"/>
      <c r="AP16" s="461"/>
      <c r="AQ16" s="461"/>
      <c r="AR16" s="461"/>
      <c r="AS16" s="461"/>
      <c r="AT16" s="461"/>
      <c r="AU16" s="461"/>
      <c r="AV16" s="462"/>
      <c r="AW16" s="463"/>
      <c r="AX16" s="471"/>
      <c r="AY16" s="463"/>
      <c r="AZ16" s="386"/>
      <c r="BA16" s="463"/>
      <c r="BB16" s="463"/>
      <c r="BC16" s="463"/>
      <c r="BD16" s="467"/>
      <c r="BE16" s="463"/>
      <c r="BF16" s="463"/>
      <c r="BG16" s="463"/>
      <c r="BH16" s="389"/>
      <c r="BI16" s="389"/>
      <c r="BJ16" s="386"/>
      <c r="BK16" s="464">
        <f t="shared" si="5"/>
        <v>0</v>
      </c>
      <c r="BL16" s="440">
        <f t="shared" si="6"/>
        <v>7</v>
      </c>
      <c r="BM16" s="440">
        <f t="shared" si="7"/>
        <v>0</v>
      </c>
      <c r="BN16" s="440">
        <f t="shared" si="8"/>
        <v>0</v>
      </c>
      <c r="BO16" s="440">
        <f t="shared" si="9"/>
        <v>0</v>
      </c>
      <c r="BP16" s="440">
        <f t="shared" si="10"/>
        <v>7</v>
      </c>
      <c r="BQ16" s="470"/>
      <c r="BR16" s="467"/>
      <c r="BS16" s="467"/>
      <c r="BT16" s="467"/>
      <c r="BU16" s="467"/>
      <c r="BV16" s="467"/>
      <c r="BW16" s="467"/>
      <c r="BX16" s="467"/>
      <c r="BY16" s="466"/>
      <c r="BZ16" s="466"/>
      <c r="CA16" s="463"/>
      <c r="CB16" s="467"/>
      <c r="CC16" s="467"/>
      <c r="CD16" s="467"/>
      <c r="CE16" s="468"/>
      <c r="CF16" s="463"/>
      <c r="CG16" s="467"/>
      <c r="CH16" s="467"/>
      <c r="CI16" s="467"/>
      <c r="CJ16" s="467"/>
      <c r="CK16" s="467"/>
      <c r="CL16" s="467"/>
      <c r="CM16" s="467"/>
      <c r="CN16" s="467"/>
      <c r="CO16" s="469"/>
      <c r="CP16" s="470"/>
      <c r="CQ16" s="467"/>
      <c r="CR16" s="467"/>
      <c r="CS16" s="467"/>
      <c r="CT16" s="467"/>
      <c r="CU16" s="467"/>
      <c r="CV16" s="467"/>
      <c r="CW16" s="467"/>
      <c r="CX16" s="467"/>
      <c r="CY16" s="471"/>
      <c r="CZ16" s="470"/>
      <c r="DA16" s="466"/>
      <c r="DB16" s="470"/>
      <c r="DC16" s="467"/>
      <c r="DD16" s="467"/>
      <c r="DE16" s="467"/>
      <c r="DF16" s="467"/>
      <c r="DG16" s="467"/>
      <c r="DH16" s="472"/>
      <c r="XFD16" s="462"/>
    </row>
    <row r="17" spans="1:112" s="450" customFormat="1" ht="16.5" customHeight="1" x14ac:dyDescent="0.25">
      <c r="A17" s="437">
        <v>1</v>
      </c>
      <c r="B17" s="367"/>
      <c r="C17" s="367" t="s">
        <v>2264</v>
      </c>
      <c r="D17" s="366" t="s">
        <v>2265</v>
      </c>
      <c r="E17" s="367" t="s">
        <v>592</v>
      </c>
      <c r="F17" s="367">
        <v>2</v>
      </c>
      <c r="G17" s="460"/>
      <c r="H17" s="385">
        <v>7</v>
      </c>
      <c r="I17" s="461"/>
      <c r="J17" s="461"/>
      <c r="K17" s="462">
        <v>5</v>
      </c>
      <c r="L17" s="462"/>
      <c r="M17" s="462">
        <v>5</v>
      </c>
      <c r="N17" s="389"/>
      <c r="O17" s="389"/>
      <c r="P17" s="389"/>
      <c r="Q17" s="389"/>
      <c r="R17" s="389">
        <v>6</v>
      </c>
      <c r="S17" s="461"/>
      <c r="T17" s="461"/>
      <c r="U17" s="385"/>
      <c r="V17" s="461">
        <v>8</v>
      </c>
      <c r="W17" s="462"/>
      <c r="X17" s="461">
        <v>6</v>
      </c>
      <c r="Y17" s="461">
        <v>5</v>
      </c>
      <c r="Z17" s="385">
        <v>5</v>
      </c>
      <c r="AA17" s="461"/>
      <c r="AB17" s="385">
        <v>5</v>
      </c>
      <c r="AC17" s="462"/>
      <c r="AD17" s="385">
        <v>5</v>
      </c>
      <c r="AE17" s="461">
        <v>8</v>
      </c>
      <c r="AF17" s="461"/>
      <c r="AG17" s="461"/>
      <c r="AH17" s="461">
        <v>6</v>
      </c>
      <c r="AI17" s="385">
        <v>5</v>
      </c>
      <c r="AJ17" s="462"/>
      <c r="AK17" s="385">
        <v>5</v>
      </c>
      <c r="AL17" s="461"/>
      <c r="AM17" s="461"/>
      <c r="AN17" s="461"/>
      <c r="AO17" s="462"/>
      <c r="AP17" s="461"/>
      <c r="AQ17" s="461"/>
      <c r="AR17" s="461"/>
      <c r="AS17" s="461"/>
      <c r="AT17" s="461"/>
      <c r="AU17" s="461"/>
      <c r="AV17" s="462"/>
      <c r="AW17" s="463"/>
      <c r="AX17" s="471"/>
      <c r="AY17" s="463"/>
      <c r="AZ17" s="386"/>
      <c r="BA17" s="463"/>
      <c r="BB17" s="463"/>
      <c r="BC17" s="463"/>
      <c r="BD17" s="467"/>
      <c r="BE17" s="463"/>
      <c r="BF17" s="463"/>
      <c r="BG17" s="463"/>
      <c r="BH17" s="389"/>
      <c r="BI17" s="389"/>
      <c r="BJ17" s="386"/>
      <c r="BK17" s="464">
        <f t="shared" si="5"/>
        <v>0</v>
      </c>
      <c r="BL17" s="440">
        <f t="shared" si="6"/>
        <v>6</v>
      </c>
      <c r="BM17" s="440">
        <f t="shared" si="7"/>
        <v>0</v>
      </c>
      <c r="BN17" s="440">
        <f t="shared" si="8"/>
        <v>8</v>
      </c>
      <c r="BO17" s="440">
        <f t="shared" si="9"/>
        <v>0</v>
      </c>
      <c r="BP17" s="440">
        <f t="shared" si="10"/>
        <v>14</v>
      </c>
      <c r="BQ17" s="470"/>
      <c r="BR17" s="467"/>
      <c r="BS17" s="467"/>
      <c r="BT17" s="467"/>
      <c r="BU17" s="467"/>
      <c r="BV17" s="467"/>
      <c r="BW17" s="467"/>
      <c r="BX17" s="467"/>
      <c r="BY17" s="466"/>
      <c r="BZ17" s="466"/>
      <c r="CA17" s="463"/>
      <c r="CB17" s="467"/>
      <c r="CC17" s="467"/>
      <c r="CD17" s="467"/>
      <c r="CE17" s="468"/>
      <c r="CF17" s="463"/>
      <c r="CG17" s="467"/>
      <c r="CH17" s="467"/>
      <c r="CI17" s="467"/>
      <c r="CJ17" s="467"/>
      <c r="CK17" s="467"/>
      <c r="CL17" s="467"/>
      <c r="CM17" s="467"/>
      <c r="CN17" s="467"/>
      <c r="CO17" s="469"/>
      <c r="CP17" s="470"/>
      <c r="CQ17" s="467"/>
      <c r="CR17" s="467"/>
      <c r="CS17" s="467"/>
      <c r="CT17" s="467"/>
      <c r="CU17" s="467"/>
      <c r="CV17" s="467"/>
      <c r="CW17" s="467"/>
      <c r="CX17" s="467"/>
      <c r="CY17" s="471"/>
      <c r="CZ17" s="470"/>
      <c r="DA17" s="466"/>
      <c r="DB17" s="470"/>
      <c r="DC17" s="467"/>
      <c r="DD17" s="467"/>
      <c r="DE17" s="467"/>
      <c r="DF17" s="467"/>
      <c r="DG17" s="467"/>
      <c r="DH17" s="472"/>
    </row>
    <row r="18" spans="1:112" s="450" customFormat="1" ht="13.2" hidden="1" x14ac:dyDescent="0.25">
      <c r="A18" s="437"/>
      <c r="B18" s="367"/>
      <c r="C18" s="367" t="s">
        <v>2266</v>
      </c>
      <c r="D18" s="366" t="s">
        <v>2267</v>
      </c>
      <c r="E18" s="367" t="s">
        <v>592</v>
      </c>
      <c r="F18" s="367">
        <v>1</v>
      </c>
      <c r="G18" s="460"/>
      <c r="H18" s="385">
        <v>5</v>
      </c>
      <c r="I18" s="461"/>
      <c r="J18" s="461"/>
      <c r="K18" s="462"/>
      <c r="L18" s="462"/>
      <c r="M18" s="385"/>
      <c r="N18" s="389"/>
      <c r="O18" s="389"/>
      <c r="P18" s="389"/>
      <c r="Q18" s="389"/>
      <c r="R18" s="389">
        <v>5</v>
      </c>
      <c r="S18" s="461"/>
      <c r="T18" s="461"/>
      <c r="U18" s="385"/>
      <c r="V18" s="461">
        <v>8</v>
      </c>
      <c r="W18" s="462"/>
      <c r="X18" s="461">
        <v>5</v>
      </c>
      <c r="Y18" s="461">
        <v>6</v>
      </c>
      <c r="Z18" s="385" t="s">
        <v>2547</v>
      </c>
      <c r="AA18" s="461"/>
      <c r="AB18" s="385" t="s">
        <v>2547</v>
      </c>
      <c r="AC18" s="462"/>
      <c r="AD18" s="385" t="s">
        <v>2547</v>
      </c>
      <c r="AE18" s="461">
        <v>7</v>
      </c>
      <c r="AF18" s="461"/>
      <c r="AG18" s="461"/>
      <c r="AH18" s="461">
        <v>7</v>
      </c>
      <c r="AI18" s="385" t="s">
        <v>2547</v>
      </c>
      <c r="AJ18" s="462"/>
      <c r="AK18" s="385" t="s">
        <v>2547</v>
      </c>
      <c r="AL18" s="461"/>
      <c r="AM18" s="461"/>
      <c r="AN18" s="461"/>
      <c r="AO18" s="462"/>
      <c r="AP18" s="461"/>
      <c r="AQ18" s="461"/>
      <c r="AR18" s="461"/>
      <c r="AS18" s="461"/>
      <c r="AT18" s="461"/>
      <c r="AU18" s="461"/>
      <c r="AV18" s="462"/>
      <c r="AW18" s="463"/>
      <c r="AX18" s="471"/>
      <c r="AY18" s="463"/>
      <c r="AZ18" s="386"/>
      <c r="BA18" s="463"/>
      <c r="BB18" s="463"/>
      <c r="BC18" s="463"/>
      <c r="BD18" s="467"/>
      <c r="BE18" s="463"/>
      <c r="BF18" s="463"/>
      <c r="BG18" s="463"/>
      <c r="BH18" s="389"/>
      <c r="BI18" s="389"/>
      <c r="BJ18" s="386"/>
      <c r="BK18" s="464">
        <f t="shared" si="5"/>
        <v>5</v>
      </c>
      <c r="BL18" s="440">
        <f t="shared" si="6"/>
        <v>4</v>
      </c>
      <c r="BM18" s="440">
        <f t="shared" si="7"/>
        <v>0</v>
      </c>
      <c r="BN18" s="440">
        <f t="shared" si="8"/>
        <v>3</v>
      </c>
      <c r="BO18" s="440">
        <f t="shared" si="9"/>
        <v>0</v>
      </c>
      <c r="BP18" s="440">
        <f t="shared" si="10"/>
        <v>7</v>
      </c>
      <c r="BQ18" s="470"/>
      <c r="BR18" s="467"/>
      <c r="BS18" s="467"/>
      <c r="BT18" s="467"/>
      <c r="BU18" s="467"/>
      <c r="BV18" s="467"/>
      <c r="BW18" s="467"/>
      <c r="BX18" s="467"/>
      <c r="BY18" s="466"/>
      <c r="BZ18" s="466"/>
      <c r="CA18" s="463"/>
      <c r="CB18" s="467"/>
      <c r="CC18" s="467"/>
      <c r="CD18" s="467"/>
      <c r="CE18" s="468"/>
      <c r="CF18" s="463"/>
      <c r="CG18" s="467"/>
      <c r="CH18" s="467"/>
      <c r="CI18" s="467"/>
      <c r="CJ18" s="467"/>
      <c r="CK18" s="467"/>
      <c r="CL18" s="467"/>
      <c r="CM18" s="467"/>
      <c r="CN18" s="467"/>
      <c r="CO18" s="469"/>
      <c r="CP18" s="470"/>
      <c r="CQ18" s="467"/>
      <c r="CR18" s="467"/>
      <c r="CS18" s="467"/>
      <c r="CT18" s="467"/>
      <c r="CU18" s="467"/>
      <c r="CV18" s="467"/>
      <c r="CW18" s="467"/>
      <c r="CX18" s="467"/>
      <c r="CY18" s="471"/>
      <c r="CZ18" s="470"/>
      <c r="DA18" s="466"/>
      <c r="DB18" s="470"/>
      <c r="DC18" s="467"/>
      <c r="DD18" s="467"/>
      <c r="DE18" s="467"/>
      <c r="DF18" s="467"/>
      <c r="DG18" s="467"/>
      <c r="DH18" s="472"/>
    </row>
    <row r="19" spans="1:112" s="450" customFormat="1" ht="13.2" hidden="1" x14ac:dyDescent="0.25">
      <c r="A19" s="437"/>
      <c r="B19" s="367"/>
      <c r="C19" s="367" t="s">
        <v>2268</v>
      </c>
      <c r="D19" s="366" t="s">
        <v>2269</v>
      </c>
      <c r="E19" s="367" t="s">
        <v>592</v>
      </c>
      <c r="F19" s="367">
        <v>1</v>
      </c>
      <c r="G19" s="460"/>
      <c r="H19" s="385" t="s">
        <v>2330</v>
      </c>
      <c r="I19" s="461"/>
      <c r="J19" s="461"/>
      <c r="K19" s="462"/>
      <c r="L19" s="462"/>
      <c r="M19" s="385"/>
      <c r="N19" s="389"/>
      <c r="O19" s="389"/>
      <c r="P19" s="389"/>
      <c r="Q19" s="389"/>
      <c r="R19" s="389" t="s">
        <v>2330</v>
      </c>
      <c r="S19" s="461"/>
      <c r="T19" s="461"/>
      <c r="U19" s="385"/>
      <c r="V19" s="461" t="s">
        <v>2330</v>
      </c>
      <c r="W19" s="462"/>
      <c r="X19" s="461" t="s">
        <v>2330</v>
      </c>
      <c r="Y19" s="461" t="s">
        <v>2330</v>
      </c>
      <c r="Z19" s="385" t="s">
        <v>2547</v>
      </c>
      <c r="AA19" s="461"/>
      <c r="AB19" s="385" t="s">
        <v>2547</v>
      </c>
      <c r="AC19" s="462"/>
      <c r="AD19" s="385" t="s">
        <v>2547</v>
      </c>
      <c r="AE19" s="461" t="s">
        <v>2330</v>
      </c>
      <c r="AF19" s="461"/>
      <c r="AG19" s="461"/>
      <c r="AH19" s="461" t="s">
        <v>2330</v>
      </c>
      <c r="AI19" s="385" t="s">
        <v>2547</v>
      </c>
      <c r="AJ19" s="462"/>
      <c r="AK19" s="385" t="s">
        <v>2547</v>
      </c>
      <c r="AL19" s="461"/>
      <c r="AM19" s="461"/>
      <c r="AN19" s="461"/>
      <c r="AO19" s="462"/>
      <c r="AP19" s="461"/>
      <c r="AQ19" s="461"/>
      <c r="AR19" s="461"/>
      <c r="AS19" s="461"/>
      <c r="AT19" s="461"/>
      <c r="AU19" s="461"/>
      <c r="AV19" s="462"/>
      <c r="AW19" s="463"/>
      <c r="AX19" s="471"/>
      <c r="AY19" s="463"/>
      <c r="AZ19" s="386"/>
      <c r="BA19" s="463"/>
      <c r="BB19" s="463"/>
      <c r="BC19" s="463"/>
      <c r="BD19" s="467"/>
      <c r="BE19" s="463"/>
      <c r="BF19" s="463"/>
      <c r="BG19" s="463"/>
      <c r="BH19" s="389"/>
      <c r="BI19" s="389"/>
      <c r="BJ19" s="386"/>
      <c r="BK19" s="464">
        <f t="shared" si="5"/>
        <v>5</v>
      </c>
      <c r="BL19" s="440">
        <f t="shared" si="6"/>
        <v>0</v>
      </c>
      <c r="BM19" s="440">
        <f t="shared" si="7"/>
        <v>0</v>
      </c>
      <c r="BN19" s="440">
        <f t="shared" si="8"/>
        <v>0</v>
      </c>
      <c r="BO19" s="440">
        <f t="shared" si="9"/>
        <v>0</v>
      </c>
      <c r="BP19" s="440">
        <f t="shared" si="10"/>
        <v>0</v>
      </c>
      <c r="BQ19" s="470"/>
      <c r="BR19" s="467"/>
      <c r="BS19" s="467"/>
      <c r="BT19" s="467"/>
      <c r="BU19" s="467"/>
      <c r="BV19" s="467"/>
      <c r="BW19" s="467"/>
      <c r="BX19" s="467"/>
      <c r="BY19" s="466"/>
      <c r="BZ19" s="466"/>
      <c r="CA19" s="463"/>
      <c r="CB19" s="467"/>
      <c r="CC19" s="467"/>
      <c r="CD19" s="467"/>
      <c r="CE19" s="468"/>
      <c r="CF19" s="463"/>
      <c r="CG19" s="467"/>
      <c r="CH19" s="467"/>
      <c r="CI19" s="467"/>
      <c r="CJ19" s="467"/>
      <c r="CK19" s="467"/>
      <c r="CL19" s="467"/>
      <c r="CM19" s="467"/>
      <c r="CN19" s="467"/>
      <c r="CO19" s="469"/>
      <c r="CP19" s="470"/>
      <c r="CQ19" s="467"/>
      <c r="CR19" s="467"/>
      <c r="CS19" s="467"/>
      <c r="CT19" s="467"/>
      <c r="CU19" s="467"/>
      <c r="CV19" s="467"/>
      <c r="CW19" s="467"/>
      <c r="CX19" s="467"/>
      <c r="CY19" s="471"/>
      <c r="CZ19" s="470"/>
      <c r="DA19" s="466"/>
      <c r="DB19" s="470"/>
      <c r="DC19" s="467"/>
      <c r="DD19" s="467"/>
      <c r="DE19" s="467"/>
      <c r="DF19" s="467"/>
      <c r="DG19" s="467"/>
      <c r="DH19" s="472"/>
    </row>
    <row r="20" spans="1:112" s="450" customFormat="1" ht="15" x14ac:dyDescent="0.25">
      <c r="A20" s="437"/>
      <c r="B20" s="367"/>
      <c r="C20" s="745" t="s">
        <v>2665</v>
      </c>
      <c r="D20" s="746" t="s">
        <v>2146</v>
      </c>
      <c r="E20" s="206" t="s">
        <v>592</v>
      </c>
      <c r="F20" s="190">
        <v>1</v>
      </c>
      <c r="G20" s="460"/>
      <c r="H20" s="595"/>
      <c r="I20" s="595"/>
      <c r="J20" s="595"/>
      <c r="K20" s="595" t="s">
        <v>595</v>
      </c>
      <c r="L20" s="595" t="s">
        <v>595</v>
      </c>
      <c r="M20" s="595" t="s">
        <v>595</v>
      </c>
      <c r="N20" s="595"/>
      <c r="O20" s="595"/>
      <c r="P20" s="595"/>
      <c r="Q20" s="595"/>
      <c r="R20" s="595" t="s">
        <v>595</v>
      </c>
      <c r="S20" s="595"/>
      <c r="T20" s="595"/>
      <c r="U20" s="595"/>
      <c r="V20" s="595"/>
      <c r="W20" s="612"/>
      <c r="X20" s="612"/>
      <c r="Y20" s="612"/>
      <c r="Z20" s="595">
        <v>8</v>
      </c>
      <c r="AA20" s="595"/>
      <c r="AB20" s="612">
        <v>9</v>
      </c>
      <c r="AC20" s="612"/>
      <c r="AD20" s="595">
        <v>9</v>
      </c>
      <c r="AE20" s="595"/>
      <c r="AF20" s="595"/>
      <c r="AG20" s="595"/>
      <c r="AH20" s="595">
        <v>7</v>
      </c>
      <c r="AI20" s="595">
        <v>9</v>
      </c>
      <c r="AJ20" s="595"/>
      <c r="AK20" s="595">
        <v>10</v>
      </c>
      <c r="AL20" s="595"/>
      <c r="AM20" s="595"/>
      <c r="AN20" s="595"/>
      <c r="AO20" s="612"/>
      <c r="AP20" s="595"/>
      <c r="AQ20" s="612"/>
      <c r="AR20" s="595"/>
      <c r="AS20" s="612"/>
      <c r="AT20" s="595"/>
      <c r="AU20" s="595"/>
      <c r="AV20" s="595"/>
      <c r="AW20" s="595"/>
      <c r="AX20" s="612"/>
      <c r="AY20" s="595"/>
      <c r="AZ20" s="612"/>
      <c r="BA20" s="595"/>
      <c r="BB20" s="595"/>
      <c r="BC20" s="595" t="s">
        <v>595</v>
      </c>
      <c r="BD20" s="595" t="s">
        <v>595</v>
      </c>
      <c r="BE20" s="595"/>
      <c r="BF20" s="595"/>
      <c r="BG20" s="595"/>
      <c r="BH20" s="595"/>
      <c r="BI20" s="595" t="s">
        <v>595</v>
      </c>
      <c r="BJ20" s="595"/>
      <c r="BK20" s="464">
        <f t="shared" si="5"/>
        <v>0</v>
      </c>
      <c r="BL20" s="440">
        <f t="shared" si="6"/>
        <v>6</v>
      </c>
      <c r="BM20" s="440">
        <f t="shared" si="7"/>
        <v>7</v>
      </c>
      <c r="BN20" s="440">
        <f t="shared" si="8"/>
        <v>0</v>
      </c>
      <c r="BO20" s="440">
        <f t="shared" si="9"/>
        <v>0</v>
      </c>
      <c r="BP20" s="440">
        <f t="shared" si="10"/>
        <v>13</v>
      </c>
      <c r="BQ20" s="470"/>
      <c r="BR20" s="467"/>
      <c r="BS20" s="467"/>
      <c r="BT20" s="467"/>
      <c r="BU20" s="467"/>
      <c r="BV20" s="467"/>
      <c r="BW20" s="467"/>
      <c r="BX20" s="467"/>
      <c r="BY20" s="466"/>
      <c r="BZ20" s="466"/>
      <c r="CA20" s="463"/>
      <c r="CB20" s="467"/>
      <c r="CC20" s="467"/>
      <c r="CD20" s="467"/>
      <c r="CE20" s="468"/>
      <c r="CF20" s="463"/>
      <c r="CG20" s="467"/>
      <c r="CH20" s="467"/>
      <c r="CI20" s="467"/>
      <c r="CJ20" s="467"/>
      <c r="CK20" s="467"/>
      <c r="CL20" s="467"/>
      <c r="CM20" s="467"/>
      <c r="CN20" s="467"/>
      <c r="CO20" s="469"/>
      <c r="CP20" s="470"/>
      <c r="CQ20" s="467"/>
      <c r="CR20" s="467"/>
      <c r="CS20" s="467"/>
      <c r="CT20" s="467"/>
      <c r="CU20" s="467"/>
      <c r="CV20" s="467"/>
      <c r="CW20" s="467"/>
      <c r="CX20" s="467"/>
      <c r="CY20" s="471"/>
      <c r="CZ20" s="470"/>
      <c r="DA20" s="466"/>
      <c r="DB20" s="470"/>
      <c r="DC20" s="467"/>
      <c r="DD20" s="467"/>
      <c r="DE20" s="467"/>
      <c r="DF20" s="467"/>
      <c r="DG20" s="467"/>
      <c r="DH20" s="472"/>
    </row>
    <row r="21" spans="1:112" s="450" customFormat="1" ht="15.75" customHeight="1" x14ac:dyDescent="0.25">
      <c r="A21" s="437"/>
      <c r="B21" s="367"/>
      <c r="C21" s="367" t="s">
        <v>2262</v>
      </c>
      <c r="D21" s="366" t="s">
        <v>2263</v>
      </c>
      <c r="E21" s="367" t="s">
        <v>592</v>
      </c>
      <c r="F21" s="367">
        <v>2</v>
      </c>
      <c r="G21" s="460"/>
      <c r="H21" s="385">
        <v>5</v>
      </c>
      <c r="I21" s="461"/>
      <c r="J21" s="461"/>
      <c r="K21" s="462">
        <v>5</v>
      </c>
      <c r="L21" s="462"/>
      <c r="M21" s="462">
        <v>5</v>
      </c>
      <c r="N21" s="389"/>
      <c r="O21" s="389"/>
      <c r="P21" s="389"/>
      <c r="Q21" s="389"/>
      <c r="R21" s="389">
        <v>6</v>
      </c>
      <c r="S21" s="461"/>
      <c r="T21" s="461"/>
      <c r="U21" s="385"/>
      <c r="V21" s="461">
        <v>8</v>
      </c>
      <c r="W21" s="462"/>
      <c r="X21" s="461">
        <v>5</v>
      </c>
      <c r="Y21" s="461">
        <v>5</v>
      </c>
      <c r="Z21" s="462">
        <v>5</v>
      </c>
      <c r="AA21" s="461"/>
      <c r="AB21" s="462">
        <v>9</v>
      </c>
      <c r="AC21" s="462"/>
      <c r="AD21" s="462">
        <v>5</v>
      </c>
      <c r="AE21" s="461">
        <v>5</v>
      </c>
      <c r="AF21" s="461"/>
      <c r="AG21" s="461"/>
      <c r="AH21" s="461">
        <v>5</v>
      </c>
      <c r="AI21" s="462">
        <v>9</v>
      </c>
      <c r="AJ21" s="462"/>
      <c r="AK21" s="462">
        <v>9</v>
      </c>
      <c r="AL21" s="461"/>
      <c r="AM21" s="461"/>
      <c r="AN21" s="461"/>
      <c r="AO21" s="462"/>
      <c r="AP21" s="461"/>
      <c r="AQ21" s="461"/>
      <c r="AR21" s="461"/>
      <c r="AS21" s="461"/>
      <c r="AT21" s="461"/>
      <c r="AU21" s="461"/>
      <c r="AV21" s="462"/>
      <c r="AW21" s="463"/>
      <c r="AX21" s="471"/>
      <c r="AY21" s="463"/>
      <c r="AZ21" s="386"/>
      <c r="BA21" s="463"/>
      <c r="BB21" s="463"/>
      <c r="BC21" s="463"/>
      <c r="BD21" s="467"/>
      <c r="BE21" s="463"/>
      <c r="BF21" s="463"/>
      <c r="BG21" s="463"/>
      <c r="BH21" s="389"/>
      <c r="BI21" s="389"/>
      <c r="BJ21" s="386"/>
      <c r="BK21" s="464">
        <f t="shared" si="5"/>
        <v>0</v>
      </c>
      <c r="BL21" s="440">
        <f t="shared" si="6"/>
        <v>5</v>
      </c>
      <c r="BM21" s="440">
        <f t="shared" si="7"/>
        <v>0</v>
      </c>
      <c r="BN21" s="440">
        <f t="shared" si="8"/>
        <v>9</v>
      </c>
      <c r="BO21" s="440">
        <f t="shared" si="9"/>
        <v>0</v>
      </c>
      <c r="BP21" s="440">
        <f t="shared" si="10"/>
        <v>14</v>
      </c>
      <c r="BQ21" s="470"/>
      <c r="BR21" s="467"/>
      <c r="BS21" s="467"/>
      <c r="BT21" s="467"/>
      <c r="BU21" s="467"/>
      <c r="BV21" s="467"/>
      <c r="BW21" s="467"/>
      <c r="BX21" s="467"/>
      <c r="BY21" s="466"/>
      <c r="BZ21" s="466"/>
      <c r="CA21" s="463"/>
      <c r="CB21" s="467"/>
      <c r="CC21" s="467"/>
      <c r="CD21" s="467"/>
      <c r="CE21" s="468"/>
      <c r="CF21" s="463"/>
      <c r="CG21" s="467"/>
      <c r="CH21" s="467"/>
      <c r="CI21" s="467"/>
      <c r="CJ21" s="467"/>
      <c r="CK21" s="467"/>
      <c r="CL21" s="467"/>
      <c r="CM21" s="467"/>
      <c r="CN21" s="467"/>
      <c r="CO21" s="469"/>
      <c r="CP21" s="470"/>
      <c r="CQ21" s="467"/>
      <c r="CR21" s="467"/>
      <c r="CS21" s="467"/>
      <c r="CT21" s="467"/>
      <c r="CU21" s="467"/>
      <c r="CV21" s="467"/>
      <c r="CW21" s="467"/>
      <c r="CX21" s="467"/>
      <c r="CY21" s="471"/>
      <c r="CZ21" s="470"/>
      <c r="DA21" s="466"/>
      <c r="DB21" s="470"/>
      <c r="DC21" s="467"/>
      <c r="DD21" s="467"/>
      <c r="DE21" s="467"/>
      <c r="DF21" s="467"/>
      <c r="DG21" s="467"/>
      <c r="DH21" s="472"/>
    </row>
    <row r="22" spans="1:112" s="450" customFormat="1" ht="15" x14ac:dyDescent="0.25">
      <c r="A22" s="437"/>
      <c r="B22" s="367"/>
      <c r="C22" s="367" t="s">
        <v>2053</v>
      </c>
      <c r="D22" s="366" t="s">
        <v>2054</v>
      </c>
      <c r="E22" s="367" t="s">
        <v>592</v>
      </c>
      <c r="F22" s="367">
        <v>3</v>
      </c>
      <c r="G22" s="460"/>
      <c r="H22" s="385">
        <v>7</v>
      </c>
      <c r="I22" s="467"/>
      <c r="J22" s="467">
        <v>10</v>
      </c>
      <c r="K22" s="467">
        <v>6</v>
      </c>
      <c r="L22" s="467">
        <v>7</v>
      </c>
      <c r="M22" s="389"/>
      <c r="N22" s="389"/>
      <c r="O22" s="389"/>
      <c r="P22" s="385">
        <v>9</v>
      </c>
      <c r="Q22" s="389"/>
      <c r="R22" s="389"/>
      <c r="S22" s="467"/>
      <c r="T22" s="467"/>
      <c r="U22" s="389"/>
      <c r="V22" s="461">
        <v>9</v>
      </c>
      <c r="W22" s="467"/>
      <c r="X22" s="461">
        <v>6</v>
      </c>
      <c r="Y22" s="461">
        <v>7</v>
      </c>
      <c r="Z22" s="385">
        <v>8</v>
      </c>
      <c r="AA22" s="467"/>
      <c r="AB22" s="385">
        <v>10</v>
      </c>
      <c r="AC22" s="467"/>
      <c r="AD22" s="385">
        <v>7</v>
      </c>
      <c r="AE22" s="461">
        <v>8</v>
      </c>
      <c r="AF22" s="467"/>
      <c r="AG22" s="467">
        <v>9</v>
      </c>
      <c r="AH22" s="461">
        <v>7</v>
      </c>
      <c r="AI22" s="385">
        <v>8</v>
      </c>
      <c r="AJ22" s="467"/>
      <c r="AK22" s="385">
        <v>10</v>
      </c>
      <c r="AL22" s="467"/>
      <c r="AM22" s="385">
        <v>9</v>
      </c>
      <c r="AN22" s="467"/>
      <c r="AO22" s="595">
        <v>9</v>
      </c>
      <c r="AP22" s="467"/>
      <c r="AQ22" s="467"/>
      <c r="AR22" s="467"/>
      <c r="AS22" s="467"/>
      <c r="AT22" s="467"/>
      <c r="AU22" s="467"/>
      <c r="AV22" s="467"/>
      <c r="AW22" s="467"/>
      <c r="AY22" s="467"/>
      <c r="AZ22" s="389"/>
      <c r="BA22" s="467"/>
      <c r="BB22" s="467"/>
      <c r="BC22" s="467"/>
      <c r="BD22" s="442">
        <v>7</v>
      </c>
      <c r="BE22" s="467"/>
      <c r="BF22" s="467"/>
      <c r="BG22" s="467">
        <v>7</v>
      </c>
      <c r="BH22" s="389"/>
      <c r="BI22" s="389"/>
      <c r="BJ22" s="389"/>
      <c r="BK22" s="464">
        <f t="shared" si="0"/>
        <v>0</v>
      </c>
      <c r="BL22" s="440">
        <f t="shared" si="1"/>
        <v>20</v>
      </c>
      <c r="BM22" s="440">
        <f t="shared" si="2"/>
        <v>0</v>
      </c>
      <c r="BN22" s="440">
        <f t="shared" si="3"/>
        <v>0</v>
      </c>
      <c r="BO22" s="440">
        <f t="shared" ref="BO22:BO44" si="11">COUNTIF(H22:BJ25,"5*")</f>
        <v>0</v>
      </c>
      <c r="BP22" s="440">
        <f t="shared" si="4"/>
        <v>20</v>
      </c>
      <c r="BQ22" s="470"/>
      <c r="BR22" s="467"/>
      <c r="BS22" s="467"/>
      <c r="BT22" s="467"/>
      <c r="BU22" s="467"/>
      <c r="BV22" s="467"/>
      <c r="BW22" s="467"/>
      <c r="BX22" s="467"/>
      <c r="BY22" s="466"/>
      <c r="BZ22" s="466"/>
      <c r="CA22" s="463"/>
      <c r="CB22" s="467"/>
      <c r="CC22" s="467"/>
      <c r="CD22" s="467"/>
      <c r="CE22" s="468"/>
      <c r="CF22" s="463"/>
      <c r="CG22" s="467"/>
      <c r="CH22" s="467"/>
      <c r="CI22" s="467"/>
      <c r="CJ22" s="467"/>
      <c r="CK22" s="467"/>
      <c r="CL22" s="467"/>
      <c r="CM22" s="467"/>
      <c r="CN22" s="467"/>
      <c r="CO22" s="469"/>
      <c r="CP22" s="470"/>
      <c r="CQ22" s="467"/>
      <c r="CR22" s="467"/>
      <c r="CS22" s="467"/>
      <c r="CT22" s="467"/>
      <c r="CU22" s="467"/>
      <c r="CV22" s="467"/>
      <c r="CW22" s="467"/>
      <c r="CX22" s="467"/>
      <c r="CY22" s="471"/>
      <c r="CZ22" s="470"/>
      <c r="DA22" s="466"/>
      <c r="DB22" s="470"/>
      <c r="DC22" s="467"/>
      <c r="DD22" s="467"/>
      <c r="DE22" s="467"/>
      <c r="DF22" s="467"/>
      <c r="DG22" s="467"/>
      <c r="DH22" s="472"/>
    </row>
    <row r="23" spans="1:112" s="450" customFormat="1" ht="15" x14ac:dyDescent="0.25">
      <c r="A23" s="437"/>
      <c r="B23" s="367"/>
      <c r="C23" s="367" t="s">
        <v>2139</v>
      </c>
      <c r="D23" s="366" t="s">
        <v>2140</v>
      </c>
      <c r="E23" s="367" t="s">
        <v>592</v>
      </c>
      <c r="F23" s="367">
        <v>3</v>
      </c>
      <c r="G23" s="460"/>
      <c r="H23" s="385">
        <v>8</v>
      </c>
      <c r="I23" s="467"/>
      <c r="J23" s="467">
        <v>10</v>
      </c>
      <c r="K23" s="467">
        <v>9</v>
      </c>
      <c r="L23" s="467">
        <v>8</v>
      </c>
      <c r="M23" s="389"/>
      <c r="N23" s="389"/>
      <c r="O23" s="389"/>
      <c r="P23" s="385">
        <v>9</v>
      </c>
      <c r="Q23" s="389"/>
      <c r="R23" s="389"/>
      <c r="S23" s="467"/>
      <c r="T23" s="467"/>
      <c r="U23" s="389"/>
      <c r="V23" s="461">
        <v>9</v>
      </c>
      <c r="W23" s="467"/>
      <c r="X23" s="461">
        <v>8</v>
      </c>
      <c r="Y23" s="461">
        <v>9</v>
      </c>
      <c r="Z23" s="385">
        <v>10</v>
      </c>
      <c r="AA23" s="467"/>
      <c r="AB23" s="385">
        <v>10</v>
      </c>
      <c r="AC23" s="467"/>
      <c r="AD23" s="385">
        <v>9</v>
      </c>
      <c r="AE23" s="461">
        <v>9</v>
      </c>
      <c r="AF23" s="467"/>
      <c r="AG23" s="467">
        <v>10</v>
      </c>
      <c r="AH23" s="461">
        <v>8</v>
      </c>
      <c r="AI23" s="385">
        <v>10</v>
      </c>
      <c r="AJ23" s="467"/>
      <c r="AK23" s="385">
        <v>10</v>
      </c>
      <c r="AL23" s="467"/>
      <c r="AM23" s="385">
        <v>10</v>
      </c>
      <c r="AN23" s="467"/>
      <c r="AO23" s="595">
        <v>9</v>
      </c>
      <c r="AP23" s="467"/>
      <c r="AQ23" s="467"/>
      <c r="AR23" s="467"/>
      <c r="AS23" s="467"/>
      <c r="AT23" s="467"/>
      <c r="AU23" s="467"/>
      <c r="AV23" s="467"/>
      <c r="AW23" s="467"/>
      <c r="AY23" s="467"/>
      <c r="AZ23" s="389"/>
      <c r="BA23" s="467"/>
      <c r="BB23" s="467"/>
      <c r="BC23" s="467"/>
      <c r="BE23" s="467"/>
      <c r="BF23" s="467"/>
      <c r="BG23" s="467">
        <v>8</v>
      </c>
      <c r="BH23" s="389"/>
      <c r="BI23" s="389"/>
      <c r="BJ23" s="389">
        <v>10</v>
      </c>
      <c r="BK23" s="464">
        <f t="shared" si="0"/>
        <v>0</v>
      </c>
      <c r="BL23" s="440">
        <f t="shared" si="1"/>
        <v>20</v>
      </c>
      <c r="BM23" s="440">
        <f t="shared" si="2"/>
        <v>0</v>
      </c>
      <c r="BN23" s="440">
        <f t="shared" si="3"/>
        <v>0</v>
      </c>
      <c r="BO23" s="440">
        <f t="shared" si="11"/>
        <v>0</v>
      </c>
      <c r="BP23" s="440">
        <f t="shared" si="4"/>
        <v>20</v>
      </c>
      <c r="BQ23" s="470"/>
      <c r="BR23" s="467"/>
      <c r="BS23" s="467"/>
      <c r="BT23" s="467"/>
      <c r="BU23" s="467"/>
      <c r="BV23" s="467"/>
      <c r="BW23" s="467"/>
      <c r="BX23" s="467"/>
      <c r="BY23" s="466"/>
      <c r="BZ23" s="466"/>
      <c r="CA23" s="463"/>
      <c r="CB23" s="467"/>
      <c r="CC23" s="467"/>
      <c r="CD23" s="467"/>
      <c r="CE23" s="468"/>
      <c r="CF23" s="463"/>
      <c r="CG23" s="467"/>
      <c r="CH23" s="467"/>
      <c r="CI23" s="467"/>
      <c r="CJ23" s="467"/>
      <c r="CK23" s="467"/>
      <c r="CL23" s="467"/>
      <c r="CM23" s="467"/>
      <c r="CN23" s="467"/>
      <c r="CO23" s="469"/>
      <c r="CP23" s="470"/>
      <c r="CQ23" s="467"/>
      <c r="CR23" s="467"/>
      <c r="CS23" s="467"/>
      <c r="CT23" s="467"/>
      <c r="CU23" s="467"/>
      <c r="CV23" s="467"/>
      <c r="CW23" s="467"/>
      <c r="CX23" s="467"/>
      <c r="CY23" s="471"/>
      <c r="CZ23" s="470"/>
      <c r="DA23" s="466"/>
      <c r="DB23" s="470"/>
      <c r="DC23" s="467"/>
      <c r="DD23" s="467"/>
      <c r="DE23" s="467"/>
      <c r="DF23" s="467"/>
      <c r="DG23" s="467"/>
      <c r="DH23" s="472"/>
    </row>
    <row r="24" spans="1:112" s="450" customFormat="1" ht="15" hidden="1" x14ac:dyDescent="0.25">
      <c r="A24" s="437"/>
      <c r="B24" s="367"/>
      <c r="C24" s="367" t="s">
        <v>2194</v>
      </c>
      <c r="D24" s="366" t="s">
        <v>2195</v>
      </c>
      <c r="E24" s="367" t="s">
        <v>592</v>
      </c>
      <c r="F24" s="367">
        <v>1</v>
      </c>
      <c r="G24" s="460"/>
      <c r="H24" s="385" t="s">
        <v>2330</v>
      </c>
      <c r="I24" s="467"/>
      <c r="J24" s="467">
        <v>9</v>
      </c>
      <c r="K24" s="467">
        <v>6</v>
      </c>
      <c r="L24" s="467">
        <v>5</v>
      </c>
      <c r="M24" s="389"/>
      <c r="N24" s="389"/>
      <c r="O24" s="389"/>
      <c r="P24" s="467"/>
      <c r="Q24" s="389"/>
      <c r="R24" s="389"/>
      <c r="S24" s="467"/>
      <c r="T24" s="467"/>
      <c r="U24" s="389"/>
      <c r="V24" s="461" t="s">
        <v>2330</v>
      </c>
      <c r="W24" s="467"/>
      <c r="X24" s="461" t="s">
        <v>2330</v>
      </c>
      <c r="Y24" s="461" t="s">
        <v>2330</v>
      </c>
      <c r="Z24" s="385" t="s">
        <v>2547</v>
      </c>
      <c r="AA24" s="467"/>
      <c r="AB24" s="385" t="s">
        <v>2547</v>
      </c>
      <c r="AC24" s="467"/>
      <c r="AD24" s="385" t="s">
        <v>2547</v>
      </c>
      <c r="AE24" s="461" t="s">
        <v>2330</v>
      </c>
      <c r="AF24" s="467"/>
      <c r="AG24" s="467">
        <v>9</v>
      </c>
      <c r="AH24" s="461" t="s">
        <v>2330</v>
      </c>
      <c r="AI24" s="385" t="s">
        <v>2547</v>
      </c>
      <c r="AJ24" s="467"/>
      <c r="AK24" s="385" t="s">
        <v>2547</v>
      </c>
      <c r="AL24" s="467"/>
      <c r="AM24" s="385" t="s">
        <v>2547</v>
      </c>
      <c r="AN24" s="467"/>
      <c r="AO24" s="467">
        <v>5</v>
      </c>
      <c r="AP24" s="467"/>
      <c r="AQ24" s="467"/>
      <c r="AR24" s="467"/>
      <c r="AS24" s="467"/>
      <c r="AT24" s="467"/>
      <c r="AU24" s="467"/>
      <c r="AV24" s="467"/>
      <c r="AW24" s="467"/>
      <c r="AY24" s="467"/>
      <c r="AZ24" s="389"/>
      <c r="BA24" s="467"/>
      <c r="BB24" s="467"/>
      <c r="BC24" s="467"/>
      <c r="BD24" s="595">
        <v>5</v>
      </c>
      <c r="BE24" s="467"/>
      <c r="BF24" s="467"/>
      <c r="BG24" s="467">
        <v>5</v>
      </c>
      <c r="BH24" s="389"/>
      <c r="BI24" s="389"/>
      <c r="BJ24" s="389"/>
      <c r="BK24" s="464">
        <f t="shared" si="0"/>
        <v>6</v>
      </c>
      <c r="BL24" s="440">
        <f t="shared" si="1"/>
        <v>3</v>
      </c>
      <c r="BM24" s="440">
        <f t="shared" si="2"/>
        <v>0</v>
      </c>
      <c r="BN24" s="440">
        <f t="shared" si="3"/>
        <v>4</v>
      </c>
      <c r="BO24" s="440">
        <f t="shared" si="11"/>
        <v>0</v>
      </c>
      <c r="BP24" s="440">
        <f t="shared" si="4"/>
        <v>7</v>
      </c>
      <c r="BQ24" s="470"/>
      <c r="BR24" s="467"/>
      <c r="BS24" s="467"/>
      <c r="BT24" s="467"/>
      <c r="BU24" s="467"/>
      <c r="BV24" s="467"/>
      <c r="BW24" s="467"/>
      <c r="BX24" s="467"/>
      <c r="BY24" s="466"/>
      <c r="BZ24" s="466"/>
      <c r="CA24" s="463"/>
      <c r="CB24" s="467"/>
      <c r="CC24" s="467"/>
      <c r="CD24" s="467"/>
      <c r="CE24" s="468"/>
      <c r="CF24" s="463"/>
      <c r="CG24" s="467"/>
      <c r="CH24" s="467"/>
      <c r="CI24" s="467"/>
      <c r="CJ24" s="467"/>
      <c r="CK24" s="467"/>
      <c r="CL24" s="467"/>
      <c r="CM24" s="467"/>
      <c r="CN24" s="467"/>
      <c r="CO24" s="469"/>
      <c r="CP24" s="470"/>
      <c r="CQ24" s="467"/>
      <c r="CR24" s="467"/>
      <c r="CS24" s="467"/>
      <c r="CT24" s="467"/>
      <c r="CU24" s="467"/>
      <c r="CV24" s="467"/>
      <c r="CW24" s="467"/>
      <c r="CX24" s="467"/>
      <c r="CY24" s="471"/>
      <c r="CZ24" s="470"/>
      <c r="DA24" s="466"/>
      <c r="DB24" s="470"/>
      <c r="DC24" s="467"/>
      <c r="DD24" s="467"/>
      <c r="DE24" s="467"/>
      <c r="DF24" s="467"/>
      <c r="DG24" s="467"/>
      <c r="DH24" s="472"/>
    </row>
    <row r="25" spans="1:112" s="450" customFormat="1" ht="15" hidden="1" x14ac:dyDescent="0.25">
      <c r="A25" s="437"/>
      <c r="B25" s="367"/>
      <c r="C25" s="367" t="s">
        <v>1924</v>
      </c>
      <c r="D25" s="313" t="s">
        <v>1926</v>
      </c>
      <c r="E25" s="206" t="s">
        <v>592</v>
      </c>
      <c r="F25" s="190">
        <v>4</v>
      </c>
      <c r="G25" s="460"/>
      <c r="H25" s="385">
        <v>6</v>
      </c>
      <c r="I25" s="595">
        <v>9</v>
      </c>
      <c r="J25" s="467">
        <v>10</v>
      </c>
      <c r="K25" s="595">
        <v>9</v>
      </c>
      <c r="L25" s="595">
        <v>9</v>
      </c>
      <c r="M25" s="595">
        <v>9</v>
      </c>
      <c r="N25" s="595"/>
      <c r="O25" s="595">
        <v>9</v>
      </c>
      <c r="P25" s="595"/>
      <c r="Q25" s="595">
        <v>10</v>
      </c>
      <c r="R25" s="595">
        <v>6</v>
      </c>
      <c r="S25" s="595"/>
      <c r="T25" s="595"/>
      <c r="U25" s="595"/>
      <c r="V25" s="461" t="s">
        <v>1390</v>
      </c>
      <c r="W25" s="595"/>
      <c r="X25" s="461">
        <v>7</v>
      </c>
      <c r="Y25" s="461">
        <v>6</v>
      </c>
      <c r="Z25" s="385" t="s">
        <v>2547</v>
      </c>
      <c r="AA25" s="595"/>
      <c r="AB25" s="385" t="s">
        <v>2547</v>
      </c>
      <c r="AC25" s="595"/>
      <c r="AD25" s="385" t="s">
        <v>2547</v>
      </c>
      <c r="AE25" s="461" t="s">
        <v>1390</v>
      </c>
      <c r="AF25" s="595"/>
      <c r="AG25" s="467">
        <v>9</v>
      </c>
      <c r="AH25" s="461">
        <v>6</v>
      </c>
      <c r="AI25" s="385" t="s">
        <v>2547</v>
      </c>
      <c r="AJ25" s="595"/>
      <c r="AK25" s="385" t="s">
        <v>2547</v>
      </c>
      <c r="AL25" s="595"/>
      <c r="AM25" s="385" t="s">
        <v>2547</v>
      </c>
      <c r="AN25" s="595"/>
      <c r="AO25" s="595">
        <v>9</v>
      </c>
      <c r="AP25" s="595"/>
      <c r="AQ25" s="595"/>
      <c r="AR25" s="595"/>
      <c r="AS25" s="595"/>
      <c r="AT25" s="595"/>
      <c r="AU25" s="595"/>
      <c r="AV25" s="595"/>
      <c r="AW25" s="595"/>
      <c r="AX25" s="467">
        <v>10</v>
      </c>
      <c r="AY25" s="595"/>
      <c r="AZ25" s="595"/>
      <c r="BA25" s="595"/>
      <c r="BB25" s="595"/>
      <c r="BC25" s="595"/>
      <c r="BD25" s="595">
        <v>5</v>
      </c>
      <c r="BE25" s="595"/>
      <c r="BF25" s="595">
        <v>10</v>
      </c>
      <c r="BG25" s="467">
        <v>8</v>
      </c>
      <c r="BH25" s="595"/>
      <c r="BI25" s="595"/>
      <c r="BJ25" s="595"/>
      <c r="BK25" s="464">
        <f t="shared" si="0"/>
        <v>6</v>
      </c>
      <c r="BL25" s="440">
        <f t="shared" si="1"/>
        <v>17</v>
      </c>
      <c r="BM25" s="440">
        <f t="shared" si="2"/>
        <v>2</v>
      </c>
      <c r="BN25" s="440">
        <f t="shared" si="3"/>
        <v>1</v>
      </c>
      <c r="BO25" s="440">
        <f t="shared" si="11"/>
        <v>0</v>
      </c>
      <c r="BP25" s="440">
        <f t="shared" si="4"/>
        <v>20</v>
      </c>
      <c r="BQ25" s="470"/>
      <c r="BR25" s="467"/>
      <c r="BS25" s="467"/>
      <c r="BT25" s="467"/>
      <c r="BU25" s="467"/>
      <c r="BV25" s="467"/>
      <c r="BW25" s="467"/>
      <c r="BX25" s="467"/>
      <c r="BY25" s="466"/>
      <c r="BZ25" s="466"/>
      <c r="CA25" s="463"/>
      <c r="CB25" s="467"/>
      <c r="CC25" s="467"/>
      <c r="CD25" s="467"/>
      <c r="CE25" s="468"/>
      <c r="CF25" s="463"/>
      <c r="CG25" s="467"/>
      <c r="CH25" s="467"/>
      <c r="CI25" s="467"/>
      <c r="CJ25" s="467"/>
      <c r="CK25" s="467"/>
      <c r="CL25" s="467"/>
      <c r="CM25" s="467"/>
      <c r="CN25" s="467"/>
      <c r="CO25" s="469"/>
      <c r="CP25" s="470"/>
      <c r="CQ25" s="467"/>
      <c r="CR25" s="467"/>
      <c r="CS25" s="467"/>
      <c r="CT25" s="467"/>
      <c r="CU25" s="467"/>
      <c r="CV25" s="467"/>
      <c r="CW25" s="467"/>
      <c r="CX25" s="467"/>
      <c r="CY25" s="471"/>
      <c r="CZ25" s="470"/>
      <c r="DA25" s="466"/>
      <c r="DB25" s="470"/>
      <c r="DC25" s="467"/>
      <c r="DD25" s="467"/>
      <c r="DE25" s="467"/>
      <c r="DF25" s="467"/>
      <c r="DG25" s="467"/>
      <c r="DH25" s="472"/>
    </row>
    <row r="26" spans="1:112" s="450" customFormat="1" ht="15" x14ac:dyDescent="0.25">
      <c r="A26" s="437"/>
      <c r="B26" s="367">
        <v>1304184</v>
      </c>
      <c r="C26" s="367" t="s">
        <v>1847</v>
      </c>
      <c r="D26" s="366" t="s">
        <v>1846</v>
      </c>
      <c r="E26" s="367" t="s">
        <v>592</v>
      </c>
      <c r="F26" s="367">
        <v>5</v>
      </c>
      <c r="G26" s="460"/>
      <c r="H26" s="385">
        <v>9</v>
      </c>
      <c r="I26" s="595"/>
      <c r="J26" s="595">
        <v>10</v>
      </c>
      <c r="K26" s="595">
        <v>10</v>
      </c>
      <c r="L26" s="595">
        <v>10</v>
      </c>
      <c r="M26" s="595">
        <v>10</v>
      </c>
      <c r="N26" s="595"/>
      <c r="O26" s="595"/>
      <c r="P26" s="595">
        <v>10</v>
      </c>
      <c r="Q26" s="389">
        <v>9</v>
      </c>
      <c r="R26" s="389">
        <v>9</v>
      </c>
      <c r="S26" s="595"/>
      <c r="T26" s="595">
        <v>9</v>
      </c>
      <c r="U26" s="595"/>
      <c r="V26" s="461">
        <v>9</v>
      </c>
      <c r="W26" s="595"/>
      <c r="X26" s="461">
        <v>9</v>
      </c>
      <c r="Y26" s="461">
        <v>9</v>
      </c>
      <c r="Z26" s="595">
        <v>10</v>
      </c>
      <c r="AA26" s="595">
        <v>10</v>
      </c>
      <c r="AB26" s="385">
        <v>10</v>
      </c>
      <c r="AC26" s="595"/>
      <c r="AD26" s="385">
        <v>10</v>
      </c>
      <c r="AE26" s="461">
        <v>10</v>
      </c>
      <c r="AF26" s="595">
        <v>10</v>
      </c>
      <c r="AG26" s="467">
        <v>10</v>
      </c>
      <c r="AH26" s="595">
        <v>10</v>
      </c>
      <c r="AI26" s="385">
        <v>10</v>
      </c>
      <c r="AJ26" s="595"/>
      <c r="AK26" s="385">
        <v>10</v>
      </c>
      <c r="AL26" s="595"/>
      <c r="AM26" s="385">
        <v>10</v>
      </c>
      <c r="AN26" s="595"/>
      <c r="AO26" s="595">
        <v>10</v>
      </c>
      <c r="AP26" s="595"/>
      <c r="AQ26" s="595"/>
      <c r="AR26" s="595"/>
      <c r="AS26" s="595"/>
      <c r="AT26" s="595"/>
      <c r="AU26" s="595"/>
      <c r="AV26" s="595"/>
      <c r="AW26" s="595"/>
      <c r="AX26" s="467">
        <v>10</v>
      </c>
      <c r="AY26" s="595">
        <v>10</v>
      </c>
      <c r="AZ26" s="595">
        <v>10</v>
      </c>
      <c r="BA26" s="595"/>
      <c r="BB26" s="595">
        <v>9</v>
      </c>
      <c r="BC26" s="595">
        <v>10</v>
      </c>
      <c r="BD26" s="595">
        <v>9</v>
      </c>
      <c r="BE26" s="595"/>
      <c r="BF26" s="595"/>
      <c r="BG26" s="467">
        <v>9</v>
      </c>
      <c r="BH26" s="595"/>
      <c r="BI26" s="595"/>
      <c r="BJ26" s="595">
        <v>10</v>
      </c>
      <c r="BK26" s="464">
        <f t="shared" si="0"/>
        <v>0</v>
      </c>
      <c r="BL26" s="440">
        <f t="shared" si="1"/>
        <v>32</v>
      </c>
      <c r="BM26" s="440">
        <f t="shared" si="2"/>
        <v>0</v>
      </c>
      <c r="BN26" s="440">
        <f t="shared" si="3"/>
        <v>0</v>
      </c>
      <c r="BO26" s="440">
        <f t="shared" si="11"/>
        <v>0</v>
      </c>
      <c r="BP26" s="440">
        <f t="shared" si="4"/>
        <v>32</v>
      </c>
      <c r="BQ26" s="470"/>
      <c r="BR26" s="467"/>
      <c r="BS26" s="467"/>
      <c r="BT26" s="467"/>
      <c r="BU26" s="467"/>
      <c r="BV26" s="467"/>
      <c r="BW26" s="467"/>
      <c r="BX26" s="467"/>
      <c r="BY26" s="466"/>
      <c r="BZ26" s="466"/>
      <c r="CA26" s="463"/>
      <c r="CB26" s="467"/>
      <c r="CC26" s="467"/>
      <c r="CD26" s="467"/>
      <c r="CE26" s="468"/>
      <c r="CF26" s="463"/>
      <c r="CG26" s="467"/>
      <c r="CH26" s="467"/>
      <c r="CI26" s="467"/>
      <c r="CJ26" s="467"/>
      <c r="CK26" s="467"/>
      <c r="CL26" s="467"/>
      <c r="CM26" s="467"/>
      <c r="CN26" s="467"/>
      <c r="CO26" s="469"/>
      <c r="CP26" s="470"/>
      <c r="CQ26" s="467"/>
      <c r="CR26" s="467"/>
      <c r="CS26" s="467"/>
      <c r="CT26" s="467"/>
      <c r="CU26" s="467"/>
      <c r="CV26" s="467"/>
      <c r="CW26" s="467"/>
      <c r="CX26" s="467"/>
      <c r="CY26" s="471"/>
      <c r="CZ26" s="470"/>
      <c r="DA26" s="466"/>
      <c r="DB26" s="470"/>
      <c r="DC26" s="467"/>
      <c r="DD26" s="467"/>
      <c r="DE26" s="467"/>
      <c r="DF26" s="467"/>
      <c r="DG26" s="467"/>
      <c r="DH26" s="472"/>
    </row>
    <row r="27" spans="1:112" s="450" customFormat="1" ht="15" x14ac:dyDescent="0.25">
      <c r="A27" s="437"/>
      <c r="B27" s="367"/>
      <c r="C27" s="367" t="s">
        <v>1925</v>
      </c>
      <c r="D27" s="313" t="s">
        <v>1927</v>
      </c>
      <c r="E27" s="206" t="s">
        <v>592</v>
      </c>
      <c r="F27" s="190">
        <v>5</v>
      </c>
      <c r="G27" s="460"/>
      <c r="H27" s="385">
        <v>6</v>
      </c>
      <c r="I27" s="595"/>
      <c r="J27" s="595">
        <v>9</v>
      </c>
      <c r="K27" s="595">
        <v>9</v>
      </c>
      <c r="L27" s="595">
        <v>9</v>
      </c>
      <c r="M27" s="595">
        <v>10</v>
      </c>
      <c r="N27" s="595"/>
      <c r="O27" s="595"/>
      <c r="P27" s="595">
        <v>8</v>
      </c>
      <c r="Q27" s="389">
        <v>8</v>
      </c>
      <c r="R27" s="389">
        <v>5</v>
      </c>
      <c r="S27" s="595"/>
      <c r="T27" s="595">
        <v>7</v>
      </c>
      <c r="U27" s="595"/>
      <c r="V27" s="461">
        <v>9</v>
      </c>
      <c r="W27" s="595"/>
      <c r="X27" s="461">
        <v>7</v>
      </c>
      <c r="Y27" s="461">
        <v>8</v>
      </c>
      <c r="Z27" s="595">
        <v>6</v>
      </c>
      <c r="AA27" s="595">
        <v>5</v>
      </c>
      <c r="AB27" s="385">
        <v>10</v>
      </c>
      <c r="AC27" s="595"/>
      <c r="AD27" s="385">
        <v>8</v>
      </c>
      <c r="AE27" s="461">
        <v>9</v>
      </c>
      <c r="AF27" s="595">
        <v>5</v>
      </c>
      <c r="AG27" s="467">
        <v>9</v>
      </c>
      <c r="AH27" s="595">
        <v>7</v>
      </c>
      <c r="AI27" s="385">
        <v>9</v>
      </c>
      <c r="AJ27" s="595"/>
      <c r="AK27" s="385">
        <v>10</v>
      </c>
      <c r="AL27" s="595"/>
      <c r="AM27" s="385">
        <v>9</v>
      </c>
      <c r="AN27" s="595"/>
      <c r="AO27" s="595">
        <v>8</v>
      </c>
      <c r="AP27" s="595"/>
      <c r="AQ27" s="595"/>
      <c r="AR27" s="595"/>
      <c r="AS27" s="595"/>
      <c r="AT27" s="595"/>
      <c r="AU27" s="595"/>
      <c r="AV27" s="595"/>
      <c r="AW27" s="595"/>
      <c r="AX27" s="467">
        <v>10</v>
      </c>
      <c r="AY27" s="595">
        <v>5</v>
      </c>
      <c r="AZ27" s="595">
        <v>10</v>
      </c>
      <c r="BA27" s="595"/>
      <c r="BB27" s="595">
        <v>8</v>
      </c>
      <c r="BC27" s="595">
        <v>8</v>
      </c>
      <c r="BD27" s="595">
        <v>5</v>
      </c>
      <c r="BE27" s="595"/>
      <c r="BF27" s="595"/>
      <c r="BG27" s="467">
        <v>8</v>
      </c>
      <c r="BH27" s="595"/>
      <c r="BI27" s="595"/>
      <c r="BJ27" s="595">
        <v>9</v>
      </c>
      <c r="BK27" s="464">
        <f t="shared" si="0"/>
        <v>0</v>
      </c>
      <c r="BL27" s="440">
        <f t="shared" si="1"/>
        <v>27</v>
      </c>
      <c r="BM27" s="440">
        <f t="shared" si="2"/>
        <v>0</v>
      </c>
      <c r="BN27" s="440">
        <f t="shared" si="3"/>
        <v>5</v>
      </c>
      <c r="BO27" s="440">
        <f t="shared" si="11"/>
        <v>0</v>
      </c>
      <c r="BP27" s="440">
        <f t="shared" si="4"/>
        <v>32</v>
      </c>
      <c r="BQ27" s="470"/>
      <c r="BR27" s="467"/>
      <c r="BS27" s="467"/>
      <c r="BT27" s="467"/>
      <c r="BU27" s="467"/>
      <c r="BV27" s="467"/>
      <c r="BW27" s="467"/>
      <c r="BX27" s="467"/>
      <c r="BY27" s="466"/>
      <c r="BZ27" s="466"/>
      <c r="CA27" s="463"/>
      <c r="CB27" s="467"/>
      <c r="CC27" s="467"/>
      <c r="CD27" s="467"/>
      <c r="CE27" s="468"/>
      <c r="CF27" s="463"/>
      <c r="CG27" s="467"/>
      <c r="CH27" s="467"/>
      <c r="CI27" s="467"/>
      <c r="CJ27" s="467"/>
      <c r="CK27" s="467"/>
      <c r="CL27" s="467"/>
      <c r="CM27" s="467"/>
      <c r="CN27" s="467"/>
      <c r="CO27" s="469"/>
      <c r="CP27" s="470"/>
      <c r="CQ27" s="467"/>
      <c r="CR27" s="467"/>
      <c r="CS27" s="467"/>
      <c r="CT27" s="467"/>
      <c r="CU27" s="467"/>
      <c r="CV27" s="467"/>
      <c r="CW27" s="467"/>
      <c r="CX27" s="467"/>
      <c r="CY27" s="471"/>
      <c r="CZ27" s="470"/>
      <c r="DA27" s="466"/>
      <c r="DB27" s="470"/>
      <c r="DC27" s="467"/>
      <c r="DD27" s="467"/>
      <c r="DE27" s="467"/>
      <c r="DF27" s="467"/>
      <c r="DG27" s="467"/>
      <c r="DH27" s="472"/>
    </row>
    <row r="28" spans="1:112" s="450" customFormat="1" ht="15" hidden="1" x14ac:dyDescent="0.25">
      <c r="A28" s="437"/>
      <c r="B28" s="367"/>
      <c r="C28" s="367" t="s">
        <v>1960</v>
      </c>
      <c r="D28" s="366" t="s">
        <v>1959</v>
      </c>
      <c r="E28" s="367" t="s">
        <v>592</v>
      </c>
      <c r="F28" s="367">
        <v>3</v>
      </c>
      <c r="G28" s="460"/>
      <c r="H28" s="385" t="s">
        <v>2330</v>
      </c>
      <c r="I28" s="595"/>
      <c r="J28" s="595">
        <v>7</v>
      </c>
      <c r="K28" s="595">
        <v>5</v>
      </c>
      <c r="L28" s="595">
        <v>6</v>
      </c>
      <c r="M28" s="595">
        <v>7</v>
      </c>
      <c r="N28" s="595"/>
      <c r="O28" s="595"/>
      <c r="P28" s="595" t="s">
        <v>2141</v>
      </c>
      <c r="Q28" s="389" t="s">
        <v>2330</v>
      </c>
      <c r="R28" s="595"/>
      <c r="S28" s="595"/>
      <c r="T28" s="595">
        <v>5</v>
      </c>
      <c r="U28" s="595"/>
      <c r="V28" s="461" t="s">
        <v>2330</v>
      </c>
      <c r="W28" s="595"/>
      <c r="X28" s="461" t="s">
        <v>2330</v>
      </c>
      <c r="Y28" s="461" t="s">
        <v>2330</v>
      </c>
      <c r="Z28" s="595">
        <v>5</v>
      </c>
      <c r="AA28" s="595">
        <v>6</v>
      </c>
      <c r="AB28" s="385" t="s">
        <v>2547</v>
      </c>
      <c r="AC28" s="595"/>
      <c r="AD28" s="385" t="s">
        <v>2547</v>
      </c>
      <c r="AE28" s="461" t="s">
        <v>2330</v>
      </c>
      <c r="AF28" s="595">
        <v>6</v>
      </c>
      <c r="AG28" s="467" t="s">
        <v>2141</v>
      </c>
      <c r="AH28" s="595">
        <v>7</v>
      </c>
      <c r="AI28" s="385" t="s">
        <v>2547</v>
      </c>
      <c r="AJ28" s="595"/>
      <c r="AK28" s="385" t="s">
        <v>2547</v>
      </c>
      <c r="AL28" s="595"/>
      <c r="AM28" s="385" t="s">
        <v>2547</v>
      </c>
      <c r="AN28" s="595"/>
      <c r="AO28" s="595" t="s">
        <v>2141</v>
      </c>
      <c r="AP28" s="595"/>
      <c r="AQ28" s="595"/>
      <c r="AR28" s="595"/>
      <c r="AS28" s="595"/>
      <c r="AT28" s="595"/>
      <c r="AU28" s="595"/>
      <c r="AV28" s="595"/>
      <c r="AW28" s="595"/>
      <c r="AX28" s="467" t="s">
        <v>2141</v>
      </c>
      <c r="AY28" s="595">
        <v>7</v>
      </c>
      <c r="AZ28" s="595">
        <v>5</v>
      </c>
      <c r="BA28" s="595"/>
      <c r="BB28" s="595">
        <v>5</v>
      </c>
      <c r="BC28" s="595">
        <v>5</v>
      </c>
      <c r="BD28" s="595" t="s">
        <v>2141</v>
      </c>
      <c r="BE28" s="595"/>
      <c r="BF28" s="595"/>
      <c r="BG28" s="467" t="s">
        <v>2141</v>
      </c>
      <c r="BH28" s="595"/>
      <c r="BI28" s="595"/>
      <c r="BJ28" s="595">
        <v>5</v>
      </c>
      <c r="BK28" s="464">
        <f t="shared" si="0"/>
        <v>5</v>
      </c>
      <c r="BL28" s="440">
        <f t="shared" si="1"/>
        <v>7</v>
      </c>
      <c r="BM28" s="440">
        <f t="shared" si="2"/>
        <v>0</v>
      </c>
      <c r="BN28" s="440">
        <f t="shared" si="3"/>
        <v>7</v>
      </c>
      <c r="BO28" s="440">
        <f t="shared" si="11"/>
        <v>0</v>
      </c>
      <c r="BP28" s="440">
        <f t="shared" si="4"/>
        <v>14</v>
      </c>
      <c r="BQ28" s="470"/>
      <c r="BR28" s="467"/>
      <c r="BS28" s="467"/>
      <c r="BT28" s="467"/>
      <c r="BU28" s="467"/>
      <c r="BV28" s="467"/>
      <c r="BW28" s="467"/>
      <c r="BX28" s="467"/>
      <c r="BY28" s="466"/>
      <c r="BZ28" s="466"/>
      <c r="CA28" s="463"/>
      <c r="CB28" s="467"/>
      <c r="CC28" s="467"/>
      <c r="CD28" s="467"/>
      <c r="CE28" s="468"/>
      <c r="CF28" s="463"/>
      <c r="CG28" s="467"/>
      <c r="CH28" s="467"/>
      <c r="CI28" s="467"/>
      <c r="CJ28" s="467"/>
      <c r="CK28" s="467"/>
      <c r="CL28" s="467"/>
      <c r="CM28" s="467"/>
      <c r="CN28" s="467"/>
      <c r="CO28" s="469"/>
      <c r="CP28" s="470"/>
      <c r="CQ28" s="467"/>
      <c r="CR28" s="467"/>
      <c r="CS28" s="467"/>
      <c r="CT28" s="467"/>
      <c r="CU28" s="467"/>
      <c r="CV28" s="467"/>
      <c r="CW28" s="467"/>
      <c r="CX28" s="467"/>
      <c r="CY28" s="471"/>
      <c r="CZ28" s="470"/>
      <c r="DA28" s="466"/>
      <c r="DB28" s="470"/>
      <c r="DC28" s="467"/>
      <c r="DD28" s="467"/>
      <c r="DE28" s="467"/>
      <c r="DF28" s="467"/>
      <c r="DG28" s="467"/>
      <c r="DH28" s="472"/>
    </row>
    <row r="29" spans="1:112" s="450" customFormat="1" ht="15" x14ac:dyDescent="0.25">
      <c r="A29" s="437"/>
      <c r="B29" s="367">
        <v>1304184</v>
      </c>
      <c r="C29" s="367" t="s">
        <v>1768</v>
      </c>
      <c r="D29" s="366" t="s">
        <v>1769</v>
      </c>
      <c r="E29" s="367" t="s">
        <v>592</v>
      </c>
      <c r="F29" s="367">
        <v>6</v>
      </c>
      <c r="G29" s="460"/>
      <c r="H29" s="385">
        <v>7</v>
      </c>
      <c r="I29" s="595"/>
      <c r="J29" s="595">
        <v>8</v>
      </c>
      <c r="K29" s="595">
        <v>9</v>
      </c>
      <c r="L29" s="595">
        <v>9</v>
      </c>
      <c r="M29" s="595">
        <v>9</v>
      </c>
      <c r="N29" s="595">
        <v>10</v>
      </c>
      <c r="O29" s="595"/>
      <c r="P29" s="595">
        <v>9</v>
      </c>
      <c r="Q29" s="389">
        <v>9</v>
      </c>
      <c r="R29" s="595">
        <v>10</v>
      </c>
      <c r="S29" s="595">
        <v>10</v>
      </c>
      <c r="T29" s="595">
        <v>7</v>
      </c>
      <c r="U29" s="595">
        <v>9</v>
      </c>
      <c r="V29" s="461">
        <v>9</v>
      </c>
      <c r="W29" s="595">
        <v>9</v>
      </c>
      <c r="X29" s="461">
        <v>7</v>
      </c>
      <c r="Y29" s="461">
        <v>8</v>
      </c>
      <c r="Z29" s="595">
        <v>8</v>
      </c>
      <c r="AA29" s="595">
        <v>9</v>
      </c>
      <c r="AB29" s="385">
        <v>10</v>
      </c>
      <c r="AC29" s="595"/>
      <c r="AD29" s="385">
        <v>9</v>
      </c>
      <c r="AE29" s="461">
        <v>9</v>
      </c>
      <c r="AF29" s="595">
        <v>10</v>
      </c>
      <c r="AG29" s="467">
        <v>9</v>
      </c>
      <c r="AH29" s="595">
        <v>10</v>
      </c>
      <c r="AI29" s="385">
        <v>9</v>
      </c>
      <c r="AJ29" s="595"/>
      <c r="AK29" s="385">
        <v>10</v>
      </c>
      <c r="AL29" s="595"/>
      <c r="AM29" s="385">
        <v>9</v>
      </c>
      <c r="AN29" s="595"/>
      <c r="AO29" s="595">
        <v>9</v>
      </c>
      <c r="AP29" s="595"/>
      <c r="AQ29" s="595"/>
      <c r="AR29" s="595"/>
      <c r="AS29" s="595"/>
      <c r="AT29" s="595">
        <v>7</v>
      </c>
      <c r="AU29" s="595"/>
      <c r="AV29" s="595"/>
      <c r="AW29" s="595"/>
      <c r="AX29" s="467">
        <v>10</v>
      </c>
      <c r="AY29" s="595">
        <v>10</v>
      </c>
      <c r="AZ29" s="595">
        <v>9</v>
      </c>
      <c r="BA29" s="595"/>
      <c r="BB29" s="595">
        <v>8</v>
      </c>
      <c r="BC29" s="595">
        <v>9</v>
      </c>
      <c r="BD29" s="595">
        <v>9</v>
      </c>
      <c r="BE29" s="595"/>
      <c r="BF29" s="595"/>
      <c r="BG29" s="467">
        <v>8</v>
      </c>
      <c r="BH29" s="595"/>
      <c r="BI29" s="595">
        <v>9</v>
      </c>
      <c r="BJ29" s="595">
        <v>8</v>
      </c>
      <c r="BK29" s="464">
        <f t="shared" si="0"/>
        <v>0</v>
      </c>
      <c r="BL29" s="440">
        <f t="shared" si="1"/>
        <v>38</v>
      </c>
      <c r="BM29" s="440">
        <f t="shared" si="2"/>
        <v>0</v>
      </c>
      <c r="BN29" s="440">
        <f t="shared" si="3"/>
        <v>0</v>
      </c>
      <c r="BO29" s="440">
        <f t="shared" si="11"/>
        <v>0</v>
      </c>
      <c r="BP29" s="440">
        <f t="shared" si="4"/>
        <v>38</v>
      </c>
      <c r="BQ29" s="470"/>
      <c r="BR29" s="467"/>
      <c r="BS29" s="467"/>
      <c r="BT29" s="467"/>
      <c r="BU29" s="467"/>
      <c r="BV29" s="467"/>
      <c r="BW29" s="467"/>
      <c r="BX29" s="467"/>
      <c r="BY29" s="466"/>
      <c r="BZ29" s="466"/>
      <c r="CA29" s="463"/>
      <c r="CB29" s="467"/>
      <c r="CC29" s="467"/>
      <c r="CD29" s="467"/>
      <c r="CE29" s="468"/>
      <c r="CF29" s="463"/>
      <c r="CG29" s="467"/>
      <c r="CH29" s="467"/>
      <c r="CI29" s="467"/>
      <c r="CJ29" s="467"/>
      <c r="CK29" s="467"/>
      <c r="CL29" s="467"/>
      <c r="CM29" s="467"/>
      <c r="CN29" s="467"/>
      <c r="CO29" s="469"/>
      <c r="CP29" s="470"/>
      <c r="CQ29" s="467"/>
      <c r="CR29" s="467"/>
      <c r="CS29" s="467"/>
      <c r="CT29" s="467"/>
      <c r="CU29" s="467"/>
      <c r="CV29" s="467"/>
      <c r="CW29" s="467"/>
      <c r="CX29" s="467"/>
      <c r="CY29" s="471"/>
      <c r="CZ29" s="470"/>
      <c r="DA29" s="466"/>
      <c r="DB29" s="470"/>
      <c r="DC29" s="467"/>
      <c r="DD29" s="467"/>
      <c r="DE29" s="467"/>
      <c r="DF29" s="467"/>
      <c r="DG29" s="467"/>
      <c r="DH29" s="472"/>
    </row>
    <row r="30" spans="1:112" s="450" customFormat="1" ht="15" x14ac:dyDescent="0.25">
      <c r="A30" s="437"/>
      <c r="B30" s="367">
        <v>1304184</v>
      </c>
      <c r="C30" s="367" t="s">
        <v>1575</v>
      </c>
      <c r="D30" s="366" t="s">
        <v>1574</v>
      </c>
      <c r="E30" s="367" t="s">
        <v>883</v>
      </c>
      <c r="F30" s="367">
        <v>7</v>
      </c>
      <c r="G30" s="460"/>
      <c r="H30" s="595">
        <v>9</v>
      </c>
      <c r="I30" s="595">
        <v>9</v>
      </c>
      <c r="J30" s="595">
        <v>9</v>
      </c>
      <c r="K30" s="595">
        <v>10</v>
      </c>
      <c r="L30" s="467">
        <v>10</v>
      </c>
      <c r="M30" s="595">
        <v>10</v>
      </c>
      <c r="N30" s="595">
        <v>10</v>
      </c>
      <c r="O30" s="595">
        <v>10</v>
      </c>
      <c r="P30" s="595">
        <v>10</v>
      </c>
      <c r="Q30" s="389">
        <v>10</v>
      </c>
      <c r="R30" s="595">
        <v>10</v>
      </c>
      <c r="S30" s="595">
        <v>10</v>
      </c>
      <c r="T30" s="595">
        <v>9</v>
      </c>
      <c r="U30" s="595">
        <v>9</v>
      </c>
      <c r="V30" s="595">
        <v>10</v>
      </c>
      <c r="W30" s="595">
        <v>10</v>
      </c>
      <c r="X30" s="595">
        <v>10</v>
      </c>
      <c r="Y30" s="595">
        <v>10</v>
      </c>
      <c r="Z30" s="385">
        <v>10</v>
      </c>
      <c r="AA30" s="595">
        <v>10</v>
      </c>
      <c r="AB30" s="385">
        <v>10</v>
      </c>
      <c r="AC30" s="595">
        <v>10</v>
      </c>
      <c r="AD30" s="385">
        <v>10</v>
      </c>
      <c r="AE30" s="461">
        <v>10</v>
      </c>
      <c r="AF30" s="595">
        <v>10</v>
      </c>
      <c r="AG30" s="467">
        <v>10</v>
      </c>
      <c r="AH30" s="461">
        <v>10</v>
      </c>
      <c r="AI30" s="385">
        <v>10</v>
      </c>
      <c r="AJ30" s="595">
        <v>10</v>
      </c>
      <c r="AK30" s="385">
        <v>10</v>
      </c>
      <c r="AL30" s="595">
        <v>10</v>
      </c>
      <c r="AM30" s="385">
        <v>10</v>
      </c>
      <c r="AN30" s="595"/>
      <c r="AO30" s="595">
        <v>10</v>
      </c>
      <c r="AP30" s="595"/>
      <c r="AQ30" s="595"/>
      <c r="AR30" s="595">
        <v>10</v>
      </c>
      <c r="AS30" s="595">
        <v>9</v>
      </c>
      <c r="AT30" s="595">
        <v>9</v>
      </c>
      <c r="AU30" s="595">
        <v>9</v>
      </c>
      <c r="AV30" s="595">
        <v>10</v>
      </c>
      <c r="AW30" s="595"/>
      <c r="AX30" s="467"/>
      <c r="AY30" s="595"/>
      <c r="AZ30" s="595">
        <v>9</v>
      </c>
      <c r="BA30" s="595"/>
      <c r="BB30" s="595">
        <v>10</v>
      </c>
      <c r="BC30" s="595"/>
      <c r="BD30" s="595">
        <v>10</v>
      </c>
      <c r="BE30" s="595"/>
      <c r="BF30" s="595"/>
      <c r="BG30" s="467">
        <v>9</v>
      </c>
      <c r="BH30" s="595"/>
      <c r="BI30" s="595">
        <v>9</v>
      </c>
      <c r="BJ30" s="467">
        <v>10</v>
      </c>
      <c r="BK30" s="464">
        <f t="shared" si="0"/>
        <v>0</v>
      </c>
      <c r="BL30" s="440">
        <f t="shared" si="1"/>
        <v>44</v>
      </c>
      <c r="BM30" s="440">
        <f t="shared" si="2"/>
        <v>0</v>
      </c>
      <c r="BN30" s="440">
        <f t="shared" si="3"/>
        <v>0</v>
      </c>
      <c r="BO30" s="440">
        <f t="shared" si="11"/>
        <v>0</v>
      </c>
      <c r="BP30" s="440">
        <f t="shared" si="4"/>
        <v>44</v>
      </c>
      <c r="BQ30" s="470"/>
      <c r="BR30" s="467"/>
      <c r="BS30" s="467"/>
      <c r="BT30" s="467"/>
      <c r="BU30" s="467"/>
      <c r="BV30" s="467"/>
      <c r="BW30" s="467"/>
      <c r="BX30" s="467"/>
      <c r="BY30" s="466"/>
      <c r="BZ30" s="466"/>
      <c r="CA30" s="463"/>
      <c r="CB30" s="467"/>
      <c r="CC30" s="467"/>
      <c r="CD30" s="467"/>
      <c r="CE30" s="468"/>
      <c r="CF30" s="463"/>
      <c r="CG30" s="467"/>
      <c r="CH30" s="467"/>
      <c r="CI30" s="467"/>
      <c r="CJ30" s="467"/>
      <c r="CK30" s="467"/>
      <c r="CL30" s="467"/>
      <c r="CM30" s="467"/>
      <c r="CN30" s="467"/>
      <c r="CO30" s="469"/>
      <c r="CP30" s="470"/>
      <c r="CQ30" s="467"/>
      <c r="CR30" s="467"/>
      <c r="CS30" s="467"/>
      <c r="CT30" s="467"/>
      <c r="CU30" s="467"/>
      <c r="CV30" s="467"/>
      <c r="CW30" s="467"/>
      <c r="CX30" s="467"/>
      <c r="CY30" s="471"/>
      <c r="CZ30" s="470"/>
      <c r="DA30" s="466"/>
      <c r="DB30" s="470"/>
      <c r="DC30" s="467"/>
      <c r="DD30" s="467"/>
      <c r="DE30" s="467"/>
      <c r="DF30" s="467"/>
      <c r="DG30" s="467"/>
      <c r="DH30" s="472"/>
    </row>
    <row r="31" spans="1:112" s="450" customFormat="1" ht="15" x14ac:dyDescent="0.25">
      <c r="A31" s="437"/>
      <c r="B31" s="367">
        <v>1304184</v>
      </c>
      <c r="C31" s="367" t="s">
        <v>1576</v>
      </c>
      <c r="D31" s="366" t="s">
        <v>1577</v>
      </c>
      <c r="E31" s="367" t="s">
        <v>883</v>
      </c>
      <c r="F31" s="367">
        <v>7</v>
      </c>
      <c r="G31" s="460"/>
      <c r="H31" s="595">
        <v>9</v>
      </c>
      <c r="I31" s="595">
        <v>8</v>
      </c>
      <c r="J31" s="595">
        <v>8</v>
      </c>
      <c r="K31" s="595">
        <v>10</v>
      </c>
      <c r="L31" s="467">
        <v>8</v>
      </c>
      <c r="M31" s="595">
        <v>10</v>
      </c>
      <c r="N31" s="595">
        <v>9</v>
      </c>
      <c r="O31" s="595">
        <v>8</v>
      </c>
      <c r="P31" s="595">
        <v>9</v>
      </c>
      <c r="Q31" s="389">
        <v>8</v>
      </c>
      <c r="R31" s="595">
        <v>10</v>
      </c>
      <c r="S31" s="595">
        <v>10</v>
      </c>
      <c r="T31" s="595">
        <v>9</v>
      </c>
      <c r="U31" s="595">
        <v>9</v>
      </c>
      <c r="V31" s="595">
        <v>9</v>
      </c>
      <c r="W31" s="595">
        <v>10</v>
      </c>
      <c r="X31" s="595">
        <v>9</v>
      </c>
      <c r="Y31" s="595">
        <v>10</v>
      </c>
      <c r="Z31" s="385">
        <v>9</v>
      </c>
      <c r="AA31" s="595">
        <v>9</v>
      </c>
      <c r="AB31" s="385">
        <v>10</v>
      </c>
      <c r="AC31" s="595">
        <v>9</v>
      </c>
      <c r="AD31" s="385">
        <v>10</v>
      </c>
      <c r="AE31" s="461">
        <v>9</v>
      </c>
      <c r="AF31" s="595">
        <v>10</v>
      </c>
      <c r="AG31" s="467">
        <v>9</v>
      </c>
      <c r="AH31" s="461">
        <v>9</v>
      </c>
      <c r="AI31" s="385">
        <v>9</v>
      </c>
      <c r="AJ31" s="595">
        <v>10</v>
      </c>
      <c r="AK31" s="385">
        <v>10</v>
      </c>
      <c r="AL31" s="595">
        <v>9</v>
      </c>
      <c r="AM31" s="385">
        <v>10</v>
      </c>
      <c r="AN31" s="595"/>
      <c r="AO31" s="595">
        <v>9</v>
      </c>
      <c r="AP31" s="595"/>
      <c r="AQ31" s="595"/>
      <c r="AR31" s="595">
        <v>8</v>
      </c>
      <c r="AS31" s="595">
        <v>8</v>
      </c>
      <c r="AT31" s="595">
        <v>9</v>
      </c>
      <c r="AU31" s="595">
        <v>8</v>
      </c>
      <c r="AV31" s="595">
        <v>9</v>
      </c>
      <c r="AW31" s="595"/>
      <c r="AX31" s="467"/>
      <c r="AY31" s="595"/>
      <c r="AZ31" s="595">
        <v>9</v>
      </c>
      <c r="BA31" s="595"/>
      <c r="BB31" s="595">
        <v>9</v>
      </c>
      <c r="BC31" s="595"/>
      <c r="BD31" s="595">
        <v>9</v>
      </c>
      <c r="BE31" s="595"/>
      <c r="BF31" s="595"/>
      <c r="BG31" s="467">
        <v>8</v>
      </c>
      <c r="BH31" s="595"/>
      <c r="BI31" s="595">
        <v>10</v>
      </c>
      <c r="BJ31" s="467">
        <v>9</v>
      </c>
      <c r="BK31" s="464">
        <f t="shared" si="0"/>
        <v>0</v>
      </c>
      <c r="BL31" s="440">
        <f t="shared" si="1"/>
        <v>44</v>
      </c>
      <c r="BM31" s="440">
        <f t="shared" si="2"/>
        <v>0</v>
      </c>
      <c r="BN31" s="440">
        <f t="shared" si="3"/>
        <v>0</v>
      </c>
      <c r="BO31" s="440">
        <f t="shared" si="11"/>
        <v>4</v>
      </c>
      <c r="BP31" s="440">
        <f t="shared" si="4"/>
        <v>48</v>
      </c>
      <c r="BQ31" s="470"/>
      <c r="BR31" s="467"/>
      <c r="BS31" s="467"/>
      <c r="BT31" s="467"/>
      <c r="BU31" s="467"/>
      <c r="BV31" s="467"/>
      <c r="BW31" s="467"/>
      <c r="BX31" s="467"/>
      <c r="BY31" s="466"/>
      <c r="BZ31" s="466"/>
      <c r="CA31" s="463"/>
      <c r="CB31" s="467"/>
      <c r="CC31" s="467"/>
      <c r="CD31" s="467"/>
      <c r="CE31" s="468"/>
      <c r="CF31" s="463"/>
      <c r="CG31" s="467"/>
      <c r="CH31" s="467"/>
      <c r="CI31" s="467"/>
      <c r="CJ31" s="467"/>
      <c r="CK31" s="467"/>
      <c r="CL31" s="467"/>
      <c r="CM31" s="467"/>
      <c r="CN31" s="467"/>
      <c r="CO31" s="469"/>
      <c r="CP31" s="470"/>
      <c r="CQ31" s="467"/>
      <c r="CR31" s="467"/>
      <c r="CS31" s="467"/>
      <c r="CT31" s="467"/>
      <c r="CU31" s="467"/>
      <c r="CV31" s="467"/>
      <c r="CW31" s="467"/>
      <c r="CX31" s="467"/>
      <c r="CY31" s="471"/>
      <c r="CZ31" s="470"/>
      <c r="DA31" s="466"/>
      <c r="DB31" s="470"/>
      <c r="DC31" s="467"/>
      <c r="DD31" s="467"/>
      <c r="DE31" s="467"/>
      <c r="DF31" s="467"/>
      <c r="DG31" s="467"/>
      <c r="DH31" s="472"/>
    </row>
    <row r="32" spans="1:112" s="450" customFormat="1" ht="15" x14ac:dyDescent="0.25">
      <c r="A32" s="437"/>
      <c r="B32" s="367">
        <v>1304184</v>
      </c>
      <c r="C32" s="367" t="s">
        <v>1578</v>
      </c>
      <c r="D32" s="366" t="s">
        <v>1579</v>
      </c>
      <c r="E32" s="367" t="s">
        <v>592</v>
      </c>
      <c r="F32" s="367">
        <v>7</v>
      </c>
      <c r="G32" s="460"/>
      <c r="H32" s="595">
        <v>9</v>
      </c>
      <c r="I32" s="595">
        <v>9</v>
      </c>
      <c r="J32" s="595">
        <v>9</v>
      </c>
      <c r="K32" s="595">
        <v>9</v>
      </c>
      <c r="L32" s="467">
        <v>10</v>
      </c>
      <c r="M32" s="595">
        <v>10</v>
      </c>
      <c r="N32" s="595">
        <v>10</v>
      </c>
      <c r="O32" s="595">
        <v>9</v>
      </c>
      <c r="P32" s="595">
        <v>10</v>
      </c>
      <c r="Q32" s="389">
        <v>10</v>
      </c>
      <c r="R32" s="595">
        <v>10</v>
      </c>
      <c r="S32" s="595">
        <v>10</v>
      </c>
      <c r="T32" s="595">
        <v>8</v>
      </c>
      <c r="U32" s="595">
        <v>9</v>
      </c>
      <c r="V32" s="595">
        <v>10</v>
      </c>
      <c r="W32" s="595">
        <v>10</v>
      </c>
      <c r="X32" s="595">
        <v>10</v>
      </c>
      <c r="Y32" s="595">
        <v>10</v>
      </c>
      <c r="Z32" s="385">
        <v>10</v>
      </c>
      <c r="AA32" s="595">
        <v>9</v>
      </c>
      <c r="AB32" s="385">
        <v>10</v>
      </c>
      <c r="AC32" s="595">
        <v>10</v>
      </c>
      <c r="AD32" s="385">
        <v>10</v>
      </c>
      <c r="AE32" s="461">
        <v>10</v>
      </c>
      <c r="AF32" s="595">
        <v>10</v>
      </c>
      <c r="AG32" s="467">
        <v>10</v>
      </c>
      <c r="AH32" s="461">
        <v>8</v>
      </c>
      <c r="AI32" s="385">
        <v>10</v>
      </c>
      <c r="AJ32" s="595">
        <v>10</v>
      </c>
      <c r="AK32" s="385">
        <v>10</v>
      </c>
      <c r="AL32" s="595">
        <v>10</v>
      </c>
      <c r="AM32" s="385">
        <v>10</v>
      </c>
      <c r="AN32" s="595"/>
      <c r="AO32" s="595">
        <v>10</v>
      </c>
      <c r="AP32" s="595"/>
      <c r="AQ32" s="595"/>
      <c r="AR32" s="595">
        <v>9</v>
      </c>
      <c r="AS32" s="595">
        <v>9</v>
      </c>
      <c r="AT32" s="595">
        <v>9</v>
      </c>
      <c r="AU32" s="595">
        <v>8</v>
      </c>
      <c r="AV32" s="595">
        <v>10</v>
      </c>
      <c r="AW32" s="595"/>
      <c r="AX32" s="467"/>
      <c r="AY32" s="595"/>
      <c r="AZ32" s="595">
        <v>10</v>
      </c>
      <c r="BA32" s="595"/>
      <c r="BB32" s="595">
        <v>9</v>
      </c>
      <c r="BC32" s="595"/>
      <c r="BD32" s="595">
        <v>10</v>
      </c>
      <c r="BE32" s="595"/>
      <c r="BF32" s="595"/>
      <c r="BG32" s="467">
        <v>9</v>
      </c>
      <c r="BH32" s="595"/>
      <c r="BI32" s="595">
        <v>9</v>
      </c>
      <c r="BJ32" s="467">
        <v>10</v>
      </c>
      <c r="BK32" s="464">
        <f t="shared" si="0"/>
        <v>0</v>
      </c>
      <c r="BL32" s="440">
        <f t="shared" si="1"/>
        <v>44</v>
      </c>
      <c r="BM32" s="440">
        <f t="shared" si="2"/>
        <v>0</v>
      </c>
      <c r="BN32" s="440">
        <f t="shared" si="3"/>
        <v>0</v>
      </c>
      <c r="BO32" s="440">
        <f t="shared" si="11"/>
        <v>4</v>
      </c>
      <c r="BP32" s="440">
        <f t="shared" si="4"/>
        <v>48</v>
      </c>
      <c r="BQ32" s="470"/>
      <c r="BR32" s="467"/>
      <c r="BS32" s="467"/>
      <c r="BT32" s="467"/>
      <c r="BU32" s="467"/>
      <c r="BV32" s="467"/>
      <c r="BW32" s="467"/>
      <c r="BX32" s="467"/>
      <c r="BY32" s="466"/>
      <c r="BZ32" s="466"/>
      <c r="CA32" s="463"/>
      <c r="CB32" s="467"/>
      <c r="CC32" s="467"/>
      <c r="CD32" s="467"/>
      <c r="CE32" s="468"/>
      <c r="CF32" s="463"/>
      <c r="CG32" s="467"/>
      <c r="CH32" s="467"/>
      <c r="CI32" s="467"/>
      <c r="CJ32" s="467"/>
      <c r="CK32" s="467"/>
      <c r="CL32" s="467"/>
      <c r="CM32" s="467"/>
      <c r="CN32" s="467"/>
      <c r="CO32" s="469"/>
      <c r="CP32" s="470"/>
      <c r="CQ32" s="467"/>
      <c r="CR32" s="467"/>
      <c r="CS32" s="467"/>
      <c r="CT32" s="467"/>
      <c r="CU32" s="467"/>
      <c r="CV32" s="467"/>
      <c r="CW32" s="467"/>
      <c r="CX32" s="467"/>
      <c r="CY32" s="471"/>
      <c r="CZ32" s="470"/>
      <c r="DA32" s="466"/>
      <c r="DB32" s="470"/>
      <c r="DC32" s="467"/>
      <c r="DD32" s="467"/>
      <c r="DE32" s="467"/>
      <c r="DF32" s="467"/>
      <c r="DG32" s="467"/>
      <c r="DH32" s="472"/>
    </row>
    <row r="33" spans="1:112" s="450" customFormat="1" ht="15" hidden="1" x14ac:dyDescent="0.25">
      <c r="A33" s="437"/>
      <c r="B33" s="367">
        <v>1304184</v>
      </c>
      <c r="C33" s="367" t="s">
        <v>1760</v>
      </c>
      <c r="D33" s="366" t="s">
        <v>1761</v>
      </c>
      <c r="E33" s="367" t="s">
        <v>592</v>
      </c>
      <c r="F33" s="367">
        <v>5</v>
      </c>
      <c r="G33" s="460"/>
      <c r="H33" s="595">
        <v>9</v>
      </c>
      <c r="I33" s="595">
        <v>8</v>
      </c>
      <c r="J33" s="595">
        <v>8</v>
      </c>
      <c r="K33" s="595">
        <v>9</v>
      </c>
      <c r="L33" s="467" t="s">
        <v>2141</v>
      </c>
      <c r="M33" s="595">
        <v>10</v>
      </c>
      <c r="N33" s="595">
        <v>9</v>
      </c>
      <c r="O33" s="595">
        <v>9</v>
      </c>
      <c r="P33" s="595" t="s">
        <v>2141</v>
      </c>
      <c r="Q33" s="389" t="s">
        <v>2330</v>
      </c>
      <c r="R33" s="595">
        <v>10</v>
      </c>
      <c r="S33" s="595">
        <v>10</v>
      </c>
      <c r="T33" s="595">
        <v>7</v>
      </c>
      <c r="U33" s="595">
        <v>9</v>
      </c>
      <c r="V33" s="595">
        <v>9</v>
      </c>
      <c r="W33" s="595">
        <v>10</v>
      </c>
      <c r="X33" s="595">
        <v>9</v>
      </c>
      <c r="Y33" s="595">
        <v>10</v>
      </c>
      <c r="Z33" s="595"/>
      <c r="AA33" s="595">
        <v>9</v>
      </c>
      <c r="AB33" s="595"/>
      <c r="AC33" s="595">
        <v>9</v>
      </c>
      <c r="AD33" s="595"/>
      <c r="AE33" s="595"/>
      <c r="AF33" s="595">
        <v>10</v>
      </c>
      <c r="AG33" s="467" t="s">
        <v>2141</v>
      </c>
      <c r="AH33" s="595"/>
      <c r="AI33" s="595"/>
      <c r="AJ33" s="595">
        <v>10</v>
      </c>
      <c r="AK33" s="595"/>
      <c r="AL33" s="595">
        <v>10</v>
      </c>
      <c r="AM33" s="595"/>
      <c r="AN33" s="595"/>
      <c r="AO33" s="595" t="s">
        <v>2141</v>
      </c>
      <c r="AP33" s="595"/>
      <c r="AQ33" s="595"/>
      <c r="AR33" s="595">
        <v>9</v>
      </c>
      <c r="AS33" s="595">
        <v>8</v>
      </c>
      <c r="AT33" s="595"/>
      <c r="AU33" s="595"/>
      <c r="AV33" s="595"/>
      <c r="AW33" s="595"/>
      <c r="AX33" s="467"/>
      <c r="AY33" s="595"/>
      <c r="AZ33" s="595">
        <v>9</v>
      </c>
      <c r="BA33" s="595"/>
      <c r="BB33" s="595">
        <v>8</v>
      </c>
      <c r="BC33" s="595" t="s">
        <v>2330</v>
      </c>
      <c r="BD33" s="595">
        <v>10</v>
      </c>
      <c r="BE33" s="595"/>
      <c r="BF33" s="595"/>
      <c r="BG33" s="467" t="s">
        <v>2141</v>
      </c>
      <c r="BH33" s="595"/>
      <c r="BI33" s="595">
        <v>9</v>
      </c>
      <c r="BJ33" s="467" t="s">
        <v>2141</v>
      </c>
      <c r="BK33" s="464">
        <f t="shared" si="0"/>
        <v>0</v>
      </c>
      <c r="BL33" s="440">
        <f t="shared" si="1"/>
        <v>26</v>
      </c>
      <c r="BM33" s="440">
        <f t="shared" si="2"/>
        <v>0</v>
      </c>
      <c r="BN33" s="440">
        <f t="shared" si="3"/>
        <v>0</v>
      </c>
      <c r="BO33" s="440">
        <f t="shared" si="11"/>
        <v>4</v>
      </c>
      <c r="BP33" s="440">
        <f t="shared" si="4"/>
        <v>30</v>
      </c>
      <c r="BQ33" s="470"/>
      <c r="BR33" s="467"/>
      <c r="BS33" s="467"/>
      <c r="BT33" s="467"/>
      <c r="BU33" s="467"/>
      <c r="BV33" s="467"/>
      <c r="BW33" s="467"/>
      <c r="BX33" s="467"/>
      <c r="BY33" s="466"/>
      <c r="BZ33" s="466"/>
      <c r="CA33" s="463"/>
      <c r="CB33" s="467"/>
      <c r="CC33" s="467"/>
      <c r="CD33" s="467"/>
      <c r="CE33" s="468"/>
      <c r="CF33" s="463"/>
      <c r="CG33" s="467"/>
      <c r="CH33" s="467"/>
      <c r="CI33" s="467"/>
      <c r="CJ33" s="467"/>
      <c r="CK33" s="467"/>
      <c r="CL33" s="467"/>
      <c r="CM33" s="467"/>
      <c r="CN33" s="467"/>
      <c r="CO33" s="469"/>
      <c r="CP33" s="470"/>
      <c r="CQ33" s="467"/>
      <c r="CR33" s="467"/>
      <c r="CS33" s="467"/>
      <c r="CT33" s="467"/>
      <c r="CU33" s="467"/>
      <c r="CV33" s="467"/>
      <c r="CW33" s="467"/>
      <c r="CX33" s="467"/>
      <c r="CY33" s="471"/>
      <c r="CZ33" s="470"/>
      <c r="DA33" s="466"/>
      <c r="DB33" s="470"/>
      <c r="DC33" s="467"/>
      <c r="DD33" s="467"/>
      <c r="DE33" s="467"/>
      <c r="DF33" s="467"/>
      <c r="DG33" s="467"/>
      <c r="DH33" s="472"/>
    </row>
    <row r="34" spans="1:112" s="450" customFormat="1" ht="15" hidden="1" x14ac:dyDescent="0.25">
      <c r="A34" s="437">
        <v>3</v>
      </c>
      <c r="B34" s="367">
        <v>1304184</v>
      </c>
      <c r="C34" s="367" t="s">
        <v>1174</v>
      </c>
      <c r="D34" s="313" t="s">
        <v>1173</v>
      </c>
      <c r="E34" s="206" t="s">
        <v>592</v>
      </c>
      <c r="F34" s="190">
        <v>4</v>
      </c>
      <c r="G34" s="460"/>
      <c r="H34" s="595"/>
      <c r="I34" s="595"/>
      <c r="J34" s="595">
        <v>8</v>
      </c>
      <c r="K34" s="595" t="s">
        <v>301</v>
      </c>
      <c r="L34" s="595">
        <v>9</v>
      </c>
      <c r="M34" s="595">
        <v>9</v>
      </c>
      <c r="N34" s="595"/>
      <c r="O34" s="595"/>
      <c r="P34" s="595"/>
      <c r="Q34" s="389" t="s">
        <v>2330</v>
      </c>
      <c r="R34" s="595">
        <v>8</v>
      </c>
      <c r="S34" s="595" t="s">
        <v>301</v>
      </c>
      <c r="T34" s="595"/>
      <c r="U34" s="595"/>
      <c r="V34" s="595"/>
      <c r="W34" s="595"/>
      <c r="X34" s="595"/>
      <c r="Y34" s="595"/>
      <c r="Z34" s="595" t="s">
        <v>301</v>
      </c>
      <c r="AA34" s="595" t="s">
        <v>1987</v>
      </c>
      <c r="AB34" s="595">
        <v>5</v>
      </c>
      <c r="AC34" s="595"/>
      <c r="AD34" s="595"/>
      <c r="AE34" s="595"/>
      <c r="AF34" s="595" t="s">
        <v>1987</v>
      </c>
      <c r="AG34" s="595">
        <v>5</v>
      </c>
      <c r="AH34" s="595"/>
      <c r="AI34" s="595"/>
      <c r="AJ34" s="595"/>
      <c r="AK34" s="595"/>
      <c r="AL34" s="595" t="s">
        <v>1987</v>
      </c>
      <c r="AM34" s="595"/>
      <c r="AN34" s="595"/>
      <c r="AO34" s="595" t="s">
        <v>2141</v>
      </c>
      <c r="AP34" s="595"/>
      <c r="AQ34" s="595"/>
      <c r="AR34" s="595" t="s">
        <v>1987</v>
      </c>
      <c r="AS34" s="595" t="s">
        <v>1987</v>
      </c>
      <c r="AT34" s="595"/>
      <c r="AU34" s="595"/>
      <c r="AV34" s="595"/>
      <c r="AW34" s="595"/>
      <c r="AX34" s="467" t="s">
        <v>2141</v>
      </c>
      <c r="AY34" s="595"/>
      <c r="AZ34" s="595" t="s">
        <v>301</v>
      </c>
      <c r="BA34" s="595"/>
      <c r="BB34" s="595"/>
      <c r="BC34" s="595" t="s">
        <v>2330</v>
      </c>
      <c r="BD34" s="595"/>
      <c r="BE34" s="595"/>
      <c r="BF34" s="595"/>
      <c r="BG34" s="467" t="s">
        <v>2141</v>
      </c>
      <c r="BH34" s="595"/>
      <c r="BI34" s="595" t="s">
        <v>295</v>
      </c>
      <c r="BJ34" s="595"/>
      <c r="BK34" s="464">
        <f t="shared" si="0"/>
        <v>0</v>
      </c>
      <c r="BL34" s="440">
        <f t="shared" si="1"/>
        <v>4</v>
      </c>
      <c r="BM34" s="440">
        <f t="shared" si="2"/>
        <v>1</v>
      </c>
      <c r="BN34" s="440">
        <f t="shared" si="3"/>
        <v>2</v>
      </c>
      <c r="BO34" s="440">
        <f t="shared" si="11"/>
        <v>4</v>
      </c>
      <c r="BP34" s="440">
        <f t="shared" si="4"/>
        <v>11</v>
      </c>
      <c r="BQ34" s="470"/>
      <c r="BR34" s="467"/>
      <c r="BS34" s="467"/>
      <c r="BT34" s="467"/>
      <c r="BU34" s="467"/>
      <c r="BV34" s="467"/>
      <c r="BW34" s="467"/>
      <c r="BX34" s="467"/>
      <c r="BY34" s="466"/>
      <c r="BZ34" s="466"/>
      <c r="CA34" s="463"/>
      <c r="CB34" s="467"/>
      <c r="CC34" s="467"/>
      <c r="CD34" s="467"/>
      <c r="CE34" s="468"/>
      <c r="CF34" s="463"/>
      <c r="CG34" s="467"/>
      <c r="CH34" s="467"/>
      <c r="CI34" s="467"/>
      <c r="CJ34" s="467"/>
      <c r="CK34" s="467"/>
      <c r="CL34" s="467"/>
      <c r="CM34" s="467"/>
      <c r="CN34" s="467"/>
      <c r="CO34" s="469"/>
      <c r="CP34" s="470"/>
      <c r="CQ34" s="467"/>
      <c r="CR34" s="467"/>
      <c r="CS34" s="467"/>
      <c r="CT34" s="467"/>
      <c r="CU34" s="467"/>
      <c r="CV34" s="467"/>
      <c r="CW34" s="467"/>
      <c r="CX34" s="467"/>
      <c r="CY34" s="471"/>
      <c r="CZ34" s="470"/>
      <c r="DA34" s="466"/>
      <c r="DB34" s="470"/>
      <c r="DC34" s="467"/>
      <c r="DD34" s="467"/>
      <c r="DE34" s="467"/>
      <c r="DF34" s="467"/>
      <c r="DG34" s="467"/>
      <c r="DH34" s="472"/>
    </row>
    <row r="35" spans="1:112" s="450" customFormat="1" ht="15" hidden="1" customHeight="1" x14ac:dyDescent="0.25">
      <c r="A35" s="437"/>
      <c r="B35" s="367">
        <v>1304184</v>
      </c>
      <c r="C35" s="367" t="s">
        <v>1312</v>
      </c>
      <c r="D35" s="313" t="s">
        <v>1311</v>
      </c>
      <c r="E35" s="367" t="s">
        <v>592</v>
      </c>
      <c r="F35" s="367">
        <v>8</v>
      </c>
      <c r="G35" s="460"/>
      <c r="H35" s="595">
        <v>9</v>
      </c>
      <c r="I35" s="595">
        <v>9</v>
      </c>
      <c r="J35" s="467">
        <v>10</v>
      </c>
      <c r="K35" s="595">
        <v>9</v>
      </c>
      <c r="L35" s="595">
        <v>9</v>
      </c>
      <c r="M35" s="595">
        <v>10</v>
      </c>
      <c r="N35" s="595">
        <v>9</v>
      </c>
      <c r="O35" s="595">
        <v>8</v>
      </c>
      <c r="P35" s="385">
        <v>9</v>
      </c>
      <c r="Q35" s="389">
        <v>9</v>
      </c>
      <c r="R35" s="595">
        <v>8</v>
      </c>
      <c r="S35" s="595">
        <v>9</v>
      </c>
      <c r="T35" s="595">
        <v>9</v>
      </c>
      <c r="U35" s="595">
        <v>9</v>
      </c>
      <c r="V35" s="595">
        <v>9</v>
      </c>
      <c r="W35" s="595">
        <v>10</v>
      </c>
      <c r="X35" s="595">
        <v>9</v>
      </c>
      <c r="Y35" s="595">
        <v>10</v>
      </c>
      <c r="Z35" s="595">
        <v>10</v>
      </c>
      <c r="AA35" s="595">
        <v>9</v>
      </c>
      <c r="AB35" s="595">
        <v>8</v>
      </c>
      <c r="AC35" s="595">
        <v>10</v>
      </c>
      <c r="AD35" s="595">
        <v>9</v>
      </c>
      <c r="AE35" s="595">
        <v>8</v>
      </c>
      <c r="AF35" s="595">
        <v>10</v>
      </c>
      <c r="AG35" s="595">
        <v>10</v>
      </c>
      <c r="AH35" s="595">
        <v>9</v>
      </c>
      <c r="AI35" s="595">
        <v>7</v>
      </c>
      <c r="AJ35" s="595">
        <v>10</v>
      </c>
      <c r="AK35" s="595">
        <v>9</v>
      </c>
      <c r="AL35" s="595">
        <v>9</v>
      </c>
      <c r="AM35" s="595">
        <v>10</v>
      </c>
      <c r="AN35" s="595">
        <v>10</v>
      </c>
      <c r="AO35" s="595">
        <v>9</v>
      </c>
      <c r="AP35" s="595">
        <v>10</v>
      </c>
      <c r="AQ35" s="595">
        <v>10</v>
      </c>
      <c r="AR35" s="595">
        <v>9</v>
      </c>
      <c r="AS35" s="595">
        <v>9</v>
      </c>
      <c r="AT35" s="595">
        <v>7</v>
      </c>
      <c r="AU35" s="595">
        <v>8</v>
      </c>
      <c r="AV35" s="595">
        <v>8</v>
      </c>
      <c r="AW35" s="595"/>
      <c r="AX35" s="467">
        <v>10</v>
      </c>
      <c r="AY35" s="595">
        <v>8</v>
      </c>
      <c r="AZ35" s="595"/>
      <c r="BA35" s="595">
        <v>8</v>
      </c>
      <c r="BB35" s="595">
        <v>9</v>
      </c>
      <c r="BC35" s="595">
        <v>8</v>
      </c>
      <c r="BD35" s="595">
        <v>8</v>
      </c>
      <c r="BE35" s="595"/>
      <c r="BF35" s="595"/>
      <c r="BG35" s="467">
        <v>8</v>
      </c>
      <c r="BH35" s="595">
        <v>9</v>
      </c>
      <c r="BI35" s="595">
        <v>9</v>
      </c>
      <c r="BJ35" s="595"/>
      <c r="BK35" s="464">
        <f t="shared" si="0"/>
        <v>0</v>
      </c>
      <c r="BL35" s="440">
        <f t="shared" si="1"/>
        <v>50</v>
      </c>
      <c r="BM35" s="440">
        <f t="shared" si="2"/>
        <v>0</v>
      </c>
      <c r="BN35" s="440">
        <f t="shared" si="3"/>
        <v>0</v>
      </c>
      <c r="BO35" s="440">
        <f t="shared" si="11"/>
        <v>0</v>
      </c>
      <c r="BP35" s="440">
        <f t="shared" si="4"/>
        <v>50</v>
      </c>
      <c r="BQ35" s="470"/>
      <c r="BR35" s="467"/>
      <c r="BS35" s="467"/>
      <c r="BT35" s="467"/>
      <c r="BU35" s="467"/>
      <c r="BV35" s="467"/>
      <c r="BW35" s="467"/>
      <c r="BX35" s="467"/>
      <c r="BY35" s="466"/>
      <c r="BZ35" s="466"/>
      <c r="CA35" s="463"/>
      <c r="CB35" s="467"/>
      <c r="CC35" s="467"/>
      <c r="CD35" s="467"/>
      <c r="CE35" s="468"/>
      <c r="CF35" s="463"/>
      <c r="CG35" s="467"/>
      <c r="CH35" s="467"/>
      <c r="CI35" s="467"/>
      <c r="CJ35" s="467"/>
      <c r="CK35" s="467"/>
      <c r="CL35" s="467"/>
      <c r="CM35" s="467"/>
      <c r="CN35" s="467"/>
      <c r="CO35" s="469"/>
      <c r="CP35" s="470"/>
      <c r="CQ35" s="467"/>
      <c r="CR35" s="467"/>
      <c r="CS35" s="467"/>
      <c r="CT35" s="467"/>
      <c r="CU35" s="467"/>
      <c r="CV35" s="467"/>
      <c r="CW35" s="467"/>
      <c r="CX35" s="467"/>
      <c r="CY35" s="471"/>
      <c r="CZ35" s="470"/>
      <c r="DA35" s="466"/>
      <c r="DB35" s="470"/>
      <c r="DC35" s="467"/>
      <c r="DD35" s="467"/>
      <c r="DE35" s="467"/>
      <c r="DF35" s="467"/>
      <c r="DG35" s="467"/>
      <c r="DH35" s="472"/>
    </row>
    <row r="36" spans="1:112" s="450" customFormat="1" ht="15" hidden="1" x14ac:dyDescent="0.25">
      <c r="A36" s="437"/>
      <c r="B36" s="367">
        <v>1304184</v>
      </c>
      <c r="C36" s="529" t="s">
        <v>1421</v>
      </c>
      <c r="D36" s="313" t="s">
        <v>1420</v>
      </c>
      <c r="E36" s="367" t="s">
        <v>592</v>
      </c>
      <c r="F36" s="367">
        <v>7</v>
      </c>
      <c r="G36" s="460"/>
      <c r="H36" s="595">
        <v>9</v>
      </c>
      <c r="I36" s="595">
        <v>8</v>
      </c>
      <c r="J36" s="595"/>
      <c r="K36" s="595">
        <v>9</v>
      </c>
      <c r="L36" s="595">
        <v>10</v>
      </c>
      <c r="M36" s="595">
        <v>10</v>
      </c>
      <c r="N36" s="595">
        <v>10</v>
      </c>
      <c r="O36" s="595">
        <v>9</v>
      </c>
      <c r="P36" s="595"/>
      <c r="Q36" s="595"/>
      <c r="R36" s="595"/>
      <c r="S36" s="595">
        <v>10</v>
      </c>
      <c r="T36" s="595">
        <v>8</v>
      </c>
      <c r="U36" s="595">
        <v>9</v>
      </c>
      <c r="V36" s="595">
        <v>10</v>
      </c>
      <c r="W36" s="595">
        <v>10</v>
      </c>
      <c r="X36" s="595">
        <v>10</v>
      </c>
      <c r="Y36" s="595">
        <v>10</v>
      </c>
      <c r="Z36" s="595">
        <v>10</v>
      </c>
      <c r="AA36" s="595">
        <v>10</v>
      </c>
      <c r="AB36" s="595">
        <v>8</v>
      </c>
      <c r="AC36" s="595">
        <v>10</v>
      </c>
      <c r="AD36" s="595">
        <v>10</v>
      </c>
      <c r="AE36" s="595">
        <v>9</v>
      </c>
      <c r="AF36" s="595">
        <v>10</v>
      </c>
      <c r="AG36" s="595">
        <v>10</v>
      </c>
      <c r="AH36" s="595">
        <v>10</v>
      </c>
      <c r="AI36" s="595">
        <v>8</v>
      </c>
      <c r="AJ36" s="595">
        <v>10</v>
      </c>
      <c r="AK36" s="595">
        <v>10</v>
      </c>
      <c r="AL36" s="595">
        <v>9</v>
      </c>
      <c r="AM36" s="595"/>
      <c r="AN36" s="595">
        <v>10</v>
      </c>
      <c r="AO36" s="595"/>
      <c r="AP36" s="595">
        <v>10</v>
      </c>
      <c r="AQ36" s="595"/>
      <c r="AR36" s="595">
        <v>9</v>
      </c>
      <c r="AS36" s="595">
        <v>10</v>
      </c>
      <c r="AT36" s="595"/>
      <c r="AU36" s="595">
        <v>9</v>
      </c>
      <c r="AV36" s="595">
        <v>9</v>
      </c>
      <c r="AW36" s="595"/>
      <c r="AX36" s="595"/>
      <c r="AY36" s="595">
        <v>9</v>
      </c>
      <c r="AZ36" s="595"/>
      <c r="BA36" s="595">
        <v>10</v>
      </c>
      <c r="BB36" s="595">
        <v>8</v>
      </c>
      <c r="BC36" s="595"/>
      <c r="BD36" s="595">
        <v>9</v>
      </c>
      <c r="BE36" s="595"/>
      <c r="BF36" s="595"/>
      <c r="BG36" s="595"/>
      <c r="BH36" s="595">
        <v>9</v>
      </c>
      <c r="BI36" s="595"/>
      <c r="BJ36" s="595"/>
      <c r="BK36" s="464">
        <f t="shared" si="0"/>
        <v>0</v>
      </c>
      <c r="BL36" s="440">
        <f t="shared" si="1"/>
        <v>38</v>
      </c>
      <c r="BM36" s="440">
        <f t="shared" si="2"/>
        <v>0</v>
      </c>
      <c r="BN36" s="440">
        <f t="shared" si="3"/>
        <v>0</v>
      </c>
      <c r="BO36" s="440">
        <f t="shared" si="11"/>
        <v>0</v>
      </c>
      <c r="BP36" s="440">
        <f t="shared" si="4"/>
        <v>38</v>
      </c>
      <c r="BQ36" s="470"/>
      <c r="BR36" s="467"/>
      <c r="BS36" s="467"/>
      <c r="BT36" s="467"/>
      <c r="BU36" s="467"/>
      <c r="BV36" s="467"/>
      <c r="BW36" s="467"/>
      <c r="BX36" s="467"/>
      <c r="BY36" s="466"/>
      <c r="BZ36" s="466"/>
      <c r="CA36" s="463"/>
      <c r="CB36" s="467"/>
      <c r="CC36" s="467"/>
      <c r="CD36" s="467"/>
      <c r="CE36" s="468"/>
      <c r="CF36" s="463"/>
      <c r="CG36" s="467"/>
      <c r="CH36" s="467"/>
      <c r="CI36" s="467"/>
      <c r="CJ36" s="467"/>
      <c r="CK36" s="467"/>
      <c r="CL36" s="467"/>
      <c r="CM36" s="467"/>
      <c r="CN36" s="467"/>
      <c r="CO36" s="469"/>
      <c r="CP36" s="470"/>
      <c r="CQ36" s="467"/>
      <c r="CR36" s="467"/>
      <c r="CS36" s="467"/>
      <c r="CT36" s="467"/>
      <c r="CU36" s="467"/>
      <c r="CV36" s="467"/>
      <c r="CW36" s="467"/>
      <c r="CX36" s="467"/>
      <c r="CY36" s="471"/>
      <c r="CZ36" s="470"/>
      <c r="DA36" s="466"/>
      <c r="DB36" s="470"/>
      <c r="DC36" s="467"/>
      <c r="DD36" s="467"/>
      <c r="DE36" s="467"/>
      <c r="DF36" s="467"/>
      <c r="DG36" s="467"/>
      <c r="DH36" s="472"/>
    </row>
    <row r="37" spans="1:112" s="450" customFormat="1" ht="15" hidden="1" x14ac:dyDescent="0.25">
      <c r="A37" s="437"/>
      <c r="B37" s="367">
        <v>1304184</v>
      </c>
      <c r="C37" s="529" t="s">
        <v>1418</v>
      </c>
      <c r="D37" s="313" t="s">
        <v>1419</v>
      </c>
      <c r="E37" s="367" t="s">
        <v>592</v>
      </c>
      <c r="F37" s="367">
        <v>2</v>
      </c>
      <c r="G37" s="460"/>
      <c r="H37" s="595" t="s">
        <v>1673</v>
      </c>
      <c r="I37" s="595" t="s">
        <v>1673</v>
      </c>
      <c r="J37" s="595"/>
      <c r="K37" s="595"/>
      <c r="L37" s="595">
        <v>9</v>
      </c>
      <c r="M37" s="595"/>
      <c r="N37" s="595" t="s">
        <v>1673</v>
      </c>
      <c r="O37" s="595"/>
      <c r="P37" s="595"/>
      <c r="Q37" s="595"/>
      <c r="R37" s="595"/>
      <c r="S37" s="595"/>
      <c r="T37" s="595" t="s">
        <v>1901</v>
      </c>
      <c r="U37" s="595"/>
      <c r="V37" s="595" t="s">
        <v>1673</v>
      </c>
      <c r="W37" s="595"/>
      <c r="X37" s="595" t="s">
        <v>1673</v>
      </c>
      <c r="Y37" s="595"/>
      <c r="Z37" s="595"/>
      <c r="AA37" s="595" t="s">
        <v>1987</v>
      </c>
      <c r="AB37" s="595">
        <v>8</v>
      </c>
      <c r="AC37" s="595"/>
      <c r="AD37" s="595" t="s">
        <v>1901</v>
      </c>
      <c r="AE37" s="595"/>
      <c r="AF37" s="595" t="s">
        <v>1987</v>
      </c>
      <c r="AG37" s="595">
        <v>9</v>
      </c>
      <c r="AH37" s="595"/>
      <c r="AI37" s="595">
        <v>6</v>
      </c>
      <c r="AJ37" s="595" t="s">
        <v>1987</v>
      </c>
      <c r="AK37" s="595"/>
      <c r="AL37" s="595" t="s">
        <v>1987</v>
      </c>
      <c r="AM37" s="595"/>
      <c r="AN37" s="595"/>
      <c r="AO37" s="595"/>
      <c r="AP37" s="595"/>
      <c r="AQ37" s="595"/>
      <c r="AR37" s="595" t="s">
        <v>1987</v>
      </c>
      <c r="AS37" s="595" t="s">
        <v>1987</v>
      </c>
      <c r="AT37" s="595"/>
      <c r="AU37" s="595"/>
      <c r="AV37" s="595">
        <v>9</v>
      </c>
      <c r="AW37" s="595"/>
      <c r="AX37" s="595"/>
      <c r="AY37" s="595"/>
      <c r="AZ37" s="595"/>
      <c r="BA37" s="595"/>
      <c r="BB37" s="595" t="s">
        <v>1901</v>
      </c>
      <c r="BC37" s="595"/>
      <c r="BD37" s="595"/>
      <c r="BE37" s="595"/>
      <c r="BF37" s="595"/>
      <c r="BG37" s="595"/>
      <c r="BH37" s="595"/>
      <c r="BI37" s="595"/>
      <c r="BJ37" s="595"/>
      <c r="BK37" s="464">
        <f t="shared" si="0"/>
        <v>0</v>
      </c>
      <c r="BL37" s="440">
        <f t="shared" si="1"/>
        <v>5</v>
      </c>
      <c r="BM37" s="440">
        <f t="shared" si="2"/>
        <v>0</v>
      </c>
      <c r="BN37" s="440">
        <f t="shared" si="3"/>
        <v>0</v>
      </c>
      <c r="BO37" s="440">
        <f t="shared" si="11"/>
        <v>0</v>
      </c>
      <c r="BP37" s="440">
        <f t="shared" si="4"/>
        <v>5</v>
      </c>
      <c r="BQ37" s="470"/>
      <c r="BR37" s="467"/>
      <c r="BS37" s="467"/>
      <c r="BT37" s="467"/>
      <c r="BU37" s="467"/>
      <c r="BV37" s="467"/>
      <c r="BW37" s="467"/>
      <c r="BX37" s="467"/>
      <c r="BY37" s="466"/>
      <c r="BZ37" s="466"/>
      <c r="CA37" s="463"/>
      <c r="CB37" s="467"/>
      <c r="CC37" s="467"/>
      <c r="CD37" s="467"/>
      <c r="CE37" s="468"/>
      <c r="CF37" s="463"/>
      <c r="CG37" s="467"/>
      <c r="CH37" s="467"/>
      <c r="CI37" s="467"/>
      <c r="CJ37" s="467"/>
      <c r="CK37" s="467"/>
      <c r="CL37" s="467"/>
      <c r="CM37" s="467"/>
      <c r="CN37" s="467"/>
      <c r="CO37" s="469"/>
      <c r="CP37" s="470"/>
      <c r="CQ37" s="467"/>
      <c r="CR37" s="467"/>
      <c r="CS37" s="467"/>
      <c r="CT37" s="467"/>
      <c r="CU37" s="467"/>
      <c r="CV37" s="467"/>
      <c r="CW37" s="467"/>
      <c r="CX37" s="467"/>
      <c r="CY37" s="471"/>
      <c r="CZ37" s="470"/>
      <c r="DA37" s="466"/>
      <c r="DB37" s="470"/>
      <c r="DC37" s="467"/>
      <c r="DD37" s="467"/>
      <c r="DE37" s="467"/>
      <c r="DF37" s="467"/>
      <c r="DG37" s="467"/>
      <c r="DH37" s="472"/>
    </row>
    <row r="38" spans="1:112" s="450" customFormat="1" ht="13.5" hidden="1" customHeight="1" x14ac:dyDescent="0.25">
      <c r="A38" s="437">
        <v>2</v>
      </c>
      <c r="B38" s="367">
        <v>1304184</v>
      </c>
      <c r="C38" s="367" t="s">
        <v>1074</v>
      </c>
      <c r="D38" s="313" t="s">
        <v>1075</v>
      </c>
      <c r="E38" s="206" t="s">
        <v>592</v>
      </c>
      <c r="F38" s="190">
        <v>8</v>
      </c>
      <c r="G38" s="460"/>
      <c r="H38" s="595">
        <v>9</v>
      </c>
      <c r="I38" s="595">
        <v>10</v>
      </c>
      <c r="J38" s="595">
        <v>9</v>
      </c>
      <c r="K38" s="595">
        <v>7</v>
      </c>
      <c r="L38" s="595">
        <v>9</v>
      </c>
      <c r="M38" s="595">
        <v>9</v>
      </c>
      <c r="N38" s="595">
        <v>10</v>
      </c>
      <c r="O38" s="595">
        <v>9</v>
      </c>
      <c r="P38" s="595">
        <v>9</v>
      </c>
      <c r="Q38" s="595">
        <v>9</v>
      </c>
      <c r="R38" s="595">
        <v>10</v>
      </c>
      <c r="S38" s="595">
        <v>10</v>
      </c>
      <c r="T38" s="595">
        <v>9</v>
      </c>
      <c r="U38" s="595">
        <v>9</v>
      </c>
      <c r="V38" s="595">
        <v>10</v>
      </c>
      <c r="W38" s="595">
        <v>10</v>
      </c>
      <c r="X38" s="595">
        <v>9</v>
      </c>
      <c r="Y38" s="595">
        <v>10</v>
      </c>
      <c r="Z38" s="595">
        <v>10</v>
      </c>
      <c r="AA38" s="595">
        <v>10</v>
      </c>
      <c r="AB38" s="595">
        <v>9</v>
      </c>
      <c r="AC38" s="595">
        <v>10</v>
      </c>
      <c r="AD38" s="595">
        <v>10</v>
      </c>
      <c r="AE38" s="595">
        <v>9</v>
      </c>
      <c r="AF38" s="595">
        <v>10</v>
      </c>
      <c r="AG38" s="595">
        <v>9</v>
      </c>
      <c r="AH38" s="595">
        <v>10</v>
      </c>
      <c r="AI38" s="595">
        <v>8</v>
      </c>
      <c r="AJ38" s="595">
        <v>10</v>
      </c>
      <c r="AK38" s="595">
        <v>10</v>
      </c>
      <c r="AL38" s="595">
        <v>10</v>
      </c>
      <c r="AM38" s="595">
        <v>9</v>
      </c>
      <c r="AN38" s="595">
        <v>7</v>
      </c>
      <c r="AO38" s="595">
        <v>10</v>
      </c>
      <c r="AP38" s="595">
        <v>10</v>
      </c>
      <c r="AQ38" s="595">
        <v>9</v>
      </c>
      <c r="AR38" s="595">
        <v>10</v>
      </c>
      <c r="AS38" s="595">
        <v>10</v>
      </c>
      <c r="AT38" s="595">
        <v>9</v>
      </c>
      <c r="AU38" s="595">
        <v>9</v>
      </c>
      <c r="AV38" s="595">
        <v>9</v>
      </c>
      <c r="AW38" s="595"/>
      <c r="AX38" s="595">
        <v>9</v>
      </c>
      <c r="AY38" s="595">
        <v>10</v>
      </c>
      <c r="AZ38" s="595">
        <v>9</v>
      </c>
      <c r="BA38" s="595">
        <v>10</v>
      </c>
      <c r="BB38" s="595">
        <v>9</v>
      </c>
      <c r="BC38" s="595"/>
      <c r="BD38" s="595">
        <v>9</v>
      </c>
      <c r="BE38" s="595"/>
      <c r="BF38" s="595"/>
      <c r="BG38" s="595">
        <v>8</v>
      </c>
      <c r="BH38" s="595">
        <v>9</v>
      </c>
      <c r="BI38" s="595">
        <v>7</v>
      </c>
      <c r="BJ38" s="595"/>
      <c r="BK38" s="464">
        <f t="shared" si="0"/>
        <v>0</v>
      </c>
      <c r="BL38" s="440">
        <f t="shared" si="1"/>
        <v>50</v>
      </c>
      <c r="BM38" s="440">
        <f t="shared" si="2"/>
        <v>0</v>
      </c>
      <c r="BN38" s="440">
        <f t="shared" si="3"/>
        <v>0</v>
      </c>
      <c r="BO38" s="440">
        <f t="shared" si="11"/>
        <v>0</v>
      </c>
      <c r="BP38" s="440">
        <f t="shared" si="4"/>
        <v>50</v>
      </c>
      <c r="BQ38" s="470"/>
      <c r="BR38" s="467"/>
      <c r="BS38" s="467"/>
      <c r="BT38" s="467"/>
      <c r="BU38" s="467"/>
      <c r="BV38" s="467"/>
      <c r="BW38" s="467"/>
      <c r="BX38" s="467"/>
      <c r="BY38" s="466"/>
      <c r="BZ38" s="466"/>
      <c r="CA38" s="463"/>
      <c r="CB38" s="467"/>
      <c r="CC38" s="467"/>
      <c r="CD38" s="467"/>
      <c r="CE38" s="468"/>
      <c r="CF38" s="463"/>
      <c r="CG38" s="467"/>
      <c r="CH38" s="467"/>
      <c r="CI38" s="467"/>
      <c r="CJ38" s="467"/>
      <c r="CK38" s="467"/>
      <c r="CL38" s="467"/>
      <c r="CM38" s="467"/>
      <c r="CN38" s="467"/>
      <c r="CO38" s="469"/>
      <c r="CP38" s="470"/>
      <c r="CQ38" s="467"/>
      <c r="CR38" s="467"/>
      <c r="CS38" s="467"/>
      <c r="CT38" s="467"/>
      <c r="CU38" s="467"/>
      <c r="CV38" s="467"/>
      <c r="CW38" s="467"/>
      <c r="CX38" s="467"/>
      <c r="CY38" s="471"/>
      <c r="CZ38" s="470"/>
      <c r="DA38" s="466"/>
      <c r="DB38" s="470"/>
      <c r="DC38" s="467"/>
      <c r="DD38" s="467"/>
      <c r="DE38" s="467"/>
      <c r="DF38" s="467"/>
      <c r="DG38" s="467"/>
      <c r="DH38" s="472"/>
    </row>
    <row r="39" spans="1:112" s="450" customFormat="1" ht="15" hidden="1" x14ac:dyDescent="0.25">
      <c r="A39" s="437"/>
      <c r="B39" s="367">
        <v>1304184</v>
      </c>
      <c r="C39" s="367" t="s">
        <v>1849</v>
      </c>
      <c r="D39" s="313" t="s">
        <v>1848</v>
      </c>
      <c r="E39" s="206" t="s">
        <v>591</v>
      </c>
      <c r="F39" s="190">
        <v>2</v>
      </c>
      <c r="G39" s="460"/>
      <c r="H39" s="595"/>
      <c r="I39" s="595">
        <v>9</v>
      </c>
      <c r="J39" s="595">
        <v>10</v>
      </c>
      <c r="K39" s="595">
        <v>9</v>
      </c>
      <c r="L39" s="595">
        <v>9</v>
      </c>
      <c r="M39" s="595">
        <v>9</v>
      </c>
      <c r="N39" s="595"/>
      <c r="O39" s="595">
        <v>10</v>
      </c>
      <c r="P39" s="595"/>
      <c r="Q39" s="595">
        <v>10</v>
      </c>
      <c r="R39" s="595"/>
      <c r="S39" s="595"/>
      <c r="T39" s="595"/>
      <c r="U39" s="595">
        <v>8</v>
      </c>
      <c r="V39" s="595"/>
      <c r="W39" s="595"/>
      <c r="X39" s="595"/>
      <c r="Y39" s="595"/>
      <c r="Z39" s="595"/>
      <c r="AA39" s="595"/>
      <c r="AB39" s="595"/>
      <c r="AC39" s="595"/>
      <c r="AD39" s="595"/>
      <c r="AE39" s="595"/>
      <c r="AF39" s="595">
        <v>9</v>
      </c>
      <c r="AG39" s="595">
        <v>10</v>
      </c>
      <c r="AH39" s="595"/>
      <c r="AI39" s="595"/>
      <c r="AJ39" s="595">
        <v>9</v>
      </c>
      <c r="AK39" s="595">
        <v>8</v>
      </c>
      <c r="AL39" s="595"/>
      <c r="AM39" s="595"/>
      <c r="AN39" s="595"/>
      <c r="AO39" s="595"/>
      <c r="AP39" s="595">
        <v>7</v>
      </c>
      <c r="AQ39" s="595"/>
      <c r="AR39" s="595"/>
      <c r="AS39" s="595"/>
      <c r="AT39" s="595"/>
      <c r="AU39" s="595"/>
      <c r="AV39" s="595"/>
      <c r="AW39" s="595"/>
      <c r="AX39" s="595"/>
      <c r="AY39" s="595"/>
      <c r="AZ39" s="595"/>
      <c r="BA39" s="595"/>
      <c r="BB39" s="595"/>
      <c r="BC39" s="595"/>
      <c r="BD39" s="595"/>
      <c r="BE39" s="595"/>
      <c r="BF39" s="595">
        <v>9</v>
      </c>
      <c r="BG39" s="595"/>
      <c r="BH39" s="595"/>
      <c r="BI39" s="595"/>
      <c r="BJ39" s="595"/>
      <c r="BK39" s="464">
        <f t="shared" si="0"/>
        <v>0</v>
      </c>
      <c r="BL39" s="440">
        <f t="shared" si="1"/>
        <v>14</v>
      </c>
      <c r="BM39" s="440">
        <f t="shared" si="2"/>
        <v>0</v>
      </c>
      <c r="BN39" s="440">
        <f t="shared" si="3"/>
        <v>0</v>
      </c>
      <c r="BO39" s="440">
        <f>COUNTIF(H39:BJ42,"5*")</f>
        <v>0</v>
      </c>
      <c r="BP39" s="440">
        <f t="shared" si="4"/>
        <v>14</v>
      </c>
      <c r="BQ39" s="470"/>
      <c r="BR39" s="467"/>
      <c r="BS39" s="467"/>
      <c r="BT39" s="467"/>
      <c r="BU39" s="467"/>
      <c r="BV39" s="467"/>
      <c r="BW39" s="467"/>
      <c r="BX39" s="467"/>
      <c r="BY39" s="466"/>
      <c r="BZ39" s="466"/>
      <c r="CA39" s="463"/>
      <c r="CB39" s="467"/>
      <c r="CC39" s="467"/>
      <c r="CD39" s="467"/>
      <c r="CE39" s="468"/>
      <c r="CF39" s="463"/>
      <c r="CG39" s="467"/>
      <c r="CH39" s="467"/>
      <c r="CI39" s="467"/>
      <c r="CJ39" s="467"/>
      <c r="CK39" s="467"/>
      <c r="CL39" s="467"/>
      <c r="CM39" s="467"/>
      <c r="CN39" s="467"/>
      <c r="CO39" s="469"/>
      <c r="CP39" s="470"/>
      <c r="CQ39" s="467"/>
      <c r="CR39" s="467"/>
      <c r="CS39" s="467"/>
      <c r="CT39" s="467"/>
      <c r="CU39" s="467"/>
      <c r="CV39" s="467"/>
      <c r="CW39" s="467"/>
      <c r="CX39" s="467"/>
      <c r="CY39" s="471"/>
      <c r="CZ39" s="470"/>
      <c r="DA39" s="466"/>
      <c r="DB39" s="470"/>
      <c r="DC39" s="467"/>
      <c r="DD39" s="467"/>
      <c r="DE39" s="467"/>
      <c r="DF39" s="467"/>
      <c r="DG39" s="467"/>
      <c r="DH39" s="472"/>
    </row>
    <row r="40" spans="1:112" s="450" customFormat="1" ht="15" hidden="1" x14ac:dyDescent="0.25">
      <c r="A40" s="437"/>
      <c r="B40" s="367">
        <v>1304184</v>
      </c>
      <c r="C40" s="367" t="s">
        <v>1850</v>
      </c>
      <c r="D40" s="313" t="s">
        <v>1908</v>
      </c>
      <c r="E40" s="206" t="s">
        <v>591</v>
      </c>
      <c r="F40" s="190">
        <v>2</v>
      </c>
      <c r="G40" s="460"/>
      <c r="H40" s="595"/>
      <c r="I40" s="595">
        <v>9</v>
      </c>
      <c r="J40" s="595">
        <v>10</v>
      </c>
      <c r="K40" s="595">
        <v>9</v>
      </c>
      <c r="L40" s="595">
        <v>9</v>
      </c>
      <c r="M40" s="595">
        <v>9</v>
      </c>
      <c r="N40" s="595"/>
      <c r="O40" s="595">
        <v>9</v>
      </c>
      <c r="P40" s="595"/>
      <c r="Q40" s="595">
        <v>10</v>
      </c>
      <c r="R40" s="595"/>
      <c r="S40" s="595"/>
      <c r="T40" s="595"/>
      <c r="U40" s="595">
        <v>6</v>
      </c>
      <c r="V40" s="595"/>
      <c r="W40" s="595"/>
      <c r="X40" s="595"/>
      <c r="Y40" s="595"/>
      <c r="Z40" s="595"/>
      <c r="AA40" s="595"/>
      <c r="AB40" s="595"/>
      <c r="AC40" s="595"/>
      <c r="AD40" s="595"/>
      <c r="AE40" s="595"/>
      <c r="AF40" s="595">
        <v>9</v>
      </c>
      <c r="AG40" s="595">
        <v>9</v>
      </c>
      <c r="AH40" s="595"/>
      <c r="AI40" s="595"/>
      <c r="AJ40" s="595">
        <v>9</v>
      </c>
      <c r="AK40" s="595">
        <v>9</v>
      </c>
      <c r="AL40" s="595"/>
      <c r="AM40" s="595"/>
      <c r="AN40" s="595"/>
      <c r="AO40" s="595"/>
      <c r="AP40" s="595">
        <v>7</v>
      </c>
      <c r="AQ40" s="595"/>
      <c r="AR40" s="595"/>
      <c r="AS40" s="595"/>
      <c r="AT40" s="595"/>
      <c r="AU40" s="595"/>
      <c r="AV40" s="595"/>
      <c r="AW40" s="595"/>
      <c r="AX40" s="595"/>
      <c r="AY40" s="595"/>
      <c r="AZ40" s="595"/>
      <c r="BA40" s="595"/>
      <c r="BB40" s="595"/>
      <c r="BC40" s="595"/>
      <c r="BD40" s="595"/>
      <c r="BE40" s="595"/>
      <c r="BF40" s="595">
        <v>9</v>
      </c>
      <c r="BG40" s="595"/>
      <c r="BH40" s="595"/>
      <c r="BI40" s="595"/>
      <c r="BJ40" s="595"/>
      <c r="BK40" s="464">
        <f t="shared" si="0"/>
        <v>0</v>
      </c>
      <c r="BL40" s="440">
        <f t="shared" si="1"/>
        <v>14</v>
      </c>
      <c r="BM40" s="440">
        <f t="shared" si="2"/>
        <v>0</v>
      </c>
      <c r="BN40" s="440">
        <f t="shared" si="3"/>
        <v>0</v>
      </c>
      <c r="BO40" s="440">
        <f>COUNTIF(H40:BJ43,"5*")</f>
        <v>0</v>
      </c>
      <c r="BP40" s="440">
        <f t="shared" si="4"/>
        <v>14</v>
      </c>
      <c r="BQ40" s="470"/>
      <c r="BR40" s="467"/>
      <c r="BS40" s="467"/>
      <c r="BT40" s="467"/>
      <c r="BU40" s="467"/>
      <c r="BV40" s="467"/>
      <c r="BW40" s="467"/>
      <c r="BX40" s="467"/>
      <c r="BY40" s="466"/>
      <c r="BZ40" s="466"/>
      <c r="CA40" s="463"/>
      <c r="CB40" s="467"/>
      <c r="CC40" s="467"/>
      <c r="CD40" s="467"/>
      <c r="CE40" s="468"/>
      <c r="CF40" s="463"/>
      <c r="CG40" s="467"/>
      <c r="CH40" s="467"/>
      <c r="CI40" s="467"/>
      <c r="CJ40" s="467"/>
      <c r="CK40" s="467"/>
      <c r="CL40" s="467"/>
      <c r="CM40" s="467"/>
      <c r="CN40" s="467"/>
      <c r="CO40" s="469"/>
      <c r="CP40" s="470"/>
      <c r="CQ40" s="467"/>
      <c r="CR40" s="467"/>
      <c r="CS40" s="467"/>
      <c r="CT40" s="467"/>
      <c r="CU40" s="467"/>
      <c r="CV40" s="467"/>
      <c r="CW40" s="467"/>
      <c r="CX40" s="467"/>
      <c r="CY40" s="471"/>
      <c r="CZ40" s="470"/>
      <c r="DA40" s="466"/>
      <c r="DB40" s="470"/>
      <c r="DC40" s="467"/>
      <c r="DD40" s="467"/>
      <c r="DE40" s="467"/>
      <c r="DF40" s="467"/>
      <c r="DG40" s="467"/>
      <c r="DH40" s="472"/>
    </row>
    <row r="41" spans="1:112" s="450" customFormat="1" ht="15" hidden="1" x14ac:dyDescent="0.25">
      <c r="A41" s="437"/>
      <c r="B41" s="367">
        <v>1304184</v>
      </c>
      <c r="C41" s="367" t="s">
        <v>1580</v>
      </c>
      <c r="D41" s="313" t="s">
        <v>1581</v>
      </c>
      <c r="E41" s="206" t="s">
        <v>591</v>
      </c>
      <c r="F41" s="190">
        <v>2</v>
      </c>
      <c r="G41" s="460"/>
      <c r="H41" s="595">
        <v>10</v>
      </c>
      <c r="I41" s="595" t="s">
        <v>1901</v>
      </c>
      <c r="J41" s="595">
        <v>8</v>
      </c>
      <c r="K41" s="595">
        <v>7</v>
      </c>
      <c r="L41" s="595">
        <v>10</v>
      </c>
      <c r="M41" s="595">
        <v>9</v>
      </c>
      <c r="N41" s="595"/>
      <c r="O41" s="595" t="s">
        <v>1901</v>
      </c>
      <c r="P41" s="595"/>
      <c r="Q41" s="595" t="s">
        <v>1901</v>
      </c>
      <c r="R41" s="595">
        <v>9</v>
      </c>
      <c r="S41" s="595">
        <v>8</v>
      </c>
      <c r="T41" s="595"/>
      <c r="U41" s="595">
        <v>9</v>
      </c>
      <c r="V41" s="595">
        <v>8</v>
      </c>
      <c r="W41" s="595"/>
      <c r="X41" s="595"/>
      <c r="Y41" s="595"/>
      <c r="Z41" s="595" t="s">
        <v>1901</v>
      </c>
      <c r="AA41" s="595" t="s">
        <v>1901</v>
      </c>
      <c r="AB41" s="595"/>
      <c r="AC41" s="595"/>
      <c r="AD41" s="595"/>
      <c r="AE41" s="595"/>
      <c r="AF41" s="595" t="s">
        <v>1987</v>
      </c>
      <c r="AG41" s="595"/>
      <c r="AH41" s="595"/>
      <c r="AI41" s="595"/>
      <c r="AJ41" s="595" t="s">
        <v>1987</v>
      </c>
      <c r="AK41" s="595" t="s">
        <v>1987</v>
      </c>
      <c r="AL41" s="595"/>
      <c r="AM41" s="595"/>
      <c r="AN41" s="595"/>
      <c r="AO41" s="595"/>
      <c r="AP41" s="595" t="s">
        <v>1987</v>
      </c>
      <c r="AQ41" s="595"/>
      <c r="AR41" s="595"/>
      <c r="AS41" s="595"/>
      <c r="AT41" s="595"/>
      <c r="AU41" s="595">
        <v>8</v>
      </c>
      <c r="AV41" s="595"/>
      <c r="AW41" s="595"/>
      <c r="AX41" s="595">
        <v>10</v>
      </c>
      <c r="AY41" s="595">
        <v>8</v>
      </c>
      <c r="AZ41" s="595"/>
      <c r="BA41" s="595"/>
      <c r="BB41" s="595"/>
      <c r="BC41" s="595"/>
      <c r="BD41" s="595"/>
      <c r="BE41" s="595"/>
      <c r="BF41" s="595" t="s">
        <v>1901</v>
      </c>
      <c r="BG41" s="595"/>
      <c r="BH41" s="595">
        <v>8</v>
      </c>
      <c r="BI41" s="595">
        <v>8</v>
      </c>
      <c r="BJ41" s="595"/>
      <c r="BK41" s="464">
        <f t="shared" si="0"/>
        <v>0</v>
      </c>
      <c r="BL41" s="440">
        <f t="shared" si="1"/>
        <v>14</v>
      </c>
      <c r="BM41" s="440">
        <f t="shared" si="2"/>
        <v>0</v>
      </c>
      <c r="BN41" s="440">
        <f t="shared" si="3"/>
        <v>0</v>
      </c>
      <c r="BO41" s="440">
        <f>COUNTIF(H41:BJ44,"5*")</f>
        <v>0</v>
      </c>
      <c r="BP41" s="440">
        <f t="shared" si="4"/>
        <v>14</v>
      </c>
      <c r="BQ41" s="470"/>
      <c r="BR41" s="467"/>
      <c r="BS41" s="467"/>
      <c r="BT41" s="467"/>
      <c r="BU41" s="467"/>
      <c r="BV41" s="467"/>
      <c r="BW41" s="467"/>
      <c r="BX41" s="467"/>
      <c r="BY41" s="466"/>
      <c r="BZ41" s="466"/>
      <c r="CA41" s="463"/>
      <c r="CB41" s="467"/>
      <c r="CC41" s="467"/>
      <c r="CD41" s="467"/>
      <c r="CE41" s="468"/>
      <c r="CF41" s="463"/>
      <c r="CG41" s="467"/>
      <c r="CH41" s="467"/>
      <c r="CI41" s="467"/>
      <c r="CJ41" s="467"/>
      <c r="CK41" s="467"/>
      <c r="CL41" s="467"/>
      <c r="CM41" s="467"/>
      <c r="CN41" s="467"/>
      <c r="CO41" s="469"/>
      <c r="CP41" s="470"/>
      <c r="CQ41" s="467"/>
      <c r="CR41" s="467"/>
      <c r="CS41" s="467"/>
      <c r="CT41" s="467"/>
      <c r="CU41" s="467"/>
      <c r="CV41" s="467"/>
      <c r="CW41" s="467"/>
      <c r="CX41" s="467"/>
      <c r="CY41" s="471"/>
      <c r="CZ41" s="470"/>
      <c r="DA41" s="466"/>
      <c r="DB41" s="470"/>
      <c r="DC41" s="467"/>
      <c r="DD41" s="467"/>
      <c r="DE41" s="467"/>
      <c r="DF41" s="467"/>
      <c r="DG41" s="467"/>
      <c r="DH41" s="472"/>
    </row>
    <row r="42" spans="1:112" s="450" customFormat="1" ht="15" x14ac:dyDescent="0.25">
      <c r="A42" s="437"/>
      <c r="B42" s="367"/>
      <c r="C42" s="367" t="s">
        <v>2477</v>
      </c>
      <c r="D42" s="313" t="s">
        <v>2476</v>
      </c>
      <c r="E42" s="206" t="s">
        <v>591</v>
      </c>
      <c r="F42" s="190">
        <v>1</v>
      </c>
      <c r="G42" s="460"/>
      <c r="H42" s="595"/>
      <c r="I42" s="595"/>
      <c r="J42" s="595"/>
      <c r="K42" s="595"/>
      <c r="L42" s="595"/>
      <c r="M42" s="595">
        <v>5</v>
      </c>
      <c r="N42" s="595"/>
      <c r="O42" s="595"/>
      <c r="P42" s="595"/>
      <c r="Q42" s="595"/>
      <c r="R42" s="595"/>
      <c r="S42" s="595"/>
      <c r="T42" s="595"/>
      <c r="U42" s="595"/>
      <c r="V42" s="595"/>
      <c r="W42" s="612"/>
      <c r="X42" s="612"/>
      <c r="Y42" s="612"/>
      <c r="Z42" s="595"/>
      <c r="AA42" s="595"/>
      <c r="AB42" s="612"/>
      <c r="AC42" s="612"/>
      <c r="AD42" s="595">
        <v>5</v>
      </c>
      <c r="AE42" s="595">
        <v>5</v>
      </c>
      <c r="AF42" s="595"/>
      <c r="AG42" s="595"/>
      <c r="AH42" s="595">
        <v>5</v>
      </c>
      <c r="AI42" s="595">
        <v>5</v>
      </c>
      <c r="AJ42" s="595"/>
      <c r="AK42" s="595"/>
      <c r="AL42" s="595"/>
      <c r="AM42" s="595"/>
      <c r="AN42" s="595"/>
      <c r="AO42" s="612"/>
      <c r="AP42" s="595"/>
      <c r="AQ42" s="612"/>
      <c r="AR42" s="595"/>
      <c r="AS42" s="612"/>
      <c r="AT42" s="595"/>
      <c r="AU42" s="595"/>
      <c r="AV42" s="595"/>
      <c r="AW42" s="595"/>
      <c r="AX42" s="385">
        <v>10</v>
      </c>
      <c r="AY42" s="595"/>
      <c r="AZ42" s="385">
        <v>5</v>
      </c>
      <c r="BA42" s="595"/>
      <c r="BB42" s="595"/>
      <c r="BC42" s="595"/>
      <c r="BD42" s="595"/>
      <c r="BE42" s="595"/>
      <c r="BF42" s="595"/>
      <c r="BG42" s="595"/>
      <c r="BH42" s="595"/>
      <c r="BI42" s="595"/>
      <c r="BJ42" s="595"/>
      <c r="BK42" s="464">
        <f t="shared" si="0"/>
        <v>0</v>
      </c>
      <c r="BL42" s="440">
        <f t="shared" si="1"/>
        <v>1</v>
      </c>
      <c r="BM42" s="440">
        <f t="shared" si="2"/>
        <v>0</v>
      </c>
      <c r="BN42" s="440">
        <f t="shared" si="3"/>
        <v>6</v>
      </c>
      <c r="BO42" s="440">
        <f t="shared" si="11"/>
        <v>0</v>
      </c>
      <c r="BP42" s="440">
        <f t="shared" si="4"/>
        <v>7</v>
      </c>
      <c r="BQ42" s="470"/>
      <c r="BR42" s="467"/>
      <c r="BS42" s="467"/>
      <c r="BT42" s="467"/>
      <c r="BU42" s="467"/>
      <c r="BV42" s="467"/>
      <c r="BW42" s="467"/>
      <c r="BX42" s="467"/>
      <c r="BY42" s="466"/>
      <c r="BZ42" s="466"/>
      <c r="CA42" s="463"/>
      <c r="CB42" s="467"/>
      <c r="CC42" s="467"/>
      <c r="CD42" s="467"/>
      <c r="CE42" s="468"/>
      <c r="CF42" s="463"/>
      <c r="CG42" s="467"/>
      <c r="CH42" s="467"/>
      <c r="CI42" s="467"/>
      <c r="CJ42" s="467"/>
      <c r="CK42" s="467"/>
      <c r="CL42" s="467"/>
      <c r="CM42" s="467"/>
      <c r="CN42" s="467"/>
      <c r="CO42" s="469"/>
      <c r="CP42" s="470"/>
      <c r="CQ42" s="467"/>
      <c r="CR42" s="467"/>
      <c r="CS42" s="467"/>
      <c r="CT42" s="467"/>
      <c r="CU42" s="467"/>
      <c r="CV42" s="467"/>
      <c r="CW42" s="467"/>
      <c r="CX42" s="467"/>
      <c r="CY42" s="471"/>
      <c r="CZ42" s="470"/>
      <c r="DA42" s="466"/>
      <c r="DB42" s="470"/>
      <c r="DC42" s="467"/>
      <c r="DD42" s="467"/>
      <c r="DE42" s="467"/>
      <c r="DF42" s="467"/>
      <c r="DG42" s="467"/>
      <c r="DH42" s="472"/>
    </row>
    <row r="43" spans="1:112" s="450" customFormat="1" ht="15" x14ac:dyDescent="0.25">
      <c r="A43" s="437"/>
      <c r="B43" s="367"/>
      <c r="C43" s="367" t="s">
        <v>2342</v>
      </c>
      <c r="D43" s="313" t="s">
        <v>2343</v>
      </c>
      <c r="E43" s="206" t="s">
        <v>591</v>
      </c>
      <c r="F43" s="190">
        <v>2</v>
      </c>
      <c r="G43" s="460"/>
      <c r="H43" s="595"/>
      <c r="I43" s="595"/>
      <c r="J43" s="595"/>
      <c r="K43" s="595">
        <v>8</v>
      </c>
      <c r="L43" s="595"/>
      <c r="M43" s="595">
        <v>9</v>
      </c>
      <c r="N43" s="595"/>
      <c r="O43" s="595"/>
      <c r="P43" s="595"/>
      <c r="Q43" s="595"/>
      <c r="R43" s="595"/>
      <c r="S43" s="595"/>
      <c r="T43" s="595"/>
      <c r="U43" s="595"/>
      <c r="V43" s="595"/>
      <c r="W43" s="461">
        <v>9</v>
      </c>
      <c r="X43" s="612"/>
      <c r="Y43" s="612"/>
      <c r="Z43" s="595"/>
      <c r="AA43" s="595"/>
      <c r="AB43" s="461">
        <v>10</v>
      </c>
      <c r="AC43" s="461">
        <v>10</v>
      </c>
      <c r="AD43" s="595">
        <v>7</v>
      </c>
      <c r="AE43" s="595">
        <v>7</v>
      </c>
      <c r="AF43" s="595"/>
      <c r="AG43" s="595"/>
      <c r="AH43" s="595">
        <v>9</v>
      </c>
      <c r="AI43" s="595">
        <v>6</v>
      </c>
      <c r="AJ43" s="595"/>
      <c r="AK43" s="595"/>
      <c r="AL43" s="595"/>
      <c r="AM43" s="595"/>
      <c r="AN43" s="595"/>
      <c r="AO43" s="461">
        <v>8</v>
      </c>
      <c r="AP43" s="595"/>
      <c r="AQ43" s="612"/>
      <c r="AR43" s="595"/>
      <c r="AS43" s="461">
        <v>9</v>
      </c>
      <c r="AT43" s="595"/>
      <c r="AU43" s="595"/>
      <c r="AV43" s="595"/>
      <c r="AW43" s="595"/>
      <c r="AX43" s="385">
        <v>10</v>
      </c>
      <c r="AY43" s="595"/>
      <c r="AZ43" s="385">
        <v>8</v>
      </c>
      <c r="BA43" s="595"/>
      <c r="BB43" s="595"/>
      <c r="BC43" s="595"/>
      <c r="BD43" s="595"/>
      <c r="BE43" s="595"/>
      <c r="BF43" s="595"/>
      <c r="BG43" s="595"/>
      <c r="BH43" s="595"/>
      <c r="BI43" s="595"/>
      <c r="BJ43" s="595"/>
      <c r="BK43" s="464">
        <f t="shared" si="0"/>
        <v>0</v>
      </c>
      <c r="BL43" s="440">
        <f t="shared" si="1"/>
        <v>13</v>
      </c>
      <c r="BM43" s="440">
        <f t="shared" si="2"/>
        <v>0</v>
      </c>
      <c r="BN43" s="440">
        <f t="shared" si="3"/>
        <v>0</v>
      </c>
      <c r="BO43" s="440">
        <f t="shared" si="11"/>
        <v>0</v>
      </c>
      <c r="BP43" s="440">
        <f t="shared" si="4"/>
        <v>13</v>
      </c>
      <c r="BQ43" s="470"/>
      <c r="BR43" s="467"/>
      <c r="BS43" s="467"/>
      <c r="BT43" s="467"/>
      <c r="BU43" s="467"/>
      <c r="BV43" s="467"/>
      <c r="BW43" s="467"/>
      <c r="BX43" s="467"/>
      <c r="BY43" s="466"/>
      <c r="BZ43" s="466"/>
      <c r="CA43" s="463"/>
      <c r="CB43" s="467"/>
      <c r="CC43" s="467"/>
      <c r="CD43" s="467"/>
      <c r="CE43" s="468"/>
      <c r="CF43" s="463"/>
      <c r="CG43" s="467"/>
      <c r="CH43" s="467"/>
      <c r="CI43" s="467"/>
      <c r="CJ43" s="467"/>
      <c r="CK43" s="467"/>
      <c r="CL43" s="467"/>
      <c r="CM43" s="467"/>
      <c r="CN43" s="467"/>
      <c r="CO43" s="469"/>
      <c r="CP43" s="470"/>
      <c r="CQ43" s="467"/>
      <c r="CR43" s="467"/>
      <c r="CS43" s="467"/>
      <c r="CT43" s="467"/>
      <c r="CU43" s="467"/>
      <c r="CV43" s="467"/>
      <c r="CW43" s="467"/>
      <c r="CX43" s="467"/>
      <c r="CY43" s="471"/>
      <c r="CZ43" s="470"/>
      <c r="DA43" s="466"/>
      <c r="DB43" s="470"/>
      <c r="DC43" s="467"/>
      <c r="DD43" s="467"/>
      <c r="DE43" s="467"/>
      <c r="DF43" s="467"/>
      <c r="DG43" s="467"/>
      <c r="DH43" s="472"/>
    </row>
    <row r="44" spans="1:112" s="450" customFormat="1" ht="15" x14ac:dyDescent="0.25">
      <c r="A44" s="437"/>
      <c r="B44" s="367">
        <v>1304184</v>
      </c>
      <c r="C44" s="367" t="s">
        <v>1572</v>
      </c>
      <c r="D44" s="366" t="s">
        <v>1573</v>
      </c>
      <c r="E44" s="367" t="s">
        <v>591</v>
      </c>
      <c r="F44" s="367">
        <v>7</v>
      </c>
      <c r="G44" s="460"/>
      <c r="H44" s="595">
        <v>10</v>
      </c>
      <c r="I44" s="595">
        <v>9</v>
      </c>
      <c r="J44" s="595">
        <v>9</v>
      </c>
      <c r="K44" s="595">
        <v>9</v>
      </c>
      <c r="L44" s="595">
        <v>10</v>
      </c>
      <c r="M44" s="595">
        <v>10</v>
      </c>
      <c r="N44" s="467">
        <v>10</v>
      </c>
      <c r="O44" s="595">
        <v>9</v>
      </c>
      <c r="P44" s="595">
        <v>10</v>
      </c>
      <c r="Q44" s="595">
        <v>10</v>
      </c>
      <c r="R44" s="595">
        <v>10</v>
      </c>
      <c r="S44" s="595">
        <v>9</v>
      </c>
      <c r="T44" s="467">
        <v>10</v>
      </c>
      <c r="U44" s="595">
        <v>10</v>
      </c>
      <c r="V44" s="595">
        <v>9</v>
      </c>
      <c r="W44" s="461">
        <v>9</v>
      </c>
      <c r="X44" s="461">
        <v>6</v>
      </c>
      <c r="Y44" s="461"/>
      <c r="Z44" s="595">
        <v>9</v>
      </c>
      <c r="AA44" s="595">
        <v>9</v>
      </c>
      <c r="AB44" s="461">
        <v>10</v>
      </c>
      <c r="AC44" s="461">
        <v>9</v>
      </c>
      <c r="AD44" s="595">
        <v>8</v>
      </c>
      <c r="AE44" s="595">
        <v>8</v>
      </c>
      <c r="AF44" s="595">
        <v>10</v>
      </c>
      <c r="AG44" s="595">
        <v>10</v>
      </c>
      <c r="AH44" s="595">
        <v>9</v>
      </c>
      <c r="AI44" s="595">
        <v>7</v>
      </c>
      <c r="AJ44" s="595">
        <v>9</v>
      </c>
      <c r="AK44" s="595">
        <v>10</v>
      </c>
      <c r="AL44" s="595"/>
      <c r="AM44" s="467">
        <v>10</v>
      </c>
      <c r="AN44" s="385"/>
      <c r="AO44" s="461">
        <v>9</v>
      </c>
      <c r="AP44" s="595">
        <v>9</v>
      </c>
      <c r="AQ44" s="461">
        <v>10</v>
      </c>
      <c r="AR44" s="595"/>
      <c r="AS44" s="461">
        <v>10</v>
      </c>
      <c r="AT44" s="467">
        <v>9</v>
      </c>
      <c r="AU44" s="595">
        <v>9</v>
      </c>
      <c r="AV44" s="595"/>
      <c r="AW44" s="595"/>
      <c r="AX44" s="595">
        <v>10</v>
      </c>
      <c r="AY44" s="595">
        <v>9</v>
      </c>
      <c r="AZ44" s="385">
        <v>8</v>
      </c>
      <c r="BA44" s="595"/>
      <c r="BB44" s="595"/>
      <c r="BC44" s="467">
        <v>9</v>
      </c>
      <c r="BD44" s="595"/>
      <c r="BE44" s="595"/>
      <c r="BF44" s="595">
        <v>9</v>
      </c>
      <c r="BG44" s="595"/>
      <c r="BH44" s="595">
        <v>9</v>
      </c>
      <c r="BI44" s="595">
        <v>8</v>
      </c>
      <c r="BJ44" s="595">
        <v>10</v>
      </c>
      <c r="BK44" s="464">
        <f t="shared" si="0"/>
        <v>0</v>
      </c>
      <c r="BL44" s="440">
        <f t="shared" si="1"/>
        <v>44</v>
      </c>
      <c r="BM44" s="440">
        <f t="shared" si="2"/>
        <v>0</v>
      </c>
      <c r="BN44" s="440">
        <f t="shared" si="3"/>
        <v>0</v>
      </c>
      <c r="BO44" s="440">
        <f t="shared" si="11"/>
        <v>0</v>
      </c>
      <c r="BP44" s="440">
        <f t="shared" si="4"/>
        <v>44</v>
      </c>
      <c r="BQ44" s="470"/>
      <c r="BR44" s="467"/>
      <c r="BS44" s="467"/>
      <c r="BT44" s="467"/>
      <c r="BU44" s="467"/>
      <c r="BV44" s="467"/>
      <c r="BW44" s="467"/>
      <c r="BX44" s="467"/>
      <c r="BY44" s="466"/>
      <c r="BZ44" s="466"/>
      <c r="CA44" s="463"/>
      <c r="CB44" s="467"/>
      <c r="CC44" s="467"/>
      <c r="CD44" s="467"/>
      <c r="CE44" s="468"/>
      <c r="CF44" s="463"/>
      <c r="CG44" s="467"/>
      <c r="CH44" s="467"/>
      <c r="CI44" s="467"/>
      <c r="CJ44" s="467"/>
      <c r="CK44" s="467"/>
      <c r="CL44" s="467"/>
      <c r="CM44" s="467"/>
      <c r="CN44" s="467"/>
      <c r="CO44" s="469"/>
      <c r="CP44" s="470"/>
      <c r="CQ44" s="467"/>
      <c r="CR44" s="467"/>
      <c r="CS44" s="467"/>
      <c r="CT44" s="467"/>
      <c r="CU44" s="467"/>
      <c r="CV44" s="467"/>
      <c r="CW44" s="467"/>
      <c r="CX44" s="467"/>
      <c r="CY44" s="471"/>
      <c r="CZ44" s="470"/>
      <c r="DA44" s="466"/>
      <c r="DB44" s="470"/>
      <c r="DC44" s="467"/>
      <c r="DD44" s="467"/>
      <c r="DE44" s="467"/>
      <c r="DF44" s="467"/>
      <c r="DG44" s="467"/>
      <c r="DH44" s="472"/>
    </row>
    <row r="45" spans="1:112" s="450" customFormat="1" ht="15.6" thickBot="1" x14ac:dyDescent="0.3">
      <c r="A45" s="437"/>
      <c r="B45" s="367">
        <v>1304184</v>
      </c>
      <c r="C45" s="367" t="s">
        <v>1690</v>
      </c>
      <c r="D45" s="313" t="s">
        <v>1691</v>
      </c>
      <c r="E45" s="206" t="s">
        <v>591</v>
      </c>
      <c r="F45" s="190">
        <v>7</v>
      </c>
      <c r="G45" s="460"/>
      <c r="H45" s="595">
        <v>10</v>
      </c>
      <c r="I45" s="595">
        <v>9</v>
      </c>
      <c r="J45" s="595">
        <v>8</v>
      </c>
      <c r="K45" s="595">
        <v>9</v>
      </c>
      <c r="L45" s="595">
        <v>10</v>
      </c>
      <c r="M45" s="595">
        <v>9</v>
      </c>
      <c r="N45" s="467">
        <v>10</v>
      </c>
      <c r="O45" s="595">
        <v>10</v>
      </c>
      <c r="P45" s="595">
        <v>10</v>
      </c>
      <c r="Q45" s="595">
        <v>10</v>
      </c>
      <c r="R45" s="595">
        <v>9</v>
      </c>
      <c r="S45" s="595">
        <v>9</v>
      </c>
      <c r="T45" s="467">
        <v>10</v>
      </c>
      <c r="U45" s="595">
        <v>10</v>
      </c>
      <c r="V45" s="595">
        <v>10</v>
      </c>
      <c r="W45" s="461">
        <v>9</v>
      </c>
      <c r="X45" s="461">
        <v>8</v>
      </c>
      <c r="Y45" s="461"/>
      <c r="Z45" s="595">
        <v>9</v>
      </c>
      <c r="AA45" s="595">
        <v>10</v>
      </c>
      <c r="AB45" s="461">
        <v>10</v>
      </c>
      <c r="AC45" s="461">
        <v>9</v>
      </c>
      <c r="AD45" s="595">
        <v>9</v>
      </c>
      <c r="AE45" s="595">
        <v>9</v>
      </c>
      <c r="AF45" s="595">
        <v>10</v>
      </c>
      <c r="AG45" s="595">
        <v>10</v>
      </c>
      <c r="AH45" s="595">
        <v>9</v>
      </c>
      <c r="AI45" s="595">
        <v>8</v>
      </c>
      <c r="AJ45" s="595">
        <v>10</v>
      </c>
      <c r="AK45" s="595">
        <v>9</v>
      </c>
      <c r="AL45" s="595"/>
      <c r="AM45" s="467">
        <v>10</v>
      </c>
      <c r="AN45" s="385"/>
      <c r="AO45" s="461">
        <v>10</v>
      </c>
      <c r="AP45" s="595">
        <v>9</v>
      </c>
      <c r="AQ45" s="461">
        <v>10</v>
      </c>
      <c r="AR45" s="595"/>
      <c r="AS45" s="461">
        <v>10</v>
      </c>
      <c r="AT45" s="467">
        <v>9</v>
      </c>
      <c r="AU45" s="595">
        <v>9</v>
      </c>
      <c r="AV45" s="595"/>
      <c r="AW45" s="595"/>
      <c r="AX45" s="595">
        <v>9</v>
      </c>
      <c r="AY45" s="595">
        <v>8</v>
      </c>
      <c r="AZ45" s="385">
        <v>9</v>
      </c>
      <c r="BA45" s="595"/>
      <c r="BB45" s="595"/>
      <c r="BC45" s="467">
        <v>9</v>
      </c>
      <c r="BD45" s="595"/>
      <c r="BE45" s="595"/>
      <c r="BF45" s="595">
        <v>10</v>
      </c>
      <c r="BG45" s="595"/>
      <c r="BH45" s="595">
        <v>10</v>
      </c>
      <c r="BI45" s="595">
        <v>7</v>
      </c>
      <c r="BJ45" s="595">
        <v>9</v>
      </c>
      <c r="BK45" s="464">
        <f>COUNTIF(C45:BJ45,"2024-1")</f>
        <v>0</v>
      </c>
      <c r="BL45" s="440">
        <f t="shared" ref="BL45" si="12">COUNTIF(H45:BJ45,"&gt;5")</f>
        <v>44</v>
      </c>
      <c r="BM45" s="440">
        <f t="shared" ref="BM45" si="13">COUNTIF(H45:BJ45,"&gt;5?")</f>
        <v>0</v>
      </c>
      <c r="BN45" s="440">
        <f t="shared" ref="BN45" si="14">COUNTIF(H45:BJ45,"5")</f>
        <v>0</v>
      </c>
      <c r="BO45" s="440">
        <f t="shared" ref="BO45" si="15">COUNTIF(H45:BJ48,"5*")</f>
        <v>0</v>
      </c>
      <c r="BP45" s="440">
        <f t="shared" ref="BP45" si="16">SUM(BL45:BO45)</f>
        <v>44</v>
      </c>
      <c r="BQ45" s="470"/>
      <c r="BR45" s="467"/>
      <c r="BS45" s="467"/>
      <c r="BT45" s="467"/>
      <c r="BU45" s="467"/>
      <c r="BV45" s="467"/>
      <c r="BW45" s="467"/>
      <c r="BX45" s="467"/>
      <c r="BY45" s="466"/>
      <c r="BZ45" s="466"/>
      <c r="CA45" s="463"/>
      <c r="CB45" s="467"/>
      <c r="CC45" s="467"/>
      <c r="CD45" s="467"/>
      <c r="CE45" s="468"/>
      <c r="CF45" s="463"/>
      <c r="CG45" s="467"/>
      <c r="CH45" s="467"/>
      <c r="CI45" s="467"/>
      <c r="CJ45" s="467"/>
      <c r="CK45" s="467"/>
      <c r="CL45" s="467"/>
      <c r="CM45" s="467"/>
      <c r="CN45" s="467"/>
      <c r="CO45" s="469"/>
      <c r="CP45" s="470"/>
      <c r="CQ45" s="467"/>
      <c r="CR45" s="467"/>
      <c r="CS45" s="467"/>
      <c r="CT45" s="467"/>
      <c r="CU45" s="467"/>
      <c r="CV45" s="467"/>
      <c r="CW45" s="467"/>
      <c r="CX45" s="467"/>
      <c r="CY45" s="471"/>
      <c r="CZ45" s="470"/>
      <c r="DA45" s="466"/>
      <c r="DB45" s="470"/>
      <c r="DC45" s="467"/>
      <c r="DD45" s="467"/>
      <c r="DE45" s="467"/>
      <c r="DF45" s="467"/>
      <c r="DG45" s="467"/>
      <c r="DH45" s="472"/>
    </row>
    <row r="46" spans="1:112" s="450" customFormat="1" ht="14.25" hidden="1" customHeight="1" x14ac:dyDescent="0.25">
      <c r="A46" s="437"/>
      <c r="B46" s="367">
        <v>1304184</v>
      </c>
      <c r="C46" s="367" t="s">
        <v>1506</v>
      </c>
      <c r="D46" s="313" t="s">
        <v>1505</v>
      </c>
      <c r="E46" s="206" t="s">
        <v>591</v>
      </c>
      <c r="F46" s="190">
        <v>2</v>
      </c>
      <c r="G46" s="460"/>
      <c r="H46" s="608">
        <v>10</v>
      </c>
      <c r="I46" s="595">
        <v>9</v>
      </c>
      <c r="J46" s="608">
        <v>7</v>
      </c>
      <c r="K46" s="608" t="s">
        <v>303</v>
      </c>
      <c r="L46" s="608">
        <v>10</v>
      </c>
      <c r="M46" s="608">
        <v>8</v>
      </c>
      <c r="N46" s="595"/>
      <c r="O46" s="595">
        <v>9</v>
      </c>
      <c r="P46" s="595" t="s">
        <v>1987</v>
      </c>
      <c r="Q46" s="595">
        <v>10</v>
      </c>
      <c r="R46" s="595" t="s">
        <v>1390</v>
      </c>
      <c r="S46" s="608">
        <v>8</v>
      </c>
      <c r="T46" s="612"/>
      <c r="U46" s="595"/>
      <c r="V46" s="595">
        <v>9</v>
      </c>
      <c r="W46" s="608"/>
      <c r="X46" s="608"/>
      <c r="Y46" s="612"/>
      <c r="Z46" s="612">
        <v>8</v>
      </c>
      <c r="AA46" s="612">
        <v>7</v>
      </c>
      <c r="AB46" s="612">
        <v>8</v>
      </c>
      <c r="AC46" s="595"/>
      <c r="AD46" s="595">
        <v>9</v>
      </c>
      <c r="AE46" s="612"/>
      <c r="AF46" s="608" t="s">
        <v>1987</v>
      </c>
      <c r="AG46" s="608" t="s">
        <v>1987</v>
      </c>
      <c r="AH46" s="612"/>
      <c r="AI46" s="595">
        <v>9</v>
      </c>
      <c r="AJ46" s="608" t="s">
        <v>1987</v>
      </c>
      <c r="AK46" s="608" t="s">
        <v>1987</v>
      </c>
      <c r="AL46" s="612"/>
      <c r="AM46" s="612"/>
      <c r="AN46" s="612"/>
      <c r="AO46" s="608"/>
      <c r="AP46" s="608" t="s">
        <v>1987</v>
      </c>
      <c r="AQ46" s="612"/>
      <c r="AR46" s="612"/>
      <c r="AS46" s="595">
        <v>9</v>
      </c>
      <c r="AT46" s="612"/>
      <c r="AU46" s="616">
        <v>7</v>
      </c>
      <c r="AV46" s="608"/>
      <c r="AW46" s="616"/>
      <c r="AX46" s="616">
        <v>9</v>
      </c>
      <c r="AY46" s="616">
        <v>8</v>
      </c>
      <c r="AZ46" s="616">
        <v>7</v>
      </c>
      <c r="BA46" s="616"/>
      <c r="BB46" s="616"/>
      <c r="BC46" s="616">
        <v>6</v>
      </c>
      <c r="BD46" s="616">
        <v>5</v>
      </c>
      <c r="BE46" s="616"/>
      <c r="BF46" s="616">
        <v>9</v>
      </c>
      <c r="BG46" s="616"/>
      <c r="BH46" s="595">
        <v>7</v>
      </c>
      <c r="BI46" s="595">
        <v>6</v>
      </c>
      <c r="BJ46" s="616"/>
      <c r="BK46" s="464">
        <f t="shared" ref="BK46:BK51" si="17">COUNTIF(C46:BJ46,"2022-2")</f>
        <v>6</v>
      </c>
      <c r="BL46" s="440">
        <f t="shared" ref="BL46:BL51" si="18">COUNTIF(H46:BJ46,"&gt;5")</f>
        <v>23</v>
      </c>
      <c r="BM46" s="440">
        <f t="shared" ref="BM46:BM51" si="19">COUNTIF(H46:BJ46,"&gt;5?")</f>
        <v>2</v>
      </c>
      <c r="BN46" s="440">
        <f t="shared" ref="BN46:BN51" si="20">COUNTIF(H46:BJ46,"5")</f>
        <v>1</v>
      </c>
      <c r="BO46" s="440">
        <f t="shared" ref="BO46:BO51" si="21">COUNTIF(H46:BJ47,"5*")</f>
        <v>0</v>
      </c>
      <c r="BP46" s="440">
        <f t="shared" ref="BP46:BP51" si="22">SUM(BL46:BO46)</f>
        <v>26</v>
      </c>
      <c r="BQ46" s="470"/>
      <c r="BR46" s="467"/>
      <c r="BS46" s="467"/>
      <c r="BT46" s="467"/>
      <c r="BU46" s="467"/>
      <c r="BV46" s="467"/>
      <c r="BW46" s="467"/>
      <c r="BX46" s="467"/>
      <c r="BY46" s="466"/>
      <c r="BZ46" s="466"/>
      <c r="CA46" s="463"/>
      <c r="CB46" s="467"/>
      <c r="CC46" s="467"/>
      <c r="CD46" s="467"/>
      <c r="CE46" s="468"/>
      <c r="CF46" s="463"/>
      <c r="CG46" s="467"/>
      <c r="CH46" s="467"/>
      <c r="CI46" s="467"/>
      <c r="CJ46" s="467"/>
      <c r="CK46" s="467"/>
      <c r="CL46" s="467"/>
      <c r="CM46" s="467"/>
      <c r="CN46" s="467"/>
      <c r="CO46" s="469"/>
      <c r="CP46" s="470"/>
      <c r="CQ46" s="467"/>
      <c r="CR46" s="467"/>
      <c r="CS46" s="467"/>
      <c r="CT46" s="467"/>
      <c r="CU46" s="467"/>
      <c r="CV46" s="467"/>
      <c r="CW46" s="467"/>
      <c r="CX46" s="467"/>
      <c r="CY46" s="471"/>
      <c r="CZ46" s="470"/>
      <c r="DA46" s="466"/>
      <c r="DB46" s="470"/>
      <c r="DC46" s="467"/>
      <c r="DD46" s="467"/>
      <c r="DE46" s="467"/>
      <c r="DF46" s="467"/>
      <c r="DG46" s="467"/>
      <c r="DH46" s="472"/>
    </row>
    <row r="47" spans="1:112" s="450" customFormat="1" ht="15.6" hidden="1" thickBot="1" x14ac:dyDescent="0.3">
      <c r="A47" s="437"/>
      <c r="B47" s="367">
        <v>1304184</v>
      </c>
      <c r="C47" s="367" t="s">
        <v>1551</v>
      </c>
      <c r="D47" s="313" t="s">
        <v>1907</v>
      </c>
      <c r="E47" s="206" t="s">
        <v>591</v>
      </c>
      <c r="F47" s="190"/>
      <c r="G47" s="460">
        <v>1</v>
      </c>
      <c r="H47" s="612" t="s">
        <v>595</v>
      </c>
      <c r="I47" s="612" t="s">
        <v>595</v>
      </c>
      <c r="J47" s="612" t="s">
        <v>595</v>
      </c>
      <c r="K47" s="608" t="s">
        <v>595</v>
      </c>
      <c r="L47" s="608" t="s">
        <v>595</v>
      </c>
      <c r="M47" s="612" t="s">
        <v>595</v>
      </c>
      <c r="N47" s="608">
        <v>9</v>
      </c>
      <c r="O47" s="595" t="s">
        <v>595</v>
      </c>
      <c r="P47" s="595" t="s">
        <v>595</v>
      </c>
      <c r="Q47" s="595" t="s">
        <v>595</v>
      </c>
      <c r="R47" s="595" t="s">
        <v>595</v>
      </c>
      <c r="S47" s="612" t="s">
        <v>595</v>
      </c>
      <c r="T47" s="612"/>
      <c r="U47" s="612" t="s">
        <v>595</v>
      </c>
      <c r="V47" s="608">
        <v>10</v>
      </c>
      <c r="W47" s="608"/>
      <c r="X47" s="608" t="s">
        <v>595</v>
      </c>
      <c r="Y47" s="612"/>
      <c r="Z47" s="612">
        <v>5</v>
      </c>
      <c r="AA47" s="612">
        <v>5</v>
      </c>
      <c r="AB47" s="612">
        <v>8</v>
      </c>
      <c r="AC47" s="612">
        <v>8</v>
      </c>
      <c r="AD47" s="595">
        <v>9</v>
      </c>
      <c r="AE47" s="612"/>
      <c r="AF47" s="608" t="s">
        <v>1987</v>
      </c>
      <c r="AG47" s="608" t="s">
        <v>1987</v>
      </c>
      <c r="AH47" s="612">
        <v>10</v>
      </c>
      <c r="AI47" s="595"/>
      <c r="AJ47" s="608" t="s">
        <v>595</v>
      </c>
      <c r="AK47" s="608" t="s">
        <v>1987</v>
      </c>
      <c r="AL47" s="612"/>
      <c r="AM47" s="612"/>
      <c r="AN47" s="612"/>
      <c r="AO47" s="612">
        <v>8</v>
      </c>
      <c r="AP47" s="612" t="s">
        <v>595</v>
      </c>
      <c r="AQ47" s="612"/>
      <c r="AR47" s="595"/>
      <c r="AS47" s="595">
        <v>10</v>
      </c>
      <c r="AT47" s="595" t="s">
        <v>1987</v>
      </c>
      <c r="AU47" s="616">
        <v>7</v>
      </c>
      <c r="AV47" s="595">
        <v>5</v>
      </c>
      <c r="AW47" s="616"/>
      <c r="AX47" s="616">
        <v>9</v>
      </c>
      <c r="AY47" s="616">
        <v>8</v>
      </c>
      <c r="AZ47" s="616" t="s">
        <v>595</v>
      </c>
      <c r="BA47" s="616"/>
      <c r="BB47" s="616"/>
      <c r="BC47" s="616" t="s">
        <v>595</v>
      </c>
      <c r="BD47" s="616">
        <v>9</v>
      </c>
      <c r="BE47" s="616"/>
      <c r="BF47" s="616"/>
      <c r="BG47" s="616" t="s">
        <v>595</v>
      </c>
      <c r="BH47" s="595" t="s">
        <v>595</v>
      </c>
      <c r="BI47" s="595" t="s">
        <v>595</v>
      </c>
      <c r="BJ47" s="616"/>
      <c r="BK47" s="464">
        <f t="shared" si="17"/>
        <v>4</v>
      </c>
      <c r="BL47" s="440">
        <f t="shared" si="18"/>
        <v>12</v>
      </c>
      <c r="BM47" s="440">
        <f t="shared" si="19"/>
        <v>20</v>
      </c>
      <c r="BN47" s="440">
        <f t="shared" si="20"/>
        <v>3</v>
      </c>
      <c r="BO47" s="440">
        <f t="shared" si="21"/>
        <v>0</v>
      </c>
      <c r="BP47" s="440">
        <f t="shared" si="22"/>
        <v>35</v>
      </c>
      <c r="BQ47" s="470"/>
      <c r="BR47" s="467"/>
      <c r="BS47" s="467"/>
      <c r="BT47" s="467"/>
      <c r="BU47" s="467"/>
      <c r="BV47" s="467"/>
      <c r="BW47" s="467"/>
      <c r="BX47" s="467"/>
      <c r="BY47" s="466"/>
      <c r="BZ47" s="466"/>
      <c r="CA47" s="463"/>
      <c r="CB47" s="467"/>
      <c r="CC47" s="467"/>
      <c r="CD47" s="467"/>
      <c r="CE47" s="468"/>
      <c r="CF47" s="463"/>
      <c r="CG47" s="467"/>
      <c r="CH47" s="467"/>
      <c r="CI47" s="467"/>
      <c r="CJ47" s="467"/>
      <c r="CK47" s="467"/>
      <c r="CL47" s="467"/>
      <c r="CM47" s="467"/>
      <c r="CN47" s="467"/>
      <c r="CO47" s="469"/>
      <c r="CP47" s="470"/>
      <c r="CQ47" s="467"/>
      <c r="CR47" s="467"/>
      <c r="CS47" s="467"/>
      <c r="CT47" s="467"/>
      <c r="CU47" s="467"/>
      <c r="CV47" s="467"/>
      <c r="CW47" s="467"/>
      <c r="CX47" s="467"/>
      <c r="CY47" s="471"/>
      <c r="CZ47" s="470"/>
      <c r="DA47" s="466"/>
      <c r="DB47" s="470"/>
      <c r="DC47" s="467"/>
      <c r="DD47" s="467"/>
      <c r="DE47" s="467"/>
      <c r="DF47" s="467"/>
      <c r="DG47" s="467"/>
      <c r="DH47" s="472"/>
    </row>
    <row r="48" spans="1:112" s="450" customFormat="1" ht="15.6" hidden="1" thickBot="1" x14ac:dyDescent="0.3">
      <c r="A48" s="437">
        <v>4</v>
      </c>
      <c r="B48" s="367">
        <v>1304184</v>
      </c>
      <c r="C48" s="367" t="s">
        <v>1072</v>
      </c>
      <c r="D48" s="366" t="s">
        <v>1073</v>
      </c>
      <c r="E48" s="367" t="s">
        <v>591</v>
      </c>
      <c r="F48" s="367">
        <v>8</v>
      </c>
      <c r="G48" s="460"/>
      <c r="H48" s="612">
        <v>9</v>
      </c>
      <c r="I48" s="595">
        <v>10</v>
      </c>
      <c r="J48" s="608">
        <v>9</v>
      </c>
      <c r="K48" s="608">
        <v>9</v>
      </c>
      <c r="L48" s="608">
        <v>9</v>
      </c>
      <c r="M48" s="612">
        <v>9</v>
      </c>
      <c r="N48" s="595">
        <v>9</v>
      </c>
      <c r="O48" s="595">
        <v>8</v>
      </c>
      <c r="P48" s="595">
        <v>10</v>
      </c>
      <c r="Q48" s="595">
        <v>10</v>
      </c>
      <c r="R48" s="595">
        <v>8</v>
      </c>
      <c r="S48" s="608">
        <v>9</v>
      </c>
      <c r="T48" s="612">
        <v>8</v>
      </c>
      <c r="U48" s="595">
        <v>8</v>
      </c>
      <c r="V48" s="608">
        <v>9</v>
      </c>
      <c r="W48" s="608">
        <v>9</v>
      </c>
      <c r="X48" s="608">
        <v>9</v>
      </c>
      <c r="Y48" s="612">
        <v>9</v>
      </c>
      <c r="Z48" s="612">
        <v>9</v>
      </c>
      <c r="AA48" s="612">
        <v>10</v>
      </c>
      <c r="AB48" s="612">
        <v>9</v>
      </c>
      <c r="AC48" s="595">
        <v>9</v>
      </c>
      <c r="AD48" s="595">
        <v>10</v>
      </c>
      <c r="AE48" s="612">
        <v>9</v>
      </c>
      <c r="AF48" s="608">
        <v>10</v>
      </c>
      <c r="AG48" s="612">
        <v>9</v>
      </c>
      <c r="AH48" s="612">
        <v>10</v>
      </c>
      <c r="AI48" s="595">
        <v>10</v>
      </c>
      <c r="AJ48" s="608">
        <v>10</v>
      </c>
      <c r="AK48" s="608">
        <v>10</v>
      </c>
      <c r="AL48" s="612">
        <v>10</v>
      </c>
      <c r="AM48" s="612">
        <v>8</v>
      </c>
      <c r="AN48" s="612">
        <v>9</v>
      </c>
      <c r="AO48" s="595">
        <v>10</v>
      </c>
      <c r="AP48" s="608">
        <v>9</v>
      </c>
      <c r="AQ48" s="612">
        <v>9</v>
      </c>
      <c r="AR48" s="595">
        <v>9</v>
      </c>
      <c r="AS48" s="595">
        <v>10</v>
      </c>
      <c r="AT48" s="595">
        <v>9</v>
      </c>
      <c r="AU48" s="616">
        <v>9</v>
      </c>
      <c r="AV48" s="595">
        <v>10</v>
      </c>
      <c r="AW48" s="616"/>
      <c r="AX48" s="616">
        <v>10</v>
      </c>
      <c r="AY48" s="616">
        <v>10</v>
      </c>
      <c r="AZ48" s="616">
        <v>9</v>
      </c>
      <c r="BA48" s="616"/>
      <c r="BB48" s="616"/>
      <c r="BC48" s="616">
        <v>10</v>
      </c>
      <c r="BD48" s="616">
        <v>9</v>
      </c>
      <c r="BE48" s="616"/>
      <c r="BF48" s="616">
        <v>9</v>
      </c>
      <c r="BG48" s="616">
        <v>10</v>
      </c>
      <c r="BH48" s="595">
        <v>10</v>
      </c>
      <c r="BI48" s="595">
        <v>10</v>
      </c>
      <c r="BJ48" s="616"/>
      <c r="BK48" s="464">
        <f t="shared" si="17"/>
        <v>0</v>
      </c>
      <c r="BL48" s="440">
        <f t="shared" si="18"/>
        <v>50</v>
      </c>
      <c r="BM48" s="440">
        <f t="shared" si="19"/>
        <v>0</v>
      </c>
      <c r="BN48" s="440">
        <f t="shared" si="20"/>
        <v>0</v>
      </c>
      <c r="BO48" s="440">
        <f t="shared" si="21"/>
        <v>0</v>
      </c>
      <c r="BP48" s="440">
        <f t="shared" si="22"/>
        <v>50</v>
      </c>
      <c r="BQ48" s="470"/>
      <c r="BR48" s="467"/>
      <c r="BS48" s="467"/>
      <c r="BT48" s="467"/>
      <c r="BU48" s="467"/>
      <c r="BV48" s="467"/>
      <c r="BW48" s="467"/>
      <c r="BX48" s="467"/>
      <c r="BY48" s="466"/>
      <c r="BZ48" s="466"/>
      <c r="CA48" s="463"/>
      <c r="CB48" s="467"/>
      <c r="CC48" s="467"/>
      <c r="CD48" s="467"/>
      <c r="CE48" s="468"/>
      <c r="CF48" s="463"/>
      <c r="CG48" s="467"/>
      <c r="CH48" s="467"/>
      <c r="CI48" s="467"/>
      <c r="CJ48" s="467"/>
      <c r="CK48" s="467"/>
      <c r="CL48" s="467"/>
      <c r="CM48" s="467"/>
      <c r="CN48" s="467"/>
      <c r="CO48" s="469"/>
      <c r="CP48" s="470"/>
      <c r="CQ48" s="467"/>
      <c r="CR48" s="467"/>
      <c r="CS48" s="467"/>
      <c r="CT48" s="467"/>
      <c r="CU48" s="467"/>
      <c r="CV48" s="467"/>
      <c r="CW48" s="467"/>
      <c r="CX48" s="467"/>
      <c r="CY48" s="471"/>
      <c r="CZ48" s="470"/>
      <c r="DA48" s="466"/>
      <c r="DB48" s="470"/>
      <c r="DC48" s="467"/>
      <c r="DD48" s="467"/>
      <c r="DE48" s="467"/>
      <c r="DF48" s="467"/>
      <c r="DG48" s="467"/>
      <c r="DH48" s="472"/>
    </row>
    <row r="49" spans="1:112" s="450" customFormat="1" ht="15.6" hidden="1" thickBot="1" x14ac:dyDescent="0.3">
      <c r="A49" s="437">
        <v>5</v>
      </c>
      <c r="B49" s="367">
        <v>1304184</v>
      </c>
      <c r="C49" s="367" t="s">
        <v>959</v>
      </c>
      <c r="D49" s="366" t="s">
        <v>960</v>
      </c>
      <c r="E49" s="367" t="s">
        <v>591</v>
      </c>
      <c r="F49" s="367">
        <v>1</v>
      </c>
      <c r="G49" s="460"/>
      <c r="H49" s="612" t="s">
        <v>1389</v>
      </c>
      <c r="I49" s="595"/>
      <c r="J49" s="612"/>
      <c r="K49" s="608"/>
      <c r="L49" s="608"/>
      <c r="M49" s="612"/>
      <c r="N49" s="595"/>
      <c r="O49" s="595"/>
      <c r="P49" s="595" t="s">
        <v>1987</v>
      </c>
      <c r="Q49" s="595"/>
      <c r="R49" s="595"/>
      <c r="S49" s="612"/>
      <c r="T49" s="612"/>
      <c r="U49" s="595"/>
      <c r="V49" s="608" t="s">
        <v>1673</v>
      </c>
      <c r="W49" s="608"/>
      <c r="X49" s="608"/>
      <c r="Y49" s="612"/>
      <c r="Z49" s="612" t="s">
        <v>1901</v>
      </c>
      <c r="AA49" s="612" t="s">
        <v>1901</v>
      </c>
      <c r="AB49" s="612"/>
      <c r="AC49" s="595"/>
      <c r="AD49" s="595"/>
      <c r="AE49" s="612"/>
      <c r="AF49" s="608" t="s">
        <v>1987</v>
      </c>
      <c r="AG49" s="612"/>
      <c r="AH49" s="612"/>
      <c r="AI49" s="595"/>
      <c r="AJ49" s="608" t="s">
        <v>1987</v>
      </c>
      <c r="AK49" s="608" t="s">
        <v>1987</v>
      </c>
      <c r="AL49" s="612"/>
      <c r="AM49" s="612"/>
      <c r="AN49" s="612"/>
      <c r="AO49" s="595" t="s">
        <v>1791</v>
      </c>
      <c r="AP49" s="608" t="s">
        <v>1987</v>
      </c>
      <c r="AQ49" s="612"/>
      <c r="AR49" s="595" t="s">
        <v>1901</v>
      </c>
      <c r="AS49" s="595" t="s">
        <v>1791</v>
      </c>
      <c r="AT49" s="595" t="s">
        <v>1791</v>
      </c>
      <c r="AU49" s="616"/>
      <c r="AV49" s="608"/>
      <c r="AW49" s="616"/>
      <c r="AX49" s="616"/>
      <c r="AY49" s="616" t="s">
        <v>1791</v>
      </c>
      <c r="AZ49" s="616"/>
      <c r="BA49" s="616"/>
      <c r="BB49" s="616"/>
      <c r="BC49" s="616"/>
      <c r="BD49" s="616"/>
      <c r="BE49" s="616"/>
      <c r="BF49" s="616" t="s">
        <v>1901</v>
      </c>
      <c r="BG49" s="616"/>
      <c r="BH49" s="595" t="s">
        <v>1673</v>
      </c>
      <c r="BI49" s="595"/>
      <c r="BJ49" s="616"/>
      <c r="BK49" s="464">
        <f t="shared" si="17"/>
        <v>5</v>
      </c>
      <c r="BL49" s="440">
        <f t="shared" si="18"/>
        <v>0</v>
      </c>
      <c r="BM49" s="440">
        <f t="shared" si="19"/>
        <v>0</v>
      </c>
      <c r="BN49" s="440">
        <f t="shared" si="20"/>
        <v>0</v>
      </c>
      <c r="BO49" s="440">
        <f t="shared" si="21"/>
        <v>0</v>
      </c>
      <c r="BP49" s="440">
        <f t="shared" si="22"/>
        <v>0</v>
      </c>
      <c r="BQ49" s="470"/>
      <c r="BR49" s="467"/>
      <c r="BS49" s="467"/>
      <c r="BT49" s="467"/>
      <c r="BU49" s="467"/>
      <c r="BV49" s="467"/>
      <c r="BW49" s="467"/>
      <c r="BX49" s="467"/>
      <c r="BY49" s="466"/>
      <c r="BZ49" s="466"/>
      <c r="CA49" s="463"/>
      <c r="CB49" s="467"/>
      <c r="CC49" s="467"/>
      <c r="CD49" s="467"/>
      <c r="CE49" s="468"/>
      <c r="CF49" s="463"/>
      <c r="CG49" s="467"/>
      <c r="CH49" s="467"/>
      <c r="CI49" s="467"/>
      <c r="CJ49" s="467"/>
      <c r="CK49" s="467"/>
      <c r="CL49" s="467"/>
      <c r="CM49" s="467"/>
      <c r="CN49" s="467"/>
      <c r="CO49" s="469"/>
      <c r="CP49" s="470"/>
      <c r="CQ49" s="467"/>
      <c r="CR49" s="467"/>
      <c r="CS49" s="467"/>
      <c r="CT49" s="467"/>
      <c r="CU49" s="467"/>
      <c r="CV49" s="467"/>
      <c r="CW49" s="467"/>
      <c r="CX49" s="467"/>
      <c r="CY49" s="471"/>
      <c r="CZ49" s="470"/>
      <c r="DA49" s="466"/>
      <c r="DB49" s="470"/>
      <c r="DC49" s="467"/>
      <c r="DD49" s="467"/>
      <c r="DE49" s="467"/>
      <c r="DF49" s="467"/>
      <c r="DG49" s="467"/>
      <c r="DH49" s="472"/>
    </row>
    <row r="50" spans="1:112" s="54" customFormat="1" ht="15.6" hidden="1" thickBot="1" x14ac:dyDescent="0.25">
      <c r="A50" s="437">
        <v>6</v>
      </c>
      <c r="B50" s="367">
        <v>1304184</v>
      </c>
      <c r="C50" s="206" t="s">
        <v>1101</v>
      </c>
      <c r="D50" s="313" t="s">
        <v>1102</v>
      </c>
      <c r="E50" s="206" t="s">
        <v>591</v>
      </c>
      <c r="F50" s="190">
        <v>1</v>
      </c>
      <c r="G50" s="192"/>
      <c r="H50" s="612" t="s">
        <v>1389</v>
      </c>
      <c r="I50" s="612"/>
      <c r="J50" s="612"/>
      <c r="K50" s="612"/>
      <c r="L50" s="608"/>
      <c r="M50" s="612"/>
      <c r="N50" s="612"/>
      <c r="O50" s="612"/>
      <c r="P50" s="595" t="s">
        <v>1987</v>
      </c>
      <c r="Q50" s="612"/>
      <c r="R50" s="608"/>
      <c r="S50" s="612"/>
      <c r="T50" s="612"/>
      <c r="U50" s="608"/>
      <c r="V50" s="608" t="s">
        <v>1673</v>
      </c>
      <c r="W50" s="612"/>
      <c r="X50" s="608"/>
      <c r="Y50" s="612"/>
      <c r="Z50" s="612" t="s">
        <v>1901</v>
      </c>
      <c r="AA50" s="612" t="s">
        <v>1901</v>
      </c>
      <c r="AB50" s="612"/>
      <c r="AC50" s="595"/>
      <c r="AD50" s="595"/>
      <c r="AE50" s="612"/>
      <c r="AF50" s="608" t="s">
        <v>1987</v>
      </c>
      <c r="AG50" s="612"/>
      <c r="AH50" s="612"/>
      <c r="AI50" s="595"/>
      <c r="AJ50" s="608" t="s">
        <v>1987</v>
      </c>
      <c r="AK50" s="608" t="s">
        <v>1987</v>
      </c>
      <c r="AL50" s="612"/>
      <c r="AM50" s="612"/>
      <c r="AN50" s="612"/>
      <c r="AO50" s="612"/>
      <c r="AP50" s="608" t="s">
        <v>1987</v>
      </c>
      <c r="AQ50" s="612"/>
      <c r="AR50" s="595" t="s">
        <v>1901</v>
      </c>
      <c r="AS50" s="612"/>
      <c r="AT50" s="612"/>
      <c r="AU50" s="616"/>
      <c r="AV50" s="608"/>
      <c r="AW50" s="616"/>
      <c r="AX50" s="616"/>
      <c r="AY50" s="616" t="s">
        <v>1791</v>
      </c>
      <c r="AZ50" s="616"/>
      <c r="BA50" s="616"/>
      <c r="BB50" s="616"/>
      <c r="BC50" s="616"/>
      <c r="BD50" s="616"/>
      <c r="BE50" s="616"/>
      <c r="BF50" s="616" t="s">
        <v>1901</v>
      </c>
      <c r="BG50" s="616"/>
      <c r="BH50" s="595" t="s">
        <v>1673</v>
      </c>
      <c r="BI50" s="595"/>
      <c r="BJ50" s="616"/>
      <c r="BK50" s="464">
        <f t="shared" si="17"/>
        <v>5</v>
      </c>
      <c r="BL50" s="440">
        <f t="shared" si="18"/>
        <v>0</v>
      </c>
      <c r="BM50" s="440">
        <f t="shared" si="19"/>
        <v>0</v>
      </c>
      <c r="BN50" s="440">
        <f t="shared" si="20"/>
        <v>0</v>
      </c>
      <c r="BO50" s="440">
        <f t="shared" si="21"/>
        <v>0</v>
      </c>
      <c r="BP50" s="440">
        <f t="shared" si="22"/>
        <v>0</v>
      </c>
      <c r="BQ50" s="316"/>
      <c r="BR50" s="169"/>
      <c r="BS50" s="169"/>
      <c r="BT50" s="169"/>
      <c r="BU50" s="169"/>
      <c r="BV50" s="169"/>
      <c r="BW50" s="169"/>
      <c r="BX50" s="169"/>
      <c r="BY50" s="197"/>
      <c r="BZ50" s="197"/>
      <c r="CA50" s="196"/>
      <c r="CB50" s="169"/>
      <c r="CC50" s="169"/>
      <c r="CD50" s="169"/>
      <c r="CE50" s="198"/>
      <c r="CF50" s="196"/>
      <c r="CG50" s="169"/>
      <c r="CH50" s="169"/>
      <c r="CI50" s="99"/>
      <c r="CJ50" s="99"/>
      <c r="CK50" s="99"/>
      <c r="CL50" s="99"/>
      <c r="CM50" s="99"/>
      <c r="CN50" s="99"/>
      <c r="CO50" s="101"/>
      <c r="CP50" s="96"/>
      <c r="CQ50" s="99"/>
      <c r="CR50" s="99"/>
      <c r="CS50" s="99"/>
      <c r="CT50" s="99"/>
      <c r="CU50" s="99"/>
      <c r="CV50" s="99"/>
      <c r="CW50" s="99"/>
      <c r="CX50" s="99"/>
      <c r="CY50" s="102"/>
      <c r="CZ50" s="96"/>
      <c r="DA50" s="98"/>
      <c r="DB50" s="96"/>
      <c r="DC50" s="99"/>
      <c r="DD50" s="99"/>
      <c r="DE50" s="99"/>
      <c r="DF50" s="99"/>
      <c r="DG50" s="99"/>
      <c r="DH50" s="100"/>
    </row>
    <row r="51" spans="1:112" s="54" customFormat="1" ht="15" hidden="1" customHeight="1" thickBot="1" x14ac:dyDescent="0.25">
      <c r="A51" s="437">
        <v>7</v>
      </c>
      <c r="B51" s="367">
        <v>1304184</v>
      </c>
      <c r="C51" s="206" t="s">
        <v>1124</v>
      </c>
      <c r="D51" s="313" t="s">
        <v>1125</v>
      </c>
      <c r="E51" s="206" t="s">
        <v>591</v>
      </c>
      <c r="F51" s="190">
        <v>8</v>
      </c>
      <c r="G51" s="192"/>
      <c r="H51" s="612">
        <v>9</v>
      </c>
      <c r="I51" s="595">
        <v>10</v>
      </c>
      <c r="J51" s="608">
        <v>9</v>
      </c>
      <c r="K51" s="608">
        <v>8</v>
      </c>
      <c r="L51" s="608">
        <v>9</v>
      </c>
      <c r="M51" s="612">
        <v>9</v>
      </c>
      <c r="N51" s="612">
        <v>9</v>
      </c>
      <c r="O51" s="595">
        <v>8</v>
      </c>
      <c r="P51" s="595">
        <v>9</v>
      </c>
      <c r="Q51" s="612">
        <v>9</v>
      </c>
      <c r="R51" s="595">
        <v>6</v>
      </c>
      <c r="S51" s="608">
        <v>9</v>
      </c>
      <c r="T51" s="612">
        <v>9</v>
      </c>
      <c r="U51" s="595">
        <v>8</v>
      </c>
      <c r="V51" s="608">
        <v>9</v>
      </c>
      <c r="W51" s="608">
        <v>8</v>
      </c>
      <c r="X51" s="608">
        <v>9</v>
      </c>
      <c r="Y51" s="612">
        <v>9</v>
      </c>
      <c r="Z51" s="612">
        <v>9</v>
      </c>
      <c r="AA51" s="612">
        <v>9</v>
      </c>
      <c r="AB51" s="612">
        <v>8</v>
      </c>
      <c r="AC51" s="595">
        <v>8</v>
      </c>
      <c r="AD51" s="595">
        <v>9</v>
      </c>
      <c r="AE51" s="612">
        <v>8</v>
      </c>
      <c r="AF51" s="608">
        <v>10</v>
      </c>
      <c r="AG51" s="612">
        <v>9</v>
      </c>
      <c r="AH51" s="612">
        <v>10</v>
      </c>
      <c r="AI51" s="595">
        <v>9</v>
      </c>
      <c r="AJ51" s="608">
        <v>9</v>
      </c>
      <c r="AK51" s="608">
        <v>9</v>
      </c>
      <c r="AL51" s="612">
        <v>9</v>
      </c>
      <c r="AM51" s="612">
        <v>8</v>
      </c>
      <c r="AN51" s="612">
        <v>8</v>
      </c>
      <c r="AO51" s="595">
        <v>10</v>
      </c>
      <c r="AP51" s="608">
        <v>8</v>
      </c>
      <c r="AQ51" s="612">
        <v>9</v>
      </c>
      <c r="AR51" s="595">
        <v>9</v>
      </c>
      <c r="AS51" s="595">
        <v>9</v>
      </c>
      <c r="AT51" s="595">
        <v>9</v>
      </c>
      <c r="AU51" s="616">
        <v>8</v>
      </c>
      <c r="AV51" s="595">
        <v>10</v>
      </c>
      <c r="AW51" s="616"/>
      <c r="AX51" s="608">
        <v>9</v>
      </c>
      <c r="AY51" s="616">
        <v>9</v>
      </c>
      <c r="AZ51" s="616">
        <v>9</v>
      </c>
      <c r="BA51" s="616"/>
      <c r="BB51" s="616"/>
      <c r="BC51" s="616">
        <v>9</v>
      </c>
      <c r="BD51" s="616">
        <v>10</v>
      </c>
      <c r="BE51" s="616"/>
      <c r="BF51" s="616">
        <v>9</v>
      </c>
      <c r="BG51" s="616">
        <v>8</v>
      </c>
      <c r="BH51" s="595">
        <v>7</v>
      </c>
      <c r="BI51" s="595">
        <v>9</v>
      </c>
      <c r="BJ51" s="616"/>
      <c r="BK51" s="464">
        <f t="shared" si="17"/>
        <v>0</v>
      </c>
      <c r="BL51" s="440">
        <f t="shared" si="18"/>
        <v>50</v>
      </c>
      <c r="BM51" s="440">
        <f t="shared" si="19"/>
        <v>0</v>
      </c>
      <c r="BN51" s="440">
        <f t="shared" si="20"/>
        <v>0</v>
      </c>
      <c r="BO51" s="440">
        <f t="shared" si="21"/>
        <v>0</v>
      </c>
      <c r="BP51" s="440">
        <f t="shared" si="22"/>
        <v>50</v>
      </c>
      <c r="BQ51" s="316"/>
      <c r="BR51" s="169"/>
      <c r="BS51" s="169"/>
      <c r="BT51" s="169"/>
      <c r="BU51" s="169"/>
      <c r="BV51" s="169"/>
      <c r="BW51" s="169"/>
      <c r="BX51" s="169"/>
      <c r="BY51" s="197"/>
      <c r="BZ51" s="197"/>
      <c r="CA51" s="196"/>
      <c r="CB51" s="169"/>
      <c r="CC51" s="169"/>
      <c r="CD51" s="169"/>
      <c r="CE51" s="198"/>
      <c r="CF51" s="196"/>
      <c r="CG51" s="169"/>
      <c r="CH51" s="169"/>
      <c r="CI51" s="99"/>
      <c r="CJ51" s="99"/>
      <c r="CK51" s="99"/>
      <c r="CL51" s="99"/>
      <c r="CM51" s="99"/>
      <c r="CN51" s="99"/>
      <c r="CO51" s="101"/>
      <c r="CP51" s="96"/>
      <c r="CQ51" s="99"/>
      <c r="CR51" s="99"/>
      <c r="CS51" s="99"/>
      <c r="CT51" s="99"/>
      <c r="CU51" s="99"/>
      <c r="CV51" s="99"/>
      <c r="CW51" s="99"/>
      <c r="CX51" s="99"/>
      <c r="CY51" s="102"/>
      <c r="CZ51" s="96"/>
      <c r="DA51" s="98"/>
      <c r="DB51" s="96"/>
      <c r="DC51" s="99"/>
      <c r="DD51" s="99"/>
      <c r="DE51" s="99"/>
      <c r="DF51" s="99"/>
      <c r="DG51" s="99"/>
      <c r="DH51" s="100"/>
    </row>
    <row r="52" spans="1:112" s="54" customFormat="1" ht="15" hidden="1" customHeight="1" thickBot="1" x14ac:dyDescent="0.25">
      <c r="A52" s="437">
        <v>14</v>
      </c>
      <c r="B52" s="91">
        <v>1304184</v>
      </c>
      <c r="C52" s="91" t="s">
        <v>589</v>
      </c>
      <c r="D52" s="174" t="s">
        <v>590</v>
      </c>
      <c r="E52" s="91" t="s">
        <v>594</v>
      </c>
      <c r="F52" s="172"/>
      <c r="G52" s="172">
        <v>5</v>
      </c>
      <c r="H52" s="169" t="s">
        <v>16</v>
      </c>
      <c r="I52" s="169" t="s">
        <v>16</v>
      </c>
      <c r="J52" s="169">
        <v>9</v>
      </c>
      <c r="K52" s="169">
        <v>9</v>
      </c>
      <c r="L52" s="169" t="s">
        <v>16</v>
      </c>
      <c r="M52" s="430" t="s">
        <v>294</v>
      </c>
      <c r="N52" s="169" t="s">
        <v>16</v>
      </c>
      <c r="O52" s="246" t="s">
        <v>295</v>
      </c>
      <c r="P52" s="170" t="s">
        <v>16</v>
      </c>
      <c r="Q52" s="170">
        <v>7</v>
      </c>
      <c r="R52" s="169">
        <v>10</v>
      </c>
      <c r="S52" s="169">
        <v>9</v>
      </c>
      <c r="T52" s="169" t="s">
        <v>16</v>
      </c>
      <c r="U52" s="169">
        <v>9</v>
      </c>
      <c r="V52" s="169" t="s">
        <v>16</v>
      </c>
      <c r="W52" s="169" t="s">
        <v>16</v>
      </c>
      <c r="X52" s="169" t="s">
        <v>16</v>
      </c>
      <c r="Y52" s="169" t="s">
        <v>16</v>
      </c>
      <c r="Z52" s="169">
        <v>9</v>
      </c>
      <c r="AA52" s="169" t="s">
        <v>16</v>
      </c>
      <c r="AB52" s="169" t="s">
        <v>16</v>
      </c>
      <c r="AC52" s="169" t="s">
        <v>16</v>
      </c>
      <c r="AD52" s="169" t="s">
        <v>16</v>
      </c>
      <c r="AE52" s="169" t="s">
        <v>292</v>
      </c>
      <c r="AF52" s="169">
        <v>8</v>
      </c>
      <c r="AG52" s="169" t="s">
        <v>16</v>
      </c>
      <c r="AH52" s="169">
        <v>7</v>
      </c>
      <c r="AI52" s="169">
        <v>9</v>
      </c>
      <c r="AJ52" s="169">
        <v>7</v>
      </c>
      <c r="AK52" s="169">
        <v>9</v>
      </c>
      <c r="AL52" s="169" t="s">
        <v>16</v>
      </c>
      <c r="AM52" s="169" t="s">
        <v>293</v>
      </c>
      <c r="AN52" s="169">
        <v>9</v>
      </c>
      <c r="AO52" s="169" t="s">
        <v>16</v>
      </c>
      <c r="AP52" s="169">
        <v>6</v>
      </c>
      <c r="AQ52" s="169">
        <v>9</v>
      </c>
      <c r="AR52" s="169" t="s">
        <v>16</v>
      </c>
      <c r="AS52" s="170" t="s">
        <v>16</v>
      </c>
      <c r="AT52" s="431" t="s">
        <v>294</v>
      </c>
      <c r="AU52" s="169">
        <v>7</v>
      </c>
      <c r="AV52" s="169">
        <v>7</v>
      </c>
      <c r="AW52" s="169"/>
      <c r="AX52" s="169">
        <v>7</v>
      </c>
      <c r="AY52" s="169">
        <v>9</v>
      </c>
      <c r="AZ52" s="169">
        <v>7</v>
      </c>
      <c r="BA52" s="169"/>
      <c r="BB52" s="169">
        <v>9</v>
      </c>
      <c r="BC52" s="169"/>
      <c r="BD52" s="169"/>
      <c r="BE52" s="169">
        <v>9</v>
      </c>
      <c r="BF52" s="169" t="s">
        <v>16</v>
      </c>
      <c r="BG52" s="169">
        <v>8</v>
      </c>
      <c r="BH52" s="169">
        <v>8</v>
      </c>
      <c r="BI52" s="169">
        <v>8</v>
      </c>
      <c r="BJ52" s="196"/>
      <c r="BK52" s="464">
        <f>COUNTIF(C52:BI52,"2018-2")</f>
        <v>0</v>
      </c>
      <c r="BL52" s="55">
        <f>COUNTIF(C52:BI52,"&gt;5")</f>
        <v>25</v>
      </c>
      <c r="BM52" s="55">
        <f>COUNTIF(C52:BI52,"&gt;5?")</f>
        <v>28</v>
      </c>
      <c r="BN52" s="55">
        <f>COUNTIF(C52:BI52,"5")</f>
        <v>1</v>
      </c>
      <c r="BO52" s="55">
        <f>COUNTIF(C52:BI52,"5*")</f>
        <v>0</v>
      </c>
      <c r="BP52" s="55">
        <f>SUM(BL52:BO52)</f>
        <v>54</v>
      </c>
      <c r="BQ52" s="316"/>
      <c r="BR52" s="169"/>
      <c r="BS52" s="169"/>
      <c r="BT52" s="169"/>
      <c r="BU52" s="169"/>
      <c r="BV52" s="169"/>
      <c r="BW52" s="169"/>
      <c r="BX52" s="169"/>
      <c r="BY52" s="169"/>
      <c r="BZ52" s="169"/>
      <c r="CA52" s="169"/>
      <c r="CB52" s="169"/>
      <c r="CC52" s="169"/>
      <c r="CD52" s="169"/>
      <c r="CE52" s="169"/>
      <c r="CF52" s="169"/>
      <c r="CG52" s="169"/>
      <c r="CH52" s="169"/>
      <c r="CI52" s="99"/>
      <c r="CJ52" s="99"/>
      <c r="CK52" s="99"/>
      <c r="CL52" s="99"/>
      <c r="CM52" s="99"/>
      <c r="CN52" s="99"/>
      <c r="CO52" s="101"/>
      <c r="CP52" s="96"/>
      <c r="CQ52" s="99"/>
      <c r="CR52" s="99"/>
      <c r="CS52" s="99"/>
      <c r="CT52" s="99"/>
      <c r="CU52" s="99"/>
      <c r="CV52" s="99"/>
      <c r="CW52" s="99"/>
      <c r="CX52" s="99"/>
      <c r="CY52" s="102"/>
      <c r="CZ52" s="96"/>
      <c r="DA52" s="98"/>
      <c r="DB52" s="96"/>
      <c r="DC52" s="99"/>
      <c r="DD52" s="99"/>
      <c r="DE52" s="99"/>
      <c r="DF52" s="99"/>
      <c r="DG52" s="99"/>
      <c r="DH52" s="100"/>
    </row>
    <row r="53" spans="1:112" s="54" customFormat="1" ht="15" hidden="1" customHeight="1" thickBot="1" x14ac:dyDescent="0.25">
      <c r="A53" s="529"/>
      <c r="B53" s="739"/>
      <c r="C53" s="739"/>
      <c r="D53" s="319"/>
      <c r="E53" s="320"/>
      <c r="F53" s="321"/>
      <c r="G53" s="322"/>
      <c r="H53" s="326"/>
      <c r="I53" s="326"/>
      <c r="J53" s="326"/>
      <c r="K53" s="326"/>
      <c r="L53" s="326"/>
      <c r="M53" s="740"/>
      <c r="N53" s="326"/>
      <c r="O53" s="741"/>
      <c r="P53" s="742"/>
      <c r="Q53" s="742"/>
      <c r="R53" s="326"/>
      <c r="S53" s="326"/>
      <c r="T53" s="326"/>
      <c r="U53" s="326"/>
      <c r="V53" s="326"/>
      <c r="W53" s="326"/>
      <c r="X53" s="326"/>
      <c r="Y53" s="326"/>
      <c r="Z53" s="326"/>
      <c r="AA53" s="326"/>
      <c r="AB53" s="326"/>
      <c r="AC53" s="326"/>
      <c r="AD53" s="326"/>
      <c r="AE53" s="326"/>
      <c r="AF53" s="326"/>
      <c r="AG53" s="326"/>
      <c r="AH53" s="326"/>
      <c r="AI53" s="326"/>
      <c r="AJ53" s="326"/>
      <c r="AK53" s="326"/>
      <c r="AL53" s="326"/>
      <c r="AM53" s="326"/>
      <c r="AN53" s="326"/>
      <c r="AO53" s="326"/>
      <c r="AP53" s="326"/>
      <c r="AQ53" s="326"/>
      <c r="AR53" s="326"/>
      <c r="AS53" s="742"/>
      <c r="AT53" s="743"/>
      <c r="AU53" s="326"/>
      <c r="AV53" s="326"/>
      <c r="AW53" s="326"/>
      <c r="AX53" s="326"/>
      <c r="AY53" s="326"/>
      <c r="AZ53" s="326"/>
      <c r="BA53" s="326"/>
      <c r="BB53" s="326"/>
      <c r="BC53" s="326"/>
      <c r="BD53" s="326"/>
      <c r="BE53" s="326"/>
      <c r="BF53" s="326"/>
      <c r="BG53" s="326"/>
      <c r="BH53" s="326"/>
      <c r="BI53" s="326"/>
      <c r="BJ53" s="326"/>
      <c r="BK53" s="744"/>
      <c r="BL53" s="237"/>
      <c r="BM53" s="237"/>
      <c r="BN53" s="237"/>
      <c r="BO53" s="237"/>
      <c r="BP53" s="237"/>
      <c r="BQ53" s="343"/>
      <c r="BR53" s="328"/>
      <c r="BS53" s="328"/>
      <c r="BT53" s="328"/>
      <c r="BU53" s="328"/>
      <c r="BV53" s="328"/>
      <c r="BW53" s="328"/>
      <c r="BX53" s="328"/>
      <c r="BY53" s="330"/>
      <c r="BZ53" s="330"/>
      <c r="CA53" s="326"/>
      <c r="CB53" s="328"/>
      <c r="CC53" s="328"/>
      <c r="CD53" s="328"/>
      <c r="CE53" s="332"/>
      <c r="CF53" s="326"/>
      <c r="CG53" s="328"/>
      <c r="CH53" s="328"/>
      <c r="CI53" s="333"/>
      <c r="CJ53" s="333"/>
      <c r="CK53" s="333"/>
      <c r="CL53" s="333"/>
      <c r="CM53" s="333"/>
      <c r="CN53" s="333"/>
      <c r="CO53" s="334"/>
      <c r="CP53" s="335"/>
      <c r="CQ53" s="333"/>
      <c r="CR53" s="333"/>
      <c r="CS53" s="333"/>
      <c r="CT53" s="333"/>
      <c r="CU53" s="333"/>
      <c r="CV53" s="333"/>
      <c r="CW53" s="333"/>
      <c r="CX53" s="333"/>
      <c r="CY53" s="102"/>
      <c r="CZ53" s="335"/>
      <c r="DA53" s="338"/>
      <c r="DB53" s="335"/>
      <c r="DC53" s="333"/>
      <c r="DD53" s="333"/>
      <c r="DE53" s="333"/>
      <c r="DF53" s="333"/>
      <c r="DG53" s="333"/>
      <c r="DH53" s="339"/>
    </row>
    <row r="54" spans="1:112" ht="14.4" thickBot="1" x14ac:dyDescent="0.3">
      <c r="A54" s="66"/>
      <c r="B54" s="67"/>
      <c r="C54" s="68"/>
      <c r="D54" s="69" t="s">
        <v>41</v>
      </c>
      <c r="E54" s="69"/>
      <c r="F54" s="70">
        <f>COUNT(#REF!)</f>
        <v>0</v>
      </c>
      <c r="G54" s="71">
        <f>COUNT(G52:G52)</f>
        <v>1</v>
      </c>
      <c r="H54" s="72">
        <f t="shared" ref="H54:AK54" si="23">COUNTA(H52:H52)</f>
        <v>1</v>
      </c>
      <c r="I54" s="72">
        <f t="shared" si="23"/>
        <v>1</v>
      </c>
      <c r="J54" s="72">
        <f t="shared" si="23"/>
        <v>1</v>
      </c>
      <c r="K54" s="72">
        <f t="shared" si="23"/>
        <v>1</v>
      </c>
      <c r="L54" s="72">
        <f t="shared" si="23"/>
        <v>1</v>
      </c>
      <c r="M54" s="72">
        <f t="shared" si="23"/>
        <v>1</v>
      </c>
      <c r="N54" s="72">
        <f t="shared" si="23"/>
        <v>1</v>
      </c>
      <c r="O54" s="72">
        <f t="shared" si="23"/>
        <v>1</v>
      </c>
      <c r="P54" s="72">
        <f t="shared" si="23"/>
        <v>1</v>
      </c>
      <c r="Q54" s="72">
        <f t="shared" si="23"/>
        <v>1</v>
      </c>
      <c r="R54" s="72">
        <f t="shared" si="23"/>
        <v>1</v>
      </c>
      <c r="S54" s="72">
        <f t="shared" si="23"/>
        <v>1</v>
      </c>
      <c r="T54" s="72">
        <f t="shared" si="23"/>
        <v>1</v>
      </c>
      <c r="U54" s="72">
        <f t="shared" si="23"/>
        <v>1</v>
      </c>
      <c r="V54" s="72">
        <f t="shared" si="23"/>
        <v>1</v>
      </c>
      <c r="W54" s="72">
        <f t="shared" si="23"/>
        <v>1</v>
      </c>
      <c r="X54" s="72">
        <f t="shared" si="23"/>
        <v>1</v>
      </c>
      <c r="Y54" s="72">
        <f t="shared" si="23"/>
        <v>1</v>
      </c>
      <c r="Z54" s="72">
        <f t="shared" si="23"/>
        <v>1</v>
      </c>
      <c r="AA54" s="72">
        <f t="shared" si="23"/>
        <v>1</v>
      </c>
      <c r="AB54" s="72">
        <f t="shared" si="23"/>
        <v>1</v>
      </c>
      <c r="AC54" s="72">
        <f t="shared" si="23"/>
        <v>1</v>
      </c>
      <c r="AD54" s="72">
        <f t="shared" si="23"/>
        <v>1</v>
      </c>
      <c r="AE54" s="72">
        <f t="shared" si="23"/>
        <v>1</v>
      </c>
      <c r="AF54" s="72">
        <f t="shared" si="23"/>
        <v>1</v>
      </c>
      <c r="AG54" s="72">
        <f t="shared" si="23"/>
        <v>1</v>
      </c>
      <c r="AH54" s="72">
        <f t="shared" si="23"/>
        <v>1</v>
      </c>
      <c r="AI54" s="72">
        <f t="shared" si="23"/>
        <v>1</v>
      </c>
      <c r="AJ54" s="72">
        <f t="shared" si="23"/>
        <v>1</v>
      </c>
      <c r="AK54" s="72">
        <f t="shared" si="23"/>
        <v>1</v>
      </c>
      <c r="AL54" s="72"/>
      <c r="AM54" s="72"/>
      <c r="AN54" s="72"/>
      <c r="AO54" s="72"/>
      <c r="AP54" s="72"/>
      <c r="AQ54" s="72">
        <f>COUNTA(AQ52:AQ52)</f>
        <v>1</v>
      </c>
      <c r="AR54" s="72">
        <f>COUNTA(AR52:AR52)</f>
        <v>1</v>
      </c>
      <c r="AS54" s="72">
        <f>COUNTA(AS52:AS52)</f>
        <v>1</v>
      </c>
      <c r="AT54" s="72"/>
      <c r="AU54" s="72">
        <f t="shared" ref="AU54:BG54" si="24">COUNTA(AU52:AU52)</f>
        <v>1</v>
      </c>
      <c r="AV54" s="72">
        <f t="shared" si="24"/>
        <v>1</v>
      </c>
      <c r="AW54" s="72">
        <f t="shared" si="24"/>
        <v>0</v>
      </c>
      <c r="AX54" s="72">
        <f t="shared" si="24"/>
        <v>1</v>
      </c>
      <c r="AY54" s="72">
        <f t="shared" si="24"/>
        <v>1</v>
      </c>
      <c r="AZ54" s="72">
        <f t="shared" si="24"/>
        <v>1</v>
      </c>
      <c r="BA54" s="72">
        <f t="shared" si="24"/>
        <v>0</v>
      </c>
      <c r="BB54" s="72">
        <f t="shared" si="24"/>
        <v>1</v>
      </c>
      <c r="BC54" s="72">
        <f t="shared" si="24"/>
        <v>0</v>
      </c>
      <c r="BD54" s="72">
        <f t="shared" si="24"/>
        <v>0</v>
      </c>
      <c r="BE54" s="72">
        <f t="shared" si="24"/>
        <v>1</v>
      </c>
      <c r="BF54" s="72">
        <f t="shared" si="24"/>
        <v>1</v>
      </c>
      <c r="BG54" s="72">
        <f t="shared" si="24"/>
        <v>1</v>
      </c>
      <c r="BH54" s="72"/>
      <c r="BI54" s="72">
        <f>COUNTA(BI52:BI52)</f>
        <v>1</v>
      </c>
      <c r="BJ54" s="72"/>
      <c r="BK54" s="72">
        <f>COUNTA(#REF!)</f>
        <v>1</v>
      </c>
      <c r="BL54" s="72">
        <f>COUNTA(#REF!)</f>
        <v>1</v>
      </c>
      <c r="BM54" s="72">
        <f>COUNTA(#REF!)</f>
        <v>1</v>
      </c>
      <c r="BN54" s="72">
        <f>COUNTA(#REF!)</f>
        <v>1</v>
      </c>
      <c r="BO54" s="72">
        <f>COUNTA(#REF!)</f>
        <v>1</v>
      </c>
      <c r="BP54" s="72">
        <f>COUNTA(#REF!)</f>
        <v>1</v>
      </c>
      <c r="BQ54" s="72">
        <f>COUNTA(#REF!)</f>
        <v>1</v>
      </c>
      <c r="BR54" s="70">
        <f>COUNTA(#REF!)</f>
        <v>1</v>
      </c>
      <c r="BS54" s="70">
        <f>COUNTA(#REF!)</f>
        <v>1</v>
      </c>
      <c r="BT54" s="70">
        <f>COUNTA(#REF!)</f>
        <v>1</v>
      </c>
      <c r="BU54" s="70">
        <f>COUNTA(#REF!)</f>
        <v>1</v>
      </c>
      <c r="BV54" s="70">
        <f>COUNTA(#REF!)</f>
        <v>1</v>
      </c>
      <c r="BW54" s="70">
        <f>COUNTA(#REF!)</f>
        <v>1</v>
      </c>
      <c r="BX54" s="70">
        <f>COUNTA(#REF!)</f>
        <v>1</v>
      </c>
      <c r="BY54" s="73">
        <f>COUNTA(#REF!)</f>
        <v>1</v>
      </c>
      <c r="BZ54" s="71">
        <f>COUNTA(#REF!)</f>
        <v>1</v>
      </c>
      <c r="CA54" s="72">
        <f>COUNTA(#REF!)</f>
        <v>1</v>
      </c>
      <c r="CB54" s="70">
        <f>COUNTA(#REF!)</f>
        <v>1</v>
      </c>
      <c r="CC54" s="70">
        <f>COUNTA(#REF!)</f>
        <v>1</v>
      </c>
      <c r="CD54" s="70">
        <f>COUNTA(#REF!)</f>
        <v>1</v>
      </c>
      <c r="CE54" s="75">
        <f>COUNTA(#REF!)</f>
        <v>1</v>
      </c>
      <c r="CF54" s="72">
        <f>COUNTA(#REF!)</f>
        <v>1</v>
      </c>
      <c r="CG54" s="70">
        <f>COUNTA(#REF!)</f>
        <v>1</v>
      </c>
      <c r="CH54" s="70">
        <f>COUNTA(#REF!)</f>
        <v>1</v>
      </c>
      <c r="CI54" s="70">
        <f>COUNTA(#REF!)</f>
        <v>1</v>
      </c>
      <c r="CJ54" s="70">
        <f>COUNTA(#REF!)</f>
        <v>1</v>
      </c>
      <c r="CK54" s="70">
        <f>COUNTA(#REF!)</f>
        <v>1</v>
      </c>
      <c r="CL54" s="70">
        <f>COUNTA(#REF!)</f>
        <v>1</v>
      </c>
      <c r="CM54" s="70">
        <f>COUNTA(#REF!)</f>
        <v>1</v>
      </c>
      <c r="CN54" s="70">
        <f>COUNTA(#REF!)</f>
        <v>1</v>
      </c>
      <c r="CO54" s="75">
        <f>COUNTA(#REF!)</f>
        <v>1</v>
      </c>
      <c r="CP54" s="72">
        <f>COUNTA(#REF!)</f>
        <v>1</v>
      </c>
      <c r="CQ54" s="70">
        <f>COUNTA(#REF!)</f>
        <v>1</v>
      </c>
      <c r="CR54" s="70">
        <f>COUNTA(#REF!)</f>
        <v>1</v>
      </c>
      <c r="CS54" s="70">
        <f>COUNTA(#REF!)</f>
        <v>1</v>
      </c>
      <c r="CT54" s="70">
        <f>COUNTA(#REF!)</f>
        <v>1</v>
      </c>
      <c r="CU54" s="70">
        <f>COUNTA(#REF!)</f>
        <v>1</v>
      </c>
      <c r="CV54" s="70">
        <f>COUNTA(#REF!)</f>
        <v>1</v>
      </c>
      <c r="CW54" s="70">
        <f>COUNTA(#REF!)</f>
        <v>1</v>
      </c>
      <c r="CX54" s="70">
        <f>COUNTA(#REF!)</f>
        <v>1</v>
      </c>
      <c r="CY54" s="76">
        <f>COUNTA(#REF!)</f>
        <v>1</v>
      </c>
      <c r="CZ54" s="72" t="e">
        <f>COUNTIF(#REF!,"A")</f>
        <v>#REF!</v>
      </c>
      <c r="DA54" s="73" t="e">
        <f>COUNTIF(#REF!,"A")</f>
        <v>#REF!</v>
      </c>
      <c r="DB54" s="77" t="e">
        <f>COUNTIF(#REF!,"A")</f>
        <v>#REF!</v>
      </c>
      <c r="DC54" s="78" t="e">
        <f>COUNTIF(#REF!,"A")</f>
        <v>#REF!</v>
      </c>
      <c r="DD54" s="78" t="e">
        <f>COUNTIF(#REF!,"A")</f>
        <v>#REF!</v>
      </c>
      <c r="DE54" s="78" t="e">
        <f>COUNTIF(#REF!,"A")</f>
        <v>#REF!</v>
      </c>
      <c r="DF54" s="78" t="e">
        <f>COUNTIF(#REF!,"A")</f>
        <v>#REF!</v>
      </c>
      <c r="DG54" s="78" t="e">
        <f>COUNTIF(#REF!,"A")</f>
        <v>#REF!</v>
      </c>
      <c r="DH54" s="79" t="e">
        <f>COUNTIF(#REF!,"A")</f>
        <v>#REF!</v>
      </c>
    </row>
    <row r="56" spans="1:112" ht="14.4" thickBot="1" x14ac:dyDescent="0.3"/>
    <row r="57" spans="1:112" ht="30" customHeight="1" x14ac:dyDescent="0.25">
      <c r="C57" s="985" t="s">
        <v>43</v>
      </c>
      <c r="D57" s="986"/>
      <c r="E57" s="987"/>
      <c r="F57" s="988"/>
    </row>
    <row r="58" spans="1:112" x14ac:dyDescent="0.25">
      <c r="C58" s="59" t="s">
        <v>36</v>
      </c>
      <c r="D58" s="989" t="s">
        <v>17</v>
      </c>
      <c r="E58" s="990"/>
      <c r="F58" s="991"/>
    </row>
    <row r="59" spans="1:112" x14ac:dyDescent="0.25">
      <c r="C59" s="59" t="s">
        <v>52</v>
      </c>
      <c r="D59" s="989" t="s">
        <v>53</v>
      </c>
      <c r="E59" s="990"/>
      <c r="F59" s="991"/>
    </row>
    <row r="60" spans="1:112" x14ac:dyDescent="0.25">
      <c r="C60" s="59" t="s">
        <v>54</v>
      </c>
      <c r="D60" s="989" t="s">
        <v>55</v>
      </c>
      <c r="E60" s="990"/>
      <c r="F60" s="991"/>
    </row>
    <row r="61" spans="1:112" x14ac:dyDescent="0.25">
      <c r="C61" s="59" t="s">
        <v>16</v>
      </c>
      <c r="D61" s="989" t="s">
        <v>18</v>
      </c>
      <c r="E61" s="990"/>
      <c r="F61" s="991"/>
    </row>
    <row r="62" spans="1:112" x14ac:dyDescent="0.25">
      <c r="C62" s="80" t="s">
        <v>42</v>
      </c>
      <c r="D62" s="81" t="s">
        <v>75</v>
      </c>
      <c r="E62" s="178"/>
      <c r="F62" s="82"/>
    </row>
    <row r="63" spans="1:112" x14ac:dyDescent="0.25">
      <c r="C63" s="80" t="s">
        <v>50</v>
      </c>
      <c r="D63" s="81" t="s">
        <v>66</v>
      </c>
      <c r="E63" s="178"/>
      <c r="F63" s="82"/>
    </row>
    <row r="64" spans="1:112" ht="14.4" thickBot="1" x14ac:dyDescent="0.3">
      <c r="C64" s="83" t="s">
        <v>44</v>
      </c>
      <c r="D64" s="992" t="s">
        <v>30</v>
      </c>
      <c r="E64" s="993"/>
      <c r="F64" s="994"/>
    </row>
    <row r="66" spans="3:16" ht="15" customHeight="1" x14ac:dyDescent="0.25">
      <c r="C66" s="65" t="s">
        <v>37</v>
      </c>
      <c r="D66" s="984" t="s">
        <v>38</v>
      </c>
      <c r="E66" s="984"/>
      <c r="F66" s="984"/>
      <c r="G66" s="984"/>
      <c r="H66" s="984"/>
      <c r="I66" s="984"/>
      <c r="J66" s="984"/>
      <c r="K66" s="984"/>
      <c r="L66" s="984"/>
      <c r="M66" s="984"/>
      <c r="N66" s="984"/>
      <c r="O66" s="984"/>
      <c r="P66" s="87"/>
    </row>
    <row r="67" spans="3:16" ht="29.25" customHeight="1" x14ac:dyDescent="0.25">
      <c r="D67" s="984" t="s">
        <v>39</v>
      </c>
      <c r="E67" s="984"/>
      <c r="F67" s="984"/>
      <c r="G67" s="984"/>
      <c r="H67" s="984"/>
      <c r="I67" s="984"/>
      <c r="J67" s="984"/>
      <c r="K67" s="984"/>
      <c r="L67" s="984"/>
      <c r="M67" s="984"/>
      <c r="N67" s="984"/>
      <c r="O67" s="984"/>
      <c r="P67" s="984"/>
    </row>
    <row r="68" spans="3:16" x14ac:dyDescent="0.25">
      <c r="D68" s="52" t="s">
        <v>40</v>
      </c>
    </row>
  </sheetData>
  <mergeCells count="26">
    <mergeCell ref="D66:O66"/>
    <mergeCell ref="D67:P67"/>
    <mergeCell ref="C57:F57"/>
    <mergeCell ref="D58:F58"/>
    <mergeCell ref="D59:F59"/>
    <mergeCell ref="D60:F60"/>
    <mergeCell ref="D61:F61"/>
    <mergeCell ref="D64:F64"/>
    <mergeCell ref="CP7:CY7"/>
    <mergeCell ref="CZ7:DA7"/>
    <mergeCell ref="DB7:DH7"/>
    <mergeCell ref="E8:E9"/>
    <mergeCell ref="F8:F9"/>
    <mergeCell ref="G8:G9"/>
    <mergeCell ref="AW7:BF7"/>
    <mergeCell ref="BK7:BP7"/>
    <mergeCell ref="BQ7:BZ7"/>
    <mergeCell ref="CA7:CE7"/>
    <mergeCell ref="CF7:CO7"/>
    <mergeCell ref="H7:AV7"/>
    <mergeCell ref="BG7:BJ7"/>
    <mergeCell ref="A7:A9"/>
    <mergeCell ref="B7:B9"/>
    <mergeCell ref="C7:C9"/>
    <mergeCell ref="D7:D9"/>
    <mergeCell ref="E7:G7"/>
  </mergeCells>
  <conditionalFormatting sqref="I48:I51">
    <cfRule type="cellIs" dxfId="313" priority="93" operator="equal">
      <formula>"2015-1"</formula>
    </cfRule>
  </conditionalFormatting>
  <conditionalFormatting sqref="K25:L25">
    <cfRule type="cellIs" dxfId="312" priority="29" operator="equal">
      <formula>"2015-1"</formula>
    </cfRule>
  </conditionalFormatting>
  <conditionalFormatting sqref="K39:L40">
    <cfRule type="cellIs" dxfId="311" priority="37" operator="equal">
      <formula>"2015-1"</formula>
    </cfRule>
  </conditionalFormatting>
  <conditionalFormatting sqref="L27:M27">
    <cfRule type="cellIs" dxfId="310" priority="26" operator="equal">
      <formula>"2015-1"</formula>
    </cfRule>
  </conditionalFormatting>
  <conditionalFormatting sqref="M22:M25">
    <cfRule type="cellIs" dxfId="309" priority="27" operator="equal">
      <formula>"2015-1"</formula>
    </cfRule>
  </conditionalFormatting>
  <conditionalFormatting sqref="M37:M40">
    <cfRule type="cellIs" dxfId="308" priority="35" operator="equal">
      <formula>"2015-1"</formula>
    </cfRule>
  </conditionalFormatting>
  <conditionalFormatting sqref="M10:R11 Z10:Z15 AZ10:AZ25 BH10:BJ28 N12:R21 Z17:Z20 M18:M20 I20 Z20:AB20 Z22:Z25 I25 AC25 AY25:BA25 I27 O27:P27 AC27 AP27 AZ27:BA27 BH29:BI33 AZ29:AZ34 AO38:AP38 P38:R40 AM38:AM40 O39:O40 AO39:AO40 I39:I46 AA41 N41:O43 Q41:Q46 Z42:AA51 O44:O45 N46:O46 Q46:R46 AB46:AB49 M47 O47:R47 M48:O49 Q48:R49 J50:O50 Q50:T50 W50:Z50 AB50:AE50 AQ50 BG50 AG50:AH51 K51:O51 Q51:R51 T51 W51 Y51:Z51 AB51 AW51 AY51 BA51:BB51 BD51:BE51 H52:BJ53">
    <cfRule type="cellIs" dxfId="307" priority="116" operator="equal">
      <formula>"2015-1"</formula>
    </cfRule>
  </conditionalFormatting>
  <conditionalFormatting sqref="N22:O24 Q22:R24 N25:R25 P25:P33 N26:P26 N28:P29 R35:R37 P36 O37:P37">
    <cfRule type="cellIs" dxfId="306" priority="109" operator="equal">
      <formula>"2015-1"</formula>
    </cfRule>
  </conditionalFormatting>
  <conditionalFormatting sqref="P44:P46">
    <cfRule type="cellIs" dxfId="305" priority="20" operator="equal">
      <formula>"2015-1"</formula>
    </cfRule>
  </conditionalFormatting>
  <conditionalFormatting sqref="P48:P51">
    <cfRule type="cellIs" dxfId="304" priority="21" operator="equal">
      <formula>"2015-1"</formula>
    </cfRule>
  </conditionalFormatting>
  <conditionalFormatting sqref="Q25:Q35">
    <cfRule type="cellIs" dxfId="303" priority="16" operator="equal">
      <formula>"2015-1"</formula>
    </cfRule>
  </conditionalFormatting>
  <conditionalFormatting sqref="R25:R28">
    <cfRule type="cellIs" dxfId="302" priority="15" operator="equal">
      <formula>"2015-1"</formula>
    </cfRule>
  </conditionalFormatting>
  <conditionalFormatting sqref="T26 T28:T38">
    <cfRule type="cellIs" dxfId="301" priority="58" operator="equal">
      <formula>"2015-1"</formula>
    </cfRule>
  </conditionalFormatting>
  <conditionalFormatting sqref="U10:U40">
    <cfRule type="cellIs" dxfId="300" priority="84" operator="equal">
      <formula>"2015-1"</formula>
    </cfRule>
  </conditionalFormatting>
  <conditionalFormatting sqref="U47:U51">
    <cfRule type="cellIs" dxfId="299" priority="92" operator="equal">
      <formula>"2015-1"</formula>
    </cfRule>
  </conditionalFormatting>
  <conditionalFormatting sqref="W29:W36">
    <cfRule type="cellIs" dxfId="298" priority="49" operator="equal">
      <formula>"2015-1"</formula>
    </cfRule>
  </conditionalFormatting>
  <conditionalFormatting sqref="W38">
    <cfRule type="cellIs" dxfId="297" priority="57" operator="equal">
      <formula>"2015-1"</formula>
    </cfRule>
  </conditionalFormatting>
  <conditionalFormatting sqref="Y30:Y36">
    <cfRule type="cellIs" dxfId="296" priority="40" operator="equal">
      <formula>"2015-1"</formula>
    </cfRule>
  </conditionalFormatting>
  <conditionalFormatting sqref="Y38">
    <cfRule type="cellIs" dxfId="295" priority="47" operator="equal">
      <formula>"2015-1"</formula>
    </cfRule>
  </conditionalFormatting>
  <conditionalFormatting sqref="Z30:Z41">
    <cfRule type="cellIs" dxfId="294" priority="64" operator="equal">
      <formula>"2015-1"</formula>
    </cfRule>
  </conditionalFormatting>
  <conditionalFormatting sqref="AB10:AB20">
    <cfRule type="cellIs" dxfId="293" priority="1" operator="equal">
      <formula>"2015-1"</formula>
    </cfRule>
  </conditionalFormatting>
  <conditionalFormatting sqref="AB22:AB42">
    <cfRule type="cellIs" dxfId="292" priority="14" operator="equal">
      <formula>"2015-1"</formula>
    </cfRule>
  </conditionalFormatting>
  <conditionalFormatting sqref="AC35:AC40">
    <cfRule type="cellIs" dxfId="291" priority="65" operator="equal">
      <formula>"2015-1"</formula>
    </cfRule>
  </conditionalFormatting>
  <conditionalFormatting sqref="AC47">
    <cfRule type="cellIs" dxfId="290" priority="71" operator="equal">
      <formula>"2015-1"</formula>
    </cfRule>
  </conditionalFormatting>
  <conditionalFormatting sqref="AD12:AD20">
    <cfRule type="cellIs" dxfId="289" priority="2" operator="equal">
      <formula>"2015-1"</formula>
    </cfRule>
  </conditionalFormatting>
  <conditionalFormatting sqref="AD22:AD32">
    <cfRule type="cellIs" dxfId="288" priority="13" operator="equal">
      <formula>"2015-1"</formula>
    </cfRule>
  </conditionalFormatting>
  <conditionalFormatting sqref="AE34:AE40">
    <cfRule type="cellIs" dxfId="287" priority="67" operator="equal">
      <formula>"2015-1"</formula>
    </cfRule>
  </conditionalFormatting>
  <conditionalFormatting sqref="AG35:AG36">
    <cfRule type="cellIs" dxfId="286" priority="85" operator="equal">
      <formula>"2015-1"</formula>
    </cfRule>
  </conditionalFormatting>
  <conditionalFormatting sqref="AI12:AI20 AI22:AI32">
    <cfRule type="cellIs" dxfId="285" priority="12" operator="equal">
      <formula>"2015-1"</formula>
    </cfRule>
  </conditionalFormatting>
  <conditionalFormatting sqref="AI35:AI40">
    <cfRule type="cellIs" dxfId="284" priority="106" operator="equal">
      <formula>"2015-1"</formula>
    </cfRule>
  </conditionalFormatting>
  <conditionalFormatting sqref="AI50">
    <cfRule type="cellIs" dxfId="283" priority="62" operator="equal">
      <formula>"2015-1"</formula>
    </cfRule>
  </conditionalFormatting>
  <conditionalFormatting sqref="AK12:AK20">
    <cfRule type="cellIs" dxfId="282" priority="3" operator="equal">
      <formula>"2015-1"</formula>
    </cfRule>
  </conditionalFormatting>
  <conditionalFormatting sqref="AK22:AK32">
    <cfRule type="cellIs" dxfId="281" priority="11" operator="equal">
      <formula>"2015-1"</formula>
    </cfRule>
  </conditionalFormatting>
  <conditionalFormatting sqref="AL51:AN51">
    <cfRule type="cellIs" dxfId="280" priority="100" operator="equal">
      <formula>"2015-1"</formula>
    </cfRule>
  </conditionalFormatting>
  <conditionalFormatting sqref="AL50:AO50">
    <cfRule type="cellIs" dxfId="279" priority="61" operator="equal">
      <formula>"2015-1"</formula>
    </cfRule>
  </conditionalFormatting>
  <conditionalFormatting sqref="AM22:AM32">
    <cfRule type="cellIs" dxfId="278" priority="10" operator="equal">
      <formula>"2015-1"</formula>
    </cfRule>
  </conditionalFormatting>
  <conditionalFormatting sqref="AM48">
    <cfRule type="cellIs" dxfId="277" priority="101" operator="equal">
      <formula>"2015-1"</formula>
    </cfRule>
  </conditionalFormatting>
  <conditionalFormatting sqref="AN35:AN36">
    <cfRule type="cellIs" dxfId="276" priority="87" operator="equal">
      <formula>"2015-1"</formula>
    </cfRule>
  </conditionalFormatting>
  <conditionalFormatting sqref="AN44:AN45">
    <cfRule type="cellIs" dxfId="275" priority="9" operator="equal">
      <formula>"2015-1"</formula>
    </cfRule>
  </conditionalFormatting>
  <conditionalFormatting sqref="AP35:AP36">
    <cfRule type="cellIs" dxfId="274" priority="80" operator="equal">
      <formula>"2015-1"</formula>
    </cfRule>
  </conditionalFormatting>
  <conditionalFormatting sqref="AS50:BE50">
    <cfRule type="cellIs" dxfId="273" priority="60" operator="equal">
      <formula>"2015-1"</formula>
    </cfRule>
  </conditionalFormatting>
  <conditionalFormatting sqref="AX42:AX43">
    <cfRule type="cellIs" dxfId="272" priority="7" operator="equal">
      <formula>"2015-1"</formula>
    </cfRule>
  </conditionalFormatting>
  <conditionalFormatting sqref="AY35:AY40">
    <cfRule type="cellIs" dxfId="271" priority="105" operator="equal">
      <formula>"2015-1"</formula>
    </cfRule>
  </conditionalFormatting>
  <conditionalFormatting sqref="AZ37:AZ45">
    <cfRule type="cellIs" dxfId="270" priority="4" operator="equal">
      <formula>"2015-1"</formula>
    </cfRule>
  </conditionalFormatting>
  <conditionalFormatting sqref="BA35:BA40">
    <cfRule type="cellIs" dxfId="269" priority="95" operator="equal">
      <formula>"2015-1"</formula>
    </cfRule>
  </conditionalFormatting>
  <conditionalFormatting sqref="BD24:BD33">
    <cfRule type="cellIs" dxfId="268" priority="19" operator="equal">
      <formula>"2015-1"</formula>
    </cfRule>
  </conditionalFormatting>
  <conditionalFormatting sqref="BD35:BD40">
    <cfRule type="cellIs" dxfId="267" priority="103" operator="equal">
      <formula>"2015-1"</formula>
    </cfRule>
  </conditionalFormatting>
  <conditionalFormatting sqref="BF25">
    <cfRule type="cellIs" dxfId="266" priority="23" operator="equal">
      <formula>"2015-1"</formula>
    </cfRule>
  </conditionalFormatting>
  <conditionalFormatting sqref="BF27">
    <cfRule type="cellIs" dxfId="265" priority="22" operator="equal">
      <formula>"2015-1"</formula>
    </cfRule>
  </conditionalFormatting>
  <conditionalFormatting sqref="BH34:BJ51">
    <cfRule type="cellIs" dxfId="264" priority="38" operator="equal">
      <formula>"2015-1"</formula>
    </cfRule>
  </conditionalFormatting>
  <conditionalFormatting sqref="BJ29">
    <cfRule type="cellIs" dxfId="263" priority="48"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DJ53"/>
  <sheetViews>
    <sheetView zoomScaleNormal="100" zoomScalePageLayoutView="90" workbookViewId="0">
      <pane xSplit="7" ySplit="7" topLeftCell="H8" activePane="bottomRight" state="frozen"/>
      <selection pane="topRight" activeCell="G1" sqref="G1"/>
      <selection pane="bottomLeft" activeCell="A8" sqref="A8"/>
      <selection pane="bottomRight" activeCell="BQ31" sqref="BQ31"/>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7" width="12.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41" width="11" style="52" customWidth="1"/>
    <col min="42" max="42" width="9.88671875" style="52" customWidth="1"/>
    <col min="43" max="43" width="12.5546875" style="52" customWidth="1"/>
    <col min="44" max="45" width="9.88671875" style="52" customWidth="1"/>
    <col min="46" max="46" width="11.109375" style="52" customWidth="1"/>
    <col min="47" max="62" width="9.88671875" style="52" customWidth="1"/>
    <col min="63" max="63" width="13.44140625" style="52" customWidth="1"/>
    <col min="64" max="64" width="9.88671875" style="52" customWidth="1"/>
    <col min="65" max="65" width="11.5546875" style="52" customWidth="1"/>
    <col min="66" max="66" width="11.44140625" style="52" customWidth="1"/>
    <col min="67" max="68" width="11.109375" style="52" customWidth="1"/>
    <col min="69" max="69" width="13.33203125" style="52" customWidth="1"/>
    <col min="70" max="70" width="11.109375" style="52" customWidth="1"/>
    <col min="71" max="78" width="5.6640625" style="52" customWidth="1"/>
    <col min="79" max="79" width="9.5546875" style="52" customWidth="1"/>
    <col min="80" max="80" width="11.44140625" style="52"/>
    <col min="81" max="83" width="5.6640625" style="52" customWidth="1"/>
    <col min="84" max="84" width="10" style="52" customWidth="1"/>
    <col min="85" max="85" width="11.44140625" style="52"/>
    <col min="86" max="93" width="5.6640625" style="52" customWidth="1"/>
    <col min="94" max="94" width="10.6640625" style="52" customWidth="1"/>
    <col min="95" max="95" width="11.44140625" style="52"/>
    <col min="96" max="103" width="5.6640625" style="52" customWidth="1"/>
    <col min="104" max="104" width="10.5546875" style="52" customWidth="1"/>
    <col min="105" max="105" width="11.44140625" style="52"/>
    <col min="106" max="106" width="16.5546875" style="52" customWidth="1"/>
    <col min="107" max="107" width="15.88671875" style="52" customWidth="1"/>
    <col min="108" max="108" width="10.44140625" style="52" customWidth="1"/>
    <col min="109" max="112" width="11.44140625" style="52"/>
    <col min="113" max="113" width="13.5546875" style="52" customWidth="1"/>
    <col min="114" max="16384" width="11.44140625" style="52"/>
  </cols>
  <sheetData>
    <row r="1" spans="1:114"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W1" s="10"/>
      <c r="BG1" s="11"/>
      <c r="BK1" s="12"/>
    </row>
    <row r="2" spans="1:114"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4" ht="17.399999999999999" x14ac:dyDescent="0.25">
      <c r="A3" s="2" t="s">
        <v>494</v>
      </c>
      <c r="B3" s="2"/>
      <c r="C3" s="2"/>
      <c r="D3" s="2"/>
      <c r="E3" s="2"/>
      <c r="F3" s="2"/>
      <c r="J3" s="2"/>
      <c r="K3" s="2"/>
      <c r="L3" s="2"/>
      <c r="M3" s="2"/>
      <c r="N3" s="2"/>
      <c r="O3" s="2"/>
      <c r="P3" s="2"/>
      <c r="Q3" s="2"/>
      <c r="R3" s="2"/>
      <c r="S3" s="2"/>
      <c r="T3" s="2"/>
      <c r="U3" s="2"/>
      <c r="V3" s="2"/>
      <c r="W3" s="2"/>
      <c r="X3" s="2"/>
      <c r="Y3" s="2"/>
      <c r="Z3" s="2"/>
      <c r="AA3" s="2"/>
      <c r="AB3" s="2"/>
      <c r="AC3" s="2"/>
      <c r="AD3" s="2"/>
    </row>
    <row r="4" spans="1:114"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4" ht="18" customHeight="1" x14ac:dyDescent="0.25"/>
    <row r="6" spans="1:114" ht="33" customHeight="1" thickBot="1" x14ac:dyDescent="0.3">
      <c r="A6" s="2" t="s">
        <v>93</v>
      </c>
      <c r="B6" s="2"/>
    </row>
    <row r="7" spans="1:114"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40"/>
      <c r="AY7" s="1040"/>
      <c r="AZ7" s="1040"/>
      <c r="BA7" s="1040"/>
      <c r="BB7" s="1040"/>
      <c r="BC7" s="1040"/>
      <c r="BD7" s="1040"/>
      <c r="BE7" s="1040"/>
      <c r="BF7" s="1040"/>
      <c r="BG7" s="1040"/>
      <c r="BH7" s="1040"/>
      <c r="BI7" s="1040"/>
      <c r="BJ7" s="1036" t="s">
        <v>11</v>
      </c>
      <c r="BK7" s="1036"/>
      <c r="BL7" s="1037"/>
      <c r="BM7" s="1008" t="s">
        <v>58</v>
      </c>
      <c r="BN7" s="1009"/>
      <c r="BO7" s="1009"/>
      <c r="BP7" s="1009"/>
      <c r="BQ7" s="1009"/>
      <c r="BR7" s="1010"/>
      <c r="BS7" s="996" t="s">
        <v>19</v>
      </c>
      <c r="BT7" s="996"/>
      <c r="BU7" s="996"/>
      <c r="BV7" s="996"/>
      <c r="BW7" s="996"/>
      <c r="BX7" s="996"/>
      <c r="BY7" s="996"/>
      <c r="BZ7" s="996"/>
      <c r="CA7" s="996"/>
      <c r="CB7" s="1011"/>
      <c r="CC7" s="997" t="s">
        <v>51</v>
      </c>
      <c r="CD7" s="998"/>
      <c r="CE7" s="998"/>
      <c r="CF7" s="998"/>
      <c r="CG7" s="999"/>
      <c r="CH7" s="995" t="s">
        <v>20</v>
      </c>
      <c r="CI7" s="996"/>
      <c r="CJ7" s="996"/>
      <c r="CK7" s="996"/>
      <c r="CL7" s="996"/>
      <c r="CM7" s="996"/>
      <c r="CN7" s="996"/>
      <c r="CO7" s="996"/>
      <c r="CP7" s="996"/>
      <c r="CQ7" s="1011"/>
      <c r="CR7" s="995" t="s">
        <v>21</v>
      </c>
      <c r="CS7" s="996"/>
      <c r="CT7" s="996"/>
      <c r="CU7" s="996"/>
      <c r="CV7" s="996"/>
      <c r="CW7" s="996"/>
      <c r="CX7" s="996"/>
      <c r="CY7" s="996"/>
      <c r="CZ7" s="996"/>
      <c r="DA7" s="996"/>
      <c r="DB7" s="997" t="s">
        <v>77</v>
      </c>
      <c r="DC7" s="998"/>
      <c r="DD7" s="997" t="s">
        <v>67</v>
      </c>
      <c r="DE7" s="998"/>
      <c r="DF7" s="998"/>
      <c r="DG7" s="998"/>
      <c r="DH7" s="998"/>
      <c r="DI7" s="998"/>
      <c r="DJ7" s="999"/>
    </row>
    <row r="8" spans="1:114" s="54" customFormat="1" ht="51" x14ac:dyDescent="0.2">
      <c r="A8" s="1015"/>
      <c r="B8" s="1018"/>
      <c r="C8" s="1018"/>
      <c r="D8" s="1018"/>
      <c r="E8" s="1018" t="s">
        <v>402</v>
      </c>
      <c r="F8" s="1001" t="s">
        <v>33</v>
      </c>
      <c r="G8" s="1003" t="s">
        <v>15</v>
      </c>
      <c r="H8" s="27" t="s">
        <v>499</v>
      </c>
      <c r="I8" s="28" t="s">
        <v>500</v>
      </c>
      <c r="J8" s="28" t="s">
        <v>501</v>
      </c>
      <c r="K8" s="28" t="s">
        <v>4</v>
      </c>
      <c r="L8" s="29" t="s">
        <v>221</v>
      </c>
      <c r="M8" s="27" t="s">
        <v>502</v>
      </c>
      <c r="N8" s="28" t="s">
        <v>164</v>
      </c>
      <c r="O8" s="28" t="s">
        <v>503</v>
      </c>
      <c r="P8" s="28" t="s">
        <v>6</v>
      </c>
      <c r="Q8" s="28" t="s">
        <v>7</v>
      </c>
      <c r="R8" s="29" t="s">
        <v>504</v>
      </c>
      <c r="S8" s="27" t="s">
        <v>103</v>
      </c>
      <c r="T8" s="28" t="s">
        <v>505</v>
      </c>
      <c r="U8" s="28" t="s">
        <v>316</v>
      </c>
      <c r="V8" s="28" t="s">
        <v>48</v>
      </c>
      <c r="W8" s="28" t="s">
        <v>106</v>
      </c>
      <c r="X8" s="29" t="s">
        <v>506</v>
      </c>
      <c r="Y8" s="27" t="s">
        <v>507</v>
      </c>
      <c r="Z8" s="28" t="s">
        <v>508</v>
      </c>
      <c r="AA8" s="28" t="s">
        <v>509</v>
      </c>
      <c r="AB8" s="28" t="s">
        <v>95</v>
      </c>
      <c r="AC8" s="28" t="s">
        <v>510</v>
      </c>
      <c r="AD8" s="29" t="s">
        <v>511</v>
      </c>
      <c r="AE8" s="27" t="s">
        <v>512</v>
      </c>
      <c r="AF8" s="28" t="s">
        <v>513</v>
      </c>
      <c r="AG8" s="28" t="s">
        <v>514</v>
      </c>
      <c r="AH8" s="28" t="s">
        <v>515</v>
      </c>
      <c r="AI8" s="28" t="s">
        <v>516</v>
      </c>
      <c r="AJ8" s="29" t="s">
        <v>517</v>
      </c>
      <c r="AK8" s="27" t="s">
        <v>162</v>
      </c>
      <c r="AL8" s="28" t="s">
        <v>518</v>
      </c>
      <c r="AM8" s="28" t="s">
        <v>519</v>
      </c>
      <c r="AN8" s="28" t="s">
        <v>166</v>
      </c>
      <c r="AO8" s="28" t="s">
        <v>520</v>
      </c>
      <c r="AP8" s="29" t="s">
        <v>521</v>
      </c>
      <c r="AQ8" s="27" t="s">
        <v>8</v>
      </c>
      <c r="AR8" s="28" t="s">
        <v>522</v>
      </c>
      <c r="AS8" s="28" t="s">
        <v>523</v>
      </c>
      <c r="AT8" s="28" t="s">
        <v>46</v>
      </c>
      <c r="AU8" s="37" t="s">
        <v>9</v>
      </c>
      <c r="AV8" s="408" t="s">
        <v>525</v>
      </c>
      <c r="AW8" s="28" t="s">
        <v>524</v>
      </c>
      <c r="AX8" s="31" t="s">
        <v>5</v>
      </c>
      <c r="AY8" s="38" t="s">
        <v>526</v>
      </c>
      <c r="AZ8" s="38" t="s">
        <v>527</v>
      </c>
      <c r="BA8" s="38" t="s">
        <v>528</v>
      </c>
      <c r="BB8" s="38" t="s">
        <v>529</v>
      </c>
      <c r="BC8" s="38" t="s">
        <v>530</v>
      </c>
      <c r="BD8" s="38" t="s">
        <v>531</v>
      </c>
      <c r="BE8" s="38" t="s">
        <v>532</v>
      </c>
      <c r="BF8" s="38" t="s">
        <v>533</v>
      </c>
      <c r="BG8" s="38" t="s">
        <v>47</v>
      </c>
      <c r="BH8" s="38" t="s">
        <v>105</v>
      </c>
      <c r="BI8" s="50" t="s">
        <v>265</v>
      </c>
      <c r="BJ8" s="48" t="s">
        <v>12</v>
      </c>
      <c r="BK8" s="45" t="s">
        <v>13</v>
      </c>
      <c r="BL8" s="46" t="s">
        <v>14</v>
      </c>
      <c r="BM8" s="21" t="s">
        <v>56</v>
      </c>
      <c r="BN8" s="19" t="s">
        <v>62</v>
      </c>
      <c r="BO8" s="19" t="s">
        <v>63</v>
      </c>
      <c r="BP8" s="25" t="s">
        <v>64</v>
      </c>
      <c r="BQ8" s="25" t="s">
        <v>76</v>
      </c>
      <c r="BR8" s="26" t="s">
        <v>57</v>
      </c>
      <c r="BS8" s="8" t="s">
        <v>22</v>
      </c>
      <c r="BT8" s="7" t="s">
        <v>23</v>
      </c>
      <c r="BU8" s="7" t="s">
        <v>24</v>
      </c>
      <c r="BV8" s="7" t="s">
        <v>25</v>
      </c>
      <c r="BW8" s="7" t="s">
        <v>26</v>
      </c>
      <c r="BX8" s="7" t="s">
        <v>27</v>
      </c>
      <c r="BY8" s="7" t="s">
        <v>28</v>
      </c>
      <c r="BZ8" s="7" t="s">
        <v>29</v>
      </c>
      <c r="CA8" s="22" t="s">
        <v>35</v>
      </c>
      <c r="CB8" s="13" t="s">
        <v>59</v>
      </c>
      <c r="CC8" s="8" t="s">
        <v>22</v>
      </c>
      <c r="CD8" s="7" t="s">
        <v>23</v>
      </c>
      <c r="CE8" s="7" t="s">
        <v>24</v>
      </c>
      <c r="CF8" s="7" t="s">
        <v>34</v>
      </c>
      <c r="CG8" s="23" t="s">
        <v>60</v>
      </c>
      <c r="CH8" s="8" t="s">
        <v>22</v>
      </c>
      <c r="CI8" s="7" t="s">
        <v>23</v>
      </c>
      <c r="CJ8" s="7" t="s">
        <v>24</v>
      </c>
      <c r="CK8" s="7" t="s">
        <v>25</v>
      </c>
      <c r="CL8" s="7" t="s">
        <v>26</v>
      </c>
      <c r="CM8" s="7" t="s">
        <v>27</v>
      </c>
      <c r="CN8" s="7" t="s">
        <v>28</v>
      </c>
      <c r="CO8" s="7" t="s">
        <v>29</v>
      </c>
      <c r="CP8" s="7" t="s">
        <v>34</v>
      </c>
      <c r="CQ8" s="23" t="s">
        <v>60</v>
      </c>
      <c r="CR8" s="8" t="s">
        <v>22</v>
      </c>
      <c r="CS8" s="7" t="s">
        <v>23</v>
      </c>
      <c r="CT8" s="7" t="s">
        <v>24</v>
      </c>
      <c r="CU8" s="7" t="s">
        <v>25</v>
      </c>
      <c r="CV8" s="7" t="s">
        <v>26</v>
      </c>
      <c r="CW8" s="7" t="s">
        <v>27</v>
      </c>
      <c r="CX8" s="7" t="s">
        <v>28</v>
      </c>
      <c r="CY8" s="7" t="s">
        <v>29</v>
      </c>
      <c r="CZ8" s="7" t="s">
        <v>34</v>
      </c>
      <c r="DA8" s="24" t="s">
        <v>60</v>
      </c>
      <c r="DB8" s="8" t="s">
        <v>78</v>
      </c>
      <c r="DC8" s="22" t="s">
        <v>61</v>
      </c>
      <c r="DD8" s="8" t="s">
        <v>68</v>
      </c>
      <c r="DE8" s="7" t="s">
        <v>74</v>
      </c>
      <c r="DF8" s="7" t="s">
        <v>69</v>
      </c>
      <c r="DG8" s="7" t="s">
        <v>70</v>
      </c>
      <c r="DH8" s="7" t="s">
        <v>71</v>
      </c>
      <c r="DI8" s="7" t="s">
        <v>72</v>
      </c>
      <c r="DJ8" s="13" t="s">
        <v>73</v>
      </c>
    </row>
    <row r="9" spans="1:114" s="54" customFormat="1" ht="10.199999999999999" x14ac:dyDescent="0.2">
      <c r="A9" s="1016"/>
      <c r="B9" s="1002"/>
      <c r="C9" s="1002"/>
      <c r="D9" s="1002"/>
      <c r="E9" s="1002"/>
      <c r="F9" s="1002"/>
      <c r="G9" s="1004"/>
      <c r="H9" s="27">
        <v>1571</v>
      </c>
      <c r="I9" s="28">
        <v>1572</v>
      </c>
      <c r="J9" s="28">
        <v>1390</v>
      </c>
      <c r="K9" s="28">
        <v>1103</v>
      </c>
      <c r="L9" s="29">
        <v>1003</v>
      </c>
      <c r="M9" s="27">
        <v>1176</v>
      </c>
      <c r="N9" s="28">
        <v>1150</v>
      </c>
      <c r="O9" s="28">
        <v>1573</v>
      </c>
      <c r="P9" s="28">
        <v>1149</v>
      </c>
      <c r="Q9" s="28">
        <v>1017</v>
      </c>
      <c r="R9" s="29">
        <v>1356</v>
      </c>
      <c r="S9" s="27">
        <v>1151</v>
      </c>
      <c r="T9" s="28">
        <v>1366</v>
      </c>
      <c r="U9" s="28">
        <v>1148</v>
      </c>
      <c r="V9" s="28">
        <v>1006</v>
      </c>
      <c r="W9" s="28">
        <v>1013</v>
      </c>
      <c r="X9" s="28">
        <v>1629</v>
      </c>
      <c r="Y9" s="27">
        <v>1576</v>
      </c>
      <c r="Z9" s="28">
        <v>1574</v>
      </c>
      <c r="AA9" s="28">
        <v>1525</v>
      </c>
      <c r="AB9" s="28">
        <v>1178</v>
      </c>
      <c r="AC9" s="28">
        <v>1363</v>
      </c>
      <c r="AD9" s="29">
        <v>1579</v>
      </c>
      <c r="AE9" s="27">
        <v>1580</v>
      </c>
      <c r="AF9" s="28">
        <v>1362</v>
      </c>
      <c r="AG9" s="28">
        <v>1581</v>
      </c>
      <c r="AH9" s="28">
        <v>1267</v>
      </c>
      <c r="AI9" s="28">
        <v>1578</v>
      </c>
      <c r="AJ9" s="29">
        <v>1577</v>
      </c>
      <c r="AK9" s="27">
        <v>1264</v>
      </c>
      <c r="AL9" s="28">
        <v>1367</v>
      </c>
      <c r="AM9" s="28">
        <v>1586</v>
      </c>
      <c r="AN9" s="28">
        <v>1268</v>
      </c>
      <c r="AO9" s="28">
        <v>1584</v>
      </c>
      <c r="AP9" s="28">
        <v>1575</v>
      </c>
      <c r="AQ9" s="27">
        <v>1200</v>
      </c>
      <c r="AR9" s="28">
        <v>1587</v>
      </c>
      <c r="AS9" s="28">
        <v>1585</v>
      </c>
      <c r="AT9" s="28">
        <v>1052</v>
      </c>
      <c r="AU9" s="40">
        <v>1090</v>
      </c>
      <c r="AV9" s="200"/>
      <c r="AW9" s="47">
        <v>1589</v>
      </c>
      <c r="AX9" s="31"/>
      <c r="AY9" s="17">
        <v>1588</v>
      </c>
      <c r="AZ9" s="17">
        <v>1583</v>
      </c>
      <c r="BA9" s="17">
        <v>1546</v>
      </c>
      <c r="BB9" s="17">
        <v>1370</v>
      </c>
      <c r="BC9" s="17">
        <v>1497</v>
      </c>
      <c r="BD9" s="17">
        <v>1382</v>
      </c>
      <c r="BE9" s="17">
        <v>1388</v>
      </c>
      <c r="BF9" s="17">
        <v>1521</v>
      </c>
      <c r="BG9" s="17">
        <v>1104</v>
      </c>
      <c r="BH9" s="17">
        <v>1062</v>
      </c>
      <c r="BI9" s="51">
        <v>1289</v>
      </c>
      <c r="BJ9" s="30">
        <v>1102</v>
      </c>
      <c r="BK9" s="6">
        <v>1105</v>
      </c>
      <c r="BL9" s="20">
        <v>1107</v>
      </c>
      <c r="BM9" s="21"/>
      <c r="BN9" s="19"/>
      <c r="BO9" s="19"/>
      <c r="BP9" s="25"/>
      <c r="BQ9" s="25"/>
      <c r="BR9" s="26"/>
      <c r="BS9" s="8"/>
      <c r="BT9" s="7"/>
      <c r="BU9" s="7"/>
      <c r="BV9" s="7"/>
      <c r="BW9" s="7"/>
      <c r="BX9" s="7"/>
      <c r="BY9" s="7"/>
      <c r="BZ9" s="7"/>
      <c r="CA9" s="22"/>
      <c r="CB9" s="13"/>
      <c r="CC9" s="8"/>
      <c r="CD9" s="7"/>
      <c r="CE9" s="7"/>
      <c r="CF9" s="7"/>
      <c r="CG9" s="23"/>
      <c r="CH9" s="8"/>
      <c r="CI9" s="7"/>
      <c r="CJ9" s="7"/>
      <c r="CK9" s="7"/>
      <c r="CL9" s="7"/>
      <c r="CM9" s="7"/>
      <c r="CN9" s="7"/>
      <c r="CO9" s="7"/>
      <c r="CP9" s="7"/>
      <c r="CQ9" s="23"/>
      <c r="CR9" s="8"/>
      <c r="CS9" s="7"/>
      <c r="CT9" s="7"/>
      <c r="CU9" s="7"/>
      <c r="CV9" s="7"/>
      <c r="CW9" s="7"/>
      <c r="CX9" s="7"/>
      <c r="CY9" s="7"/>
      <c r="CZ9" s="7"/>
      <c r="DA9" s="24"/>
      <c r="DB9" s="8"/>
      <c r="DC9" s="22"/>
      <c r="DD9" s="8"/>
      <c r="DE9" s="7"/>
      <c r="DF9" s="7"/>
      <c r="DG9" s="7"/>
      <c r="DH9" s="7"/>
      <c r="DI9" s="7"/>
      <c r="DJ9" s="13"/>
    </row>
    <row r="10" spans="1:114" s="459" customFormat="1" ht="15" hidden="1" customHeight="1" thickBot="1" x14ac:dyDescent="0.3">
      <c r="A10" s="180">
        <v>1</v>
      </c>
      <c r="B10" s="56">
        <v>1404199</v>
      </c>
      <c r="C10" s="56" t="s">
        <v>811</v>
      </c>
      <c r="D10" s="419" t="s">
        <v>812</v>
      </c>
      <c r="E10" s="56" t="s">
        <v>592</v>
      </c>
      <c r="F10" s="56">
        <v>1</v>
      </c>
      <c r="G10" s="95"/>
      <c r="H10" s="473"/>
      <c r="I10" s="341"/>
      <c r="J10" s="341" t="s">
        <v>36</v>
      </c>
      <c r="K10" s="473"/>
      <c r="L10" s="341">
        <v>7</v>
      </c>
      <c r="M10" s="476"/>
      <c r="N10" s="341"/>
      <c r="O10" s="341"/>
      <c r="P10" s="341" t="s">
        <v>895</v>
      </c>
      <c r="Q10" s="473">
        <v>9</v>
      </c>
      <c r="R10" s="341"/>
      <c r="S10" s="476"/>
      <c r="T10" s="341"/>
      <c r="U10" s="341"/>
      <c r="V10" s="473" t="s">
        <v>895</v>
      </c>
      <c r="W10" s="341">
        <v>5</v>
      </c>
      <c r="X10" s="341"/>
      <c r="Y10" s="473"/>
      <c r="Z10" s="341"/>
      <c r="AA10" s="341"/>
      <c r="AB10" s="341" t="s">
        <v>895</v>
      </c>
      <c r="AC10" s="341"/>
      <c r="AD10" s="341"/>
      <c r="AE10" s="473"/>
      <c r="AF10" s="341"/>
      <c r="AG10" s="341"/>
      <c r="AH10" s="341"/>
      <c r="AI10" s="341"/>
      <c r="AJ10" s="341"/>
      <c r="AK10" s="473"/>
      <c r="AL10" s="341"/>
      <c r="AM10" s="341"/>
      <c r="AN10" s="341"/>
      <c r="AO10" s="341"/>
      <c r="AP10" s="341"/>
      <c r="AQ10" s="473" t="s">
        <v>895</v>
      </c>
      <c r="AR10" s="341"/>
      <c r="AS10" s="341"/>
      <c r="AT10" s="341"/>
      <c r="AU10" s="476">
        <v>7</v>
      </c>
      <c r="AV10" s="473"/>
      <c r="AW10" s="474"/>
      <c r="AX10" s="480"/>
      <c r="AY10" s="451"/>
      <c r="AZ10" s="451"/>
      <c r="BA10" s="451"/>
      <c r="BB10" s="451"/>
      <c r="BC10" s="451"/>
      <c r="BD10" s="451"/>
      <c r="BE10" s="451"/>
      <c r="BF10" s="451"/>
      <c r="BG10" s="451"/>
      <c r="BH10" s="451"/>
      <c r="BI10" s="475"/>
      <c r="BJ10" s="451">
        <v>8</v>
      </c>
      <c r="BK10" s="57"/>
      <c r="BL10" s="473">
        <v>5</v>
      </c>
      <c r="BM10" s="61">
        <f>COUNTIF(F10:BL10,"2018-2")</f>
        <v>4</v>
      </c>
      <c r="BN10" s="477"/>
      <c r="BO10" s="477"/>
      <c r="BP10" s="478"/>
      <c r="BQ10" s="478"/>
      <c r="BR10" s="474"/>
      <c r="BS10" s="480"/>
      <c r="BT10" s="57"/>
      <c r="BU10" s="57"/>
      <c r="BV10" s="57"/>
      <c r="BW10" s="57"/>
      <c r="BX10" s="57"/>
      <c r="BY10" s="57"/>
      <c r="BZ10" s="57"/>
      <c r="CA10" s="474"/>
      <c r="CB10" s="474"/>
      <c r="CC10" s="451"/>
      <c r="CD10" s="57"/>
      <c r="CE10" s="57"/>
      <c r="CF10" s="57"/>
      <c r="CG10" s="475"/>
      <c r="CH10" s="451"/>
      <c r="CI10" s="57"/>
      <c r="CJ10" s="57"/>
      <c r="CK10" s="57"/>
      <c r="CL10" s="57"/>
      <c r="CM10" s="57"/>
      <c r="CN10" s="57"/>
      <c r="CO10" s="57"/>
      <c r="CP10" s="57"/>
      <c r="CQ10" s="479"/>
      <c r="CR10" s="480"/>
      <c r="CS10" s="57"/>
      <c r="CT10" s="57"/>
      <c r="CU10" s="57"/>
      <c r="CV10" s="57"/>
      <c r="CW10" s="57"/>
      <c r="CX10" s="57"/>
      <c r="CY10" s="57"/>
      <c r="CZ10" s="57"/>
      <c r="DA10" s="481"/>
      <c r="DB10" s="480"/>
      <c r="DC10" s="474"/>
      <c r="DD10" s="480"/>
      <c r="DE10" s="57"/>
      <c r="DF10" s="57"/>
      <c r="DG10" s="57"/>
      <c r="DH10" s="57"/>
      <c r="DI10" s="57"/>
      <c r="DJ10" s="58"/>
    </row>
    <row r="11" spans="1:114" s="459" customFormat="1" hidden="1" x14ac:dyDescent="0.25">
      <c r="A11" s="180">
        <v>2</v>
      </c>
      <c r="B11" s="56">
        <v>1404199</v>
      </c>
      <c r="C11" s="56" t="s">
        <v>813</v>
      </c>
      <c r="D11" s="419" t="s">
        <v>814</v>
      </c>
      <c r="E11" s="56" t="s">
        <v>592</v>
      </c>
      <c r="F11" s="56">
        <v>1</v>
      </c>
      <c r="G11" s="95"/>
      <c r="H11" s="473"/>
      <c r="I11" s="341"/>
      <c r="J11" s="341">
        <v>5</v>
      </c>
      <c r="K11" s="473"/>
      <c r="L11" s="341" t="s">
        <v>301</v>
      </c>
      <c r="M11" s="476"/>
      <c r="N11" s="341"/>
      <c r="O11" s="341"/>
      <c r="P11" s="341"/>
      <c r="Q11" s="473">
        <v>5</v>
      </c>
      <c r="R11" s="341"/>
      <c r="S11" s="476"/>
      <c r="T11" s="341"/>
      <c r="U11" s="341"/>
      <c r="V11" s="473"/>
      <c r="W11" s="341" t="s">
        <v>301</v>
      </c>
      <c r="X11" s="341"/>
      <c r="Y11" s="473"/>
      <c r="Z11" s="341"/>
      <c r="AA11" s="341"/>
      <c r="AB11" s="341"/>
      <c r="AC11" s="341"/>
      <c r="AD11" s="341"/>
      <c r="AE11" s="473"/>
      <c r="AF11" s="341"/>
      <c r="AG11" s="341"/>
      <c r="AH11" s="341"/>
      <c r="AI11" s="341"/>
      <c r="AJ11" s="341"/>
      <c r="AK11" s="473">
        <v>5</v>
      </c>
      <c r="AL11" s="341"/>
      <c r="AM11" s="341"/>
      <c r="AN11" s="341"/>
      <c r="AO11" s="341"/>
      <c r="AP11" s="341"/>
      <c r="AQ11" s="473"/>
      <c r="AR11" s="341"/>
      <c r="AS11" s="341"/>
      <c r="AT11" s="341"/>
      <c r="AU11" s="476">
        <v>5</v>
      </c>
      <c r="AV11" s="473"/>
      <c r="AW11" s="474"/>
      <c r="AX11" s="480"/>
      <c r="AY11" s="451"/>
      <c r="AZ11" s="451"/>
      <c r="BA11" s="451"/>
      <c r="BB11" s="451">
        <v>5</v>
      </c>
      <c r="BC11" s="451"/>
      <c r="BD11" s="451"/>
      <c r="BE11" s="451"/>
      <c r="BF11" s="451"/>
      <c r="BG11" s="451"/>
      <c r="BH11" s="451">
        <v>5</v>
      </c>
      <c r="BI11" s="475">
        <v>5</v>
      </c>
      <c r="BJ11" s="451">
        <v>5</v>
      </c>
      <c r="BK11" s="57">
        <v>5</v>
      </c>
      <c r="BL11" s="473">
        <v>5</v>
      </c>
      <c r="BM11" s="61">
        <f>COUNTIF(F11:BL11,"2018-1")</f>
        <v>0</v>
      </c>
      <c r="BN11" s="477"/>
      <c r="BO11" s="477"/>
      <c r="BP11" s="478"/>
      <c r="BQ11" s="478"/>
      <c r="BR11" s="474"/>
      <c r="BS11" s="480"/>
      <c r="BT11" s="57"/>
      <c r="BU11" s="57"/>
      <c r="BV11" s="57"/>
      <c r="BW11" s="57"/>
      <c r="BX11" s="57"/>
      <c r="BY11" s="57"/>
      <c r="BZ11" s="57"/>
      <c r="CA11" s="474"/>
      <c r="CB11" s="474"/>
      <c r="CC11" s="451"/>
      <c r="CD11" s="57"/>
      <c r="CE11" s="57"/>
      <c r="CF11" s="57"/>
      <c r="CG11" s="475"/>
      <c r="CH11" s="451"/>
      <c r="CI11" s="57"/>
      <c r="CJ11" s="57"/>
      <c r="CK11" s="57"/>
      <c r="CL11" s="57"/>
      <c r="CM11" s="57"/>
      <c r="CN11" s="57"/>
      <c r="CO11" s="57"/>
      <c r="CP11" s="57"/>
      <c r="CQ11" s="479"/>
      <c r="CR11" s="480"/>
      <c r="CS11" s="57"/>
      <c r="CT11" s="57"/>
      <c r="CU11" s="57"/>
      <c r="CV11" s="57"/>
      <c r="CW11" s="57"/>
      <c r="CX11" s="57"/>
      <c r="CY11" s="57"/>
      <c r="CZ11" s="57"/>
      <c r="DA11" s="481"/>
      <c r="DB11" s="480"/>
      <c r="DC11" s="474"/>
      <c r="DD11" s="480"/>
      <c r="DE11" s="57"/>
      <c r="DF11" s="57"/>
      <c r="DG11" s="57"/>
      <c r="DH11" s="57"/>
      <c r="DI11" s="57"/>
      <c r="DJ11" s="58"/>
    </row>
    <row r="12" spans="1:114" s="459" customFormat="1" hidden="1" x14ac:dyDescent="0.25">
      <c r="A12" s="180">
        <v>3</v>
      </c>
      <c r="B12" s="56">
        <v>1404199</v>
      </c>
      <c r="C12" s="56" t="s">
        <v>681</v>
      </c>
      <c r="D12" s="419" t="s">
        <v>682</v>
      </c>
      <c r="E12" s="56" t="s">
        <v>591</v>
      </c>
      <c r="F12" s="56">
        <v>3</v>
      </c>
      <c r="G12" s="95"/>
      <c r="H12" s="473">
        <v>8</v>
      </c>
      <c r="I12" s="341">
        <v>8</v>
      </c>
      <c r="J12" s="341">
        <v>10</v>
      </c>
      <c r="K12" s="183"/>
      <c r="L12" s="341"/>
      <c r="M12" s="476"/>
      <c r="N12" s="341">
        <v>8</v>
      </c>
      <c r="O12" s="341">
        <v>8</v>
      </c>
      <c r="P12" s="341">
        <v>9</v>
      </c>
      <c r="Q12" s="476"/>
      <c r="R12" s="341"/>
      <c r="S12" s="476"/>
      <c r="T12" s="341">
        <v>10</v>
      </c>
      <c r="U12" s="341"/>
      <c r="V12" s="476"/>
      <c r="W12" s="341"/>
      <c r="X12" s="341" t="s">
        <v>817</v>
      </c>
      <c r="Y12" s="235" t="s">
        <v>817</v>
      </c>
      <c r="Z12" s="341" t="s">
        <v>817</v>
      </c>
      <c r="AA12" s="341"/>
      <c r="AB12" s="341">
        <v>9</v>
      </c>
      <c r="AC12" s="341">
        <v>9</v>
      </c>
      <c r="AD12" s="341" t="s">
        <v>817</v>
      </c>
      <c r="AE12" s="473"/>
      <c r="AF12" s="341">
        <v>9</v>
      </c>
      <c r="AG12" s="341"/>
      <c r="AH12" s="341"/>
      <c r="AI12" s="341"/>
      <c r="AJ12" s="341"/>
      <c r="AK12" s="473"/>
      <c r="AL12" s="341">
        <v>9</v>
      </c>
      <c r="AM12" s="341"/>
      <c r="AN12" s="95"/>
      <c r="AO12" s="341"/>
      <c r="AP12" s="341"/>
      <c r="AQ12" s="473"/>
      <c r="AR12" s="341"/>
      <c r="AS12" s="341"/>
      <c r="AT12" s="341" t="s">
        <v>817</v>
      </c>
      <c r="AU12" s="183"/>
      <c r="AV12" s="235"/>
      <c r="AW12" s="474"/>
      <c r="AX12" s="480"/>
      <c r="AY12" s="451"/>
      <c r="AZ12" s="451"/>
      <c r="BA12" s="451"/>
      <c r="BB12" s="451">
        <v>9</v>
      </c>
      <c r="BC12" s="451"/>
      <c r="BD12" s="61" t="s">
        <v>817</v>
      </c>
      <c r="BE12" s="451">
        <v>10</v>
      </c>
      <c r="BF12" s="451"/>
      <c r="BG12" s="451"/>
      <c r="BH12" s="451"/>
      <c r="BI12" s="475"/>
      <c r="BJ12" s="451"/>
      <c r="BK12" s="57">
        <v>9</v>
      </c>
      <c r="BL12" s="476"/>
      <c r="BM12" s="61">
        <f>COUNTIF(F12:BL12,"2018-1")</f>
        <v>6</v>
      </c>
      <c r="BN12" s="55">
        <f t="shared" ref="BN12:BN19" si="0">COUNTIF(F12:BL12,"&gt;5")</f>
        <v>14</v>
      </c>
      <c r="BO12" s="55">
        <f t="shared" ref="BO12:BO19" si="1">COUNTIF(F12:BL12,"&gt;5?")</f>
        <v>0</v>
      </c>
      <c r="BP12" s="55">
        <f t="shared" ref="BP12:BP19" si="2">COUNTIF(F12:BL12,"5")</f>
        <v>0</v>
      </c>
      <c r="BQ12" s="55">
        <f t="shared" ref="BQ12:BQ19" si="3">COUNTIF(F12:BL12,"5*")</f>
        <v>0</v>
      </c>
      <c r="BR12" s="55">
        <f t="shared" ref="BR12:BR13" si="4">SUM(BN12:BQ12)</f>
        <v>14</v>
      </c>
      <c r="BS12" s="480"/>
      <c r="BT12" s="57"/>
      <c r="BU12" s="57"/>
      <c r="BV12" s="57"/>
      <c r="BW12" s="57"/>
      <c r="BX12" s="57"/>
      <c r="BY12" s="57"/>
      <c r="BZ12" s="57"/>
      <c r="CA12" s="474"/>
      <c r="CB12" s="474"/>
      <c r="CC12" s="451"/>
      <c r="CD12" s="57"/>
      <c r="CE12" s="57"/>
      <c r="CF12" s="57"/>
      <c r="CG12" s="475"/>
      <c r="CH12" s="451"/>
      <c r="CI12" s="57"/>
      <c r="CJ12" s="57"/>
      <c r="CK12" s="347"/>
      <c r="CL12" s="347"/>
      <c r="CM12" s="347"/>
      <c r="CN12" s="347"/>
      <c r="CO12" s="347"/>
      <c r="CP12" s="347"/>
      <c r="CQ12" s="455"/>
      <c r="CR12" s="456"/>
      <c r="CS12" s="347"/>
      <c r="CT12" s="347"/>
      <c r="CU12" s="347"/>
      <c r="CV12" s="347"/>
      <c r="CW12" s="347"/>
      <c r="CX12" s="347"/>
      <c r="CY12" s="347"/>
      <c r="CZ12" s="347"/>
      <c r="DA12" s="457"/>
      <c r="DB12" s="456"/>
      <c r="DC12" s="453"/>
      <c r="DD12" s="456"/>
      <c r="DE12" s="347"/>
      <c r="DF12" s="347"/>
      <c r="DG12" s="347"/>
      <c r="DH12" s="347"/>
      <c r="DI12" s="347"/>
      <c r="DJ12" s="458"/>
    </row>
    <row r="13" spans="1:114" s="459" customFormat="1" hidden="1" x14ac:dyDescent="0.25">
      <c r="A13" s="180">
        <v>1</v>
      </c>
      <c r="B13" s="56">
        <v>1404199</v>
      </c>
      <c r="C13" s="56" t="s">
        <v>898</v>
      </c>
      <c r="D13" s="419" t="s">
        <v>899</v>
      </c>
      <c r="E13" s="56" t="s">
        <v>591</v>
      </c>
      <c r="F13" s="56">
        <v>1</v>
      </c>
      <c r="G13" s="95"/>
      <c r="H13" s="473"/>
      <c r="I13" s="341"/>
      <c r="J13" s="341"/>
      <c r="K13" s="183">
        <v>5</v>
      </c>
      <c r="L13" s="341">
        <v>8</v>
      </c>
      <c r="M13" s="476"/>
      <c r="N13" s="341">
        <v>5</v>
      </c>
      <c r="O13" s="341"/>
      <c r="P13" s="341"/>
      <c r="Q13" s="476"/>
      <c r="R13" s="341"/>
      <c r="S13" s="476"/>
      <c r="T13" s="341"/>
      <c r="U13" s="341">
        <v>9</v>
      </c>
      <c r="V13" s="476">
        <v>5</v>
      </c>
      <c r="W13" s="341">
        <v>6</v>
      </c>
      <c r="X13" s="341"/>
      <c r="Y13" s="235"/>
      <c r="Z13" s="341"/>
      <c r="AA13" s="341"/>
      <c r="AB13" s="341"/>
      <c r="AC13" s="341"/>
      <c r="AD13" s="341"/>
      <c r="AE13" s="473">
        <v>5</v>
      </c>
      <c r="AF13" s="341">
        <v>5</v>
      </c>
      <c r="AG13" s="341"/>
      <c r="AH13" s="341"/>
      <c r="AI13" s="341"/>
      <c r="AJ13" s="341">
        <v>5</v>
      </c>
      <c r="AK13" s="473">
        <v>7</v>
      </c>
      <c r="AL13" s="341">
        <v>7</v>
      </c>
      <c r="AM13" s="341"/>
      <c r="AN13" s="95">
        <v>7</v>
      </c>
      <c r="AO13" s="341"/>
      <c r="AP13" s="341"/>
      <c r="AQ13" s="473">
        <v>8</v>
      </c>
      <c r="AR13" s="341"/>
      <c r="AS13" s="341"/>
      <c r="AT13" s="341"/>
      <c r="AU13" s="183"/>
      <c r="AV13" s="235"/>
      <c r="AW13" s="474"/>
      <c r="AX13" s="480"/>
      <c r="AY13" s="451"/>
      <c r="AZ13" s="451"/>
      <c r="BA13" s="451">
        <v>5</v>
      </c>
      <c r="BB13" s="451">
        <v>8</v>
      </c>
      <c r="BC13" s="451"/>
      <c r="BD13" s="61"/>
      <c r="BE13" s="451"/>
      <c r="BF13" s="451"/>
      <c r="BG13" s="451">
        <v>8</v>
      </c>
      <c r="BH13" s="451">
        <v>5</v>
      </c>
      <c r="BI13" s="475">
        <v>5</v>
      </c>
      <c r="BJ13" s="451"/>
      <c r="BK13" s="57">
        <v>8</v>
      </c>
      <c r="BL13" s="476">
        <v>7</v>
      </c>
      <c r="BM13" s="61">
        <f>COUNTIF(F13:BL13,"2019-2")</f>
        <v>0</v>
      </c>
      <c r="BN13" s="55">
        <f t="shared" si="0"/>
        <v>11</v>
      </c>
      <c r="BO13" s="55">
        <f t="shared" si="1"/>
        <v>0</v>
      </c>
      <c r="BP13" s="55">
        <f t="shared" si="2"/>
        <v>9</v>
      </c>
      <c r="BQ13" s="55">
        <f t="shared" si="3"/>
        <v>0</v>
      </c>
      <c r="BR13" s="55">
        <f t="shared" si="4"/>
        <v>20</v>
      </c>
      <c r="BS13" s="480"/>
      <c r="BT13" s="57"/>
      <c r="BU13" s="57"/>
      <c r="BV13" s="57"/>
      <c r="BW13" s="57"/>
      <c r="BX13" s="57"/>
      <c r="BY13" s="57"/>
      <c r="BZ13" s="57"/>
      <c r="CA13" s="474"/>
      <c r="CB13" s="474"/>
      <c r="CC13" s="451"/>
      <c r="CD13" s="57"/>
      <c r="CE13" s="57"/>
      <c r="CF13" s="57"/>
      <c r="CG13" s="475"/>
      <c r="CH13" s="451"/>
      <c r="CI13" s="57"/>
      <c r="CJ13" s="57"/>
      <c r="CK13" s="347"/>
      <c r="CL13" s="347"/>
      <c r="CM13" s="347"/>
      <c r="CN13" s="347"/>
      <c r="CO13" s="347"/>
      <c r="CP13" s="347"/>
      <c r="CQ13" s="455"/>
      <c r="CR13" s="456"/>
      <c r="CS13" s="347"/>
      <c r="CT13" s="347"/>
      <c r="CU13" s="347"/>
      <c r="CV13" s="347"/>
      <c r="CW13" s="347"/>
      <c r="CX13" s="347"/>
      <c r="CY13" s="347"/>
      <c r="CZ13" s="347"/>
      <c r="DA13" s="457"/>
      <c r="DB13" s="456"/>
      <c r="DC13" s="453"/>
      <c r="DD13" s="456"/>
      <c r="DE13" s="347"/>
      <c r="DF13" s="347"/>
      <c r="DG13" s="347"/>
      <c r="DH13" s="347"/>
      <c r="DI13" s="347"/>
      <c r="DJ13" s="458"/>
    </row>
    <row r="14" spans="1:114" s="459" customFormat="1" hidden="1" x14ac:dyDescent="0.25">
      <c r="A14" s="180">
        <v>1</v>
      </c>
      <c r="B14" s="56"/>
      <c r="C14" s="56" t="s">
        <v>1610</v>
      </c>
      <c r="D14" s="419" t="s">
        <v>1676</v>
      </c>
      <c r="E14" s="56" t="s">
        <v>592</v>
      </c>
      <c r="F14" s="56">
        <v>1</v>
      </c>
      <c r="G14" s="95"/>
      <c r="H14" s="473">
        <v>5</v>
      </c>
      <c r="I14" s="341"/>
      <c r="J14" s="341"/>
      <c r="K14" s="235"/>
      <c r="L14" s="473">
        <v>5</v>
      </c>
      <c r="M14" s="473">
        <v>5</v>
      </c>
      <c r="N14" s="473">
        <v>5</v>
      </c>
      <c r="O14" s="473">
        <v>5</v>
      </c>
      <c r="P14" s="341"/>
      <c r="Q14" s="473"/>
      <c r="R14" s="341"/>
      <c r="S14" s="473"/>
      <c r="T14" s="341"/>
      <c r="U14" s="341"/>
      <c r="V14" s="473"/>
      <c r="W14" s="341"/>
      <c r="X14" s="341"/>
      <c r="Y14" s="235"/>
      <c r="Z14" s="341"/>
      <c r="AA14" s="341"/>
      <c r="AB14" s="341"/>
      <c r="AC14" s="341"/>
      <c r="AD14" s="341"/>
      <c r="AE14" s="473"/>
      <c r="AF14" s="341"/>
      <c r="AG14" s="341"/>
      <c r="AH14" s="341"/>
      <c r="AI14" s="341"/>
      <c r="AJ14" s="341"/>
      <c r="AK14" s="473"/>
      <c r="AL14" s="341"/>
      <c r="AM14" s="341"/>
      <c r="AN14" s="95"/>
      <c r="AO14" s="341"/>
      <c r="AP14" s="341"/>
      <c r="AQ14" s="473"/>
      <c r="AR14" s="341"/>
      <c r="AS14" s="341"/>
      <c r="AT14" s="341"/>
      <c r="AU14" s="235">
        <v>5</v>
      </c>
      <c r="AV14" s="235"/>
      <c r="AW14" s="474"/>
      <c r="AX14" s="480"/>
      <c r="AY14" s="451"/>
      <c r="AZ14" s="451"/>
      <c r="BA14" s="451"/>
      <c r="BB14" s="451"/>
      <c r="BC14" s="451"/>
      <c r="BD14" s="61"/>
      <c r="BE14" s="451"/>
      <c r="BF14" s="451"/>
      <c r="BG14" s="451"/>
      <c r="BH14" s="451"/>
      <c r="BI14" s="475"/>
      <c r="BJ14" s="451"/>
      <c r="BK14" s="341"/>
      <c r="BL14" s="473"/>
      <c r="BM14" s="61">
        <f>COUNTIF(H14:BL14,"2021-1")</f>
        <v>0</v>
      </c>
      <c r="BN14" s="55">
        <f t="shared" si="0"/>
        <v>0</v>
      </c>
      <c r="BO14" s="55">
        <f t="shared" si="1"/>
        <v>0</v>
      </c>
      <c r="BP14" s="55">
        <f t="shared" si="2"/>
        <v>6</v>
      </c>
      <c r="BQ14" s="55">
        <f t="shared" si="3"/>
        <v>0</v>
      </c>
      <c r="BR14" s="55">
        <f t="shared" ref="BR14:BR17" si="5">SUM(BN14:BQ14)</f>
        <v>6</v>
      </c>
      <c r="BS14" s="480"/>
      <c r="BT14" s="57"/>
      <c r="BU14" s="57"/>
      <c r="BV14" s="57"/>
      <c r="BW14" s="57"/>
      <c r="BX14" s="57"/>
      <c r="BY14" s="57"/>
      <c r="BZ14" s="57"/>
      <c r="CA14" s="474"/>
      <c r="CB14" s="474"/>
      <c r="CC14" s="451"/>
      <c r="CD14" s="57"/>
      <c r="CE14" s="57"/>
      <c r="CF14" s="57"/>
      <c r="CG14" s="475"/>
      <c r="CH14" s="451"/>
      <c r="CI14" s="57"/>
      <c r="CJ14" s="57"/>
      <c r="CK14" s="347"/>
      <c r="CL14" s="347"/>
      <c r="CM14" s="347"/>
      <c r="CN14" s="347"/>
      <c r="CO14" s="347"/>
      <c r="CP14" s="347"/>
      <c r="CQ14" s="455"/>
      <c r="CR14" s="456"/>
      <c r="CS14" s="347"/>
      <c r="CT14" s="347"/>
      <c r="CU14" s="347"/>
      <c r="CV14" s="347"/>
      <c r="CW14" s="347"/>
      <c r="CX14" s="347"/>
      <c r="CY14" s="347"/>
      <c r="CZ14" s="347"/>
      <c r="DA14" s="457"/>
      <c r="DB14" s="456"/>
      <c r="DC14" s="453"/>
      <c r="DD14" s="456"/>
      <c r="DE14" s="347"/>
      <c r="DF14" s="347"/>
      <c r="DG14" s="347"/>
      <c r="DH14" s="347"/>
      <c r="DI14" s="347"/>
      <c r="DJ14" s="458"/>
    </row>
    <row r="15" spans="1:114" s="459" customFormat="1" hidden="1" x14ac:dyDescent="0.25">
      <c r="A15" s="180"/>
      <c r="B15" s="56"/>
      <c r="C15" s="56" t="s">
        <v>1799</v>
      </c>
      <c r="D15" s="419" t="s">
        <v>1800</v>
      </c>
      <c r="E15" s="56"/>
      <c r="F15" s="56"/>
      <c r="G15" s="95"/>
      <c r="H15" s="473"/>
      <c r="I15" s="341"/>
      <c r="J15" s="341"/>
      <c r="K15" s="235"/>
      <c r="L15" s="473">
        <v>9</v>
      </c>
      <c r="M15" s="473"/>
      <c r="N15" s="473"/>
      <c r="O15" s="473"/>
      <c r="P15" s="341">
        <v>9</v>
      </c>
      <c r="Q15" s="341"/>
      <c r="R15" s="341"/>
      <c r="S15" s="473"/>
      <c r="T15" s="341"/>
      <c r="U15" s="341"/>
      <c r="V15" s="341">
        <v>8</v>
      </c>
      <c r="W15" s="341">
        <v>8</v>
      </c>
      <c r="X15" s="341">
        <v>9</v>
      </c>
      <c r="Y15" s="235"/>
      <c r="Z15" s="341"/>
      <c r="AA15" s="341"/>
      <c r="AB15" s="341"/>
      <c r="AC15" s="341"/>
      <c r="AD15" s="341"/>
      <c r="AE15" s="473"/>
      <c r="AF15" s="341"/>
      <c r="AG15" s="341"/>
      <c r="AH15" s="341"/>
      <c r="AI15" s="341"/>
      <c r="AJ15" s="341"/>
      <c r="AK15" s="473"/>
      <c r="AL15" s="341"/>
      <c r="AM15" s="341"/>
      <c r="AN15" s="95"/>
      <c r="AO15" s="341"/>
      <c r="AP15" s="341"/>
      <c r="AQ15" s="473"/>
      <c r="AR15" s="341"/>
      <c r="AS15" s="341"/>
      <c r="AT15" s="473"/>
      <c r="AU15" s="235"/>
      <c r="AV15" s="235"/>
      <c r="AW15" s="474"/>
      <c r="AX15" s="480"/>
      <c r="AY15" s="451"/>
      <c r="AZ15" s="451"/>
      <c r="BA15" s="451"/>
      <c r="BB15" s="451"/>
      <c r="BC15" s="451"/>
      <c r="BD15" s="61"/>
      <c r="BE15" s="451"/>
      <c r="BF15" s="451"/>
      <c r="BG15" s="451"/>
      <c r="BH15" s="451"/>
      <c r="BI15" s="475"/>
      <c r="BJ15" s="473">
        <v>5</v>
      </c>
      <c r="BK15" s="341"/>
      <c r="BL15" s="473">
        <v>9</v>
      </c>
      <c r="BM15" s="61">
        <f>COUNTIF(H15:BL15,"2022-1")</f>
        <v>0</v>
      </c>
      <c r="BN15" s="55">
        <f t="shared" si="0"/>
        <v>6</v>
      </c>
      <c r="BO15" s="55">
        <f t="shared" si="1"/>
        <v>0</v>
      </c>
      <c r="BP15" s="55">
        <f t="shared" si="2"/>
        <v>1</v>
      </c>
      <c r="BQ15" s="55">
        <f t="shared" si="3"/>
        <v>0</v>
      </c>
      <c r="BR15" s="55">
        <f t="shared" ref="BR15" si="6">SUM(BN15:BQ15)</f>
        <v>7</v>
      </c>
      <c r="BS15" s="480"/>
      <c r="BT15" s="57"/>
      <c r="BU15" s="57"/>
      <c r="BV15" s="57"/>
      <c r="BW15" s="57"/>
      <c r="BX15" s="57"/>
      <c r="BY15" s="57"/>
      <c r="BZ15" s="57"/>
      <c r="CA15" s="474"/>
      <c r="CB15" s="474"/>
      <c r="CC15" s="451"/>
      <c r="CD15" s="57"/>
      <c r="CE15" s="57"/>
      <c r="CF15" s="57"/>
      <c r="CG15" s="475"/>
      <c r="CH15" s="451"/>
      <c r="CI15" s="57"/>
      <c r="CJ15" s="57"/>
      <c r="CK15" s="347"/>
      <c r="CL15" s="347"/>
      <c r="CM15" s="347"/>
      <c r="CN15" s="347"/>
      <c r="CO15" s="347"/>
      <c r="CP15" s="347"/>
      <c r="CQ15" s="455"/>
      <c r="CR15" s="456"/>
      <c r="CS15" s="347"/>
      <c r="CT15" s="347"/>
      <c r="CU15" s="347"/>
      <c r="CV15" s="347"/>
      <c r="CW15" s="347"/>
      <c r="CX15" s="347"/>
      <c r="CY15" s="347"/>
      <c r="CZ15" s="347"/>
      <c r="DA15" s="457"/>
      <c r="DB15" s="456"/>
      <c r="DC15" s="453"/>
      <c r="DD15" s="456"/>
      <c r="DE15" s="347"/>
      <c r="DF15" s="347"/>
      <c r="DG15" s="347"/>
      <c r="DH15" s="347"/>
      <c r="DI15" s="347"/>
      <c r="DJ15" s="458"/>
    </row>
    <row r="16" spans="1:114" s="459" customFormat="1" ht="15.75" hidden="1" customHeight="1" x14ac:dyDescent="0.25">
      <c r="A16" s="180"/>
      <c r="B16" s="56"/>
      <c r="C16" s="56" t="s">
        <v>1805</v>
      </c>
      <c r="D16" s="419" t="s">
        <v>1806</v>
      </c>
      <c r="E16" s="56"/>
      <c r="F16" s="56"/>
      <c r="G16" s="95"/>
      <c r="H16" s="473"/>
      <c r="I16" s="341"/>
      <c r="J16" s="341"/>
      <c r="K16" s="235"/>
      <c r="L16" s="473">
        <v>5</v>
      </c>
      <c r="M16" s="473"/>
      <c r="N16" s="473"/>
      <c r="O16" s="473"/>
      <c r="P16" s="473">
        <v>5</v>
      </c>
      <c r="Q16" s="473"/>
      <c r="R16" s="341"/>
      <c r="S16" s="473"/>
      <c r="T16" s="341"/>
      <c r="U16" s="341"/>
      <c r="V16" s="473">
        <v>5</v>
      </c>
      <c r="W16" s="473">
        <v>5</v>
      </c>
      <c r="X16" s="473">
        <v>5</v>
      </c>
      <c r="Y16" s="235"/>
      <c r="Z16" s="341"/>
      <c r="AA16" s="341"/>
      <c r="AB16" s="341"/>
      <c r="AC16" s="341"/>
      <c r="AD16" s="341"/>
      <c r="AE16" s="473"/>
      <c r="AF16" s="341"/>
      <c r="AG16" s="341"/>
      <c r="AH16" s="341"/>
      <c r="AI16" s="341"/>
      <c r="AJ16" s="341"/>
      <c r="AK16" s="473"/>
      <c r="AL16" s="341"/>
      <c r="AM16" s="341"/>
      <c r="AN16" s="95"/>
      <c r="AO16" s="341"/>
      <c r="AP16" s="341"/>
      <c r="AQ16" s="473"/>
      <c r="AR16" s="341"/>
      <c r="AS16" s="341"/>
      <c r="AT16" s="473"/>
      <c r="AU16" s="235"/>
      <c r="AV16" s="235"/>
      <c r="AW16" s="474"/>
      <c r="AX16" s="480"/>
      <c r="AY16" s="451"/>
      <c r="AZ16" s="451"/>
      <c r="BA16" s="451"/>
      <c r="BB16" s="451"/>
      <c r="BC16" s="451"/>
      <c r="BD16" s="61"/>
      <c r="BE16" s="451"/>
      <c r="BF16" s="451"/>
      <c r="BG16" s="451"/>
      <c r="BH16" s="451"/>
      <c r="BI16" s="475"/>
      <c r="BJ16" s="473">
        <v>5</v>
      </c>
      <c r="BK16" s="341"/>
      <c r="BL16" s="473">
        <v>5</v>
      </c>
      <c r="BM16" s="61">
        <f>COUNTIF(H16:BL16,"2022-1")</f>
        <v>0</v>
      </c>
      <c r="BN16" s="55">
        <f t="shared" si="0"/>
        <v>0</v>
      </c>
      <c r="BO16" s="55">
        <f t="shared" si="1"/>
        <v>0</v>
      </c>
      <c r="BP16" s="55">
        <f t="shared" si="2"/>
        <v>7</v>
      </c>
      <c r="BQ16" s="55">
        <f t="shared" si="3"/>
        <v>0</v>
      </c>
      <c r="BR16" s="55">
        <f t="shared" ref="BR16" si="7">SUM(BN16:BQ16)</f>
        <v>7</v>
      </c>
      <c r="BS16" s="480"/>
      <c r="BT16" s="57"/>
      <c r="BU16" s="57"/>
      <c r="BV16" s="57"/>
      <c r="BW16" s="57"/>
      <c r="BX16" s="57"/>
      <c r="BY16" s="57"/>
      <c r="BZ16" s="57"/>
      <c r="CA16" s="474"/>
      <c r="CB16" s="474"/>
      <c r="CC16" s="451"/>
      <c r="CD16" s="57"/>
      <c r="CE16" s="57"/>
      <c r="CF16" s="57"/>
      <c r="CG16" s="475"/>
      <c r="CH16" s="451"/>
      <c r="CI16" s="57"/>
      <c r="CJ16" s="57"/>
      <c r="CK16" s="347"/>
      <c r="CL16" s="347"/>
      <c r="CM16" s="347"/>
      <c r="CN16" s="347"/>
      <c r="CO16" s="347"/>
      <c r="CP16" s="347"/>
      <c r="CQ16" s="455"/>
      <c r="CR16" s="456"/>
      <c r="CS16" s="347"/>
      <c r="CT16" s="347"/>
      <c r="CU16" s="347"/>
      <c r="CV16" s="347"/>
      <c r="CW16" s="347"/>
      <c r="CX16" s="347"/>
      <c r="CY16" s="347"/>
      <c r="CZ16" s="347"/>
      <c r="DA16" s="457"/>
      <c r="DB16" s="456"/>
      <c r="DC16" s="453"/>
      <c r="DD16" s="456"/>
      <c r="DE16" s="347"/>
      <c r="DF16" s="347"/>
      <c r="DG16" s="347"/>
      <c r="DH16" s="347"/>
      <c r="DI16" s="347"/>
      <c r="DJ16" s="458"/>
    </row>
    <row r="17" spans="1:114" s="54" customFormat="1" ht="13.5" hidden="1" customHeight="1" x14ac:dyDescent="0.25">
      <c r="A17" s="180">
        <v>2</v>
      </c>
      <c r="B17" s="55"/>
      <c r="C17" s="86" t="s">
        <v>1512</v>
      </c>
      <c r="D17" s="85" t="s">
        <v>1511</v>
      </c>
      <c r="E17" s="91" t="s">
        <v>592</v>
      </c>
      <c r="F17" s="57"/>
      <c r="G17" s="57">
        <v>2</v>
      </c>
      <c r="H17" s="608">
        <v>10</v>
      </c>
      <c r="I17" s="625" t="s">
        <v>595</v>
      </c>
      <c r="J17" s="625">
        <v>10</v>
      </c>
      <c r="K17" s="625" t="s">
        <v>595</v>
      </c>
      <c r="L17" s="625" t="s">
        <v>595</v>
      </c>
      <c r="M17" s="608">
        <v>10</v>
      </c>
      <c r="N17" s="608">
        <v>10</v>
      </c>
      <c r="O17" s="608">
        <v>10</v>
      </c>
      <c r="P17" s="625" t="s">
        <v>595</v>
      </c>
      <c r="Q17" s="612" t="s">
        <v>595</v>
      </c>
      <c r="R17" s="625" t="s">
        <v>595</v>
      </c>
      <c r="S17" s="612" t="s">
        <v>595</v>
      </c>
      <c r="T17" s="625" t="s">
        <v>595</v>
      </c>
      <c r="U17" s="625">
        <v>10</v>
      </c>
      <c r="V17" s="625">
        <v>9</v>
      </c>
      <c r="W17" s="625">
        <v>9</v>
      </c>
      <c r="X17" s="612">
        <v>10</v>
      </c>
      <c r="Y17" s="625">
        <v>10</v>
      </c>
      <c r="Z17" s="612">
        <v>10</v>
      </c>
      <c r="AA17" s="625" t="s">
        <v>595</v>
      </c>
      <c r="AB17" s="612">
        <v>8</v>
      </c>
      <c r="AC17" s="612" t="s">
        <v>595</v>
      </c>
      <c r="AD17" s="625">
        <v>10</v>
      </c>
      <c r="AE17" s="625" t="s">
        <v>595</v>
      </c>
      <c r="AF17" s="625">
        <v>9</v>
      </c>
      <c r="AG17" s="625" t="s">
        <v>595</v>
      </c>
      <c r="AH17" s="612">
        <v>9</v>
      </c>
      <c r="AI17" s="625">
        <v>10</v>
      </c>
      <c r="AJ17" s="612">
        <v>10</v>
      </c>
      <c r="AK17" s="625">
        <v>10</v>
      </c>
      <c r="AL17" s="625">
        <v>9</v>
      </c>
      <c r="AM17" s="625">
        <v>10</v>
      </c>
      <c r="AN17" s="625">
        <v>10</v>
      </c>
      <c r="AO17" s="625" t="s">
        <v>595</v>
      </c>
      <c r="AP17" s="625">
        <v>10</v>
      </c>
      <c r="AQ17" s="612">
        <v>10</v>
      </c>
      <c r="AR17" s="625">
        <v>9</v>
      </c>
      <c r="AS17" s="625">
        <v>10</v>
      </c>
      <c r="AT17" s="628">
        <v>10</v>
      </c>
      <c r="AU17" s="625" t="s">
        <v>595</v>
      </c>
      <c r="AV17" s="625" t="s">
        <v>595</v>
      </c>
      <c r="AW17" s="632" t="s">
        <v>595</v>
      </c>
      <c r="AX17" s="638">
        <v>10</v>
      </c>
      <c r="AY17" s="625" t="s">
        <v>595</v>
      </c>
      <c r="AZ17" s="625"/>
      <c r="BA17" s="625"/>
      <c r="BB17" s="625"/>
      <c r="BC17" s="625"/>
      <c r="BD17" s="625"/>
      <c r="BE17" s="625"/>
      <c r="BF17" s="625" t="s">
        <v>595</v>
      </c>
      <c r="BG17" s="625" t="s">
        <v>595</v>
      </c>
      <c r="BH17" s="625"/>
      <c r="BI17" s="625" t="s">
        <v>595</v>
      </c>
      <c r="BJ17" s="625" t="s">
        <v>595</v>
      </c>
      <c r="BK17" s="612" t="s">
        <v>595</v>
      </c>
      <c r="BL17" s="612" t="s">
        <v>595</v>
      </c>
      <c r="BM17" s="611">
        <f>COUNTIF(H17:BL17,"2022-2")</f>
        <v>0</v>
      </c>
      <c r="BN17" s="597">
        <f t="shared" si="0"/>
        <v>27</v>
      </c>
      <c r="BO17" s="597">
        <f t="shared" si="1"/>
        <v>23</v>
      </c>
      <c r="BP17" s="597">
        <f t="shared" si="2"/>
        <v>0</v>
      </c>
      <c r="BQ17" s="597">
        <f t="shared" si="3"/>
        <v>0</v>
      </c>
      <c r="BR17" s="597">
        <f t="shared" si="5"/>
        <v>50</v>
      </c>
      <c r="BS17" s="678"/>
      <c r="BT17" s="171"/>
      <c r="BU17" s="171"/>
      <c r="BV17" s="171"/>
      <c r="BW17" s="171"/>
      <c r="BX17" s="171"/>
      <c r="BY17" s="171"/>
      <c r="BZ17" s="171"/>
      <c r="CA17" s="171"/>
      <c r="CB17" s="171"/>
      <c r="CC17" s="171"/>
      <c r="CD17" s="171"/>
      <c r="CE17" s="171"/>
      <c r="CF17" s="171"/>
      <c r="CG17" s="171"/>
      <c r="CH17" s="171"/>
      <c r="CI17" s="171"/>
      <c r="CJ17" s="171"/>
      <c r="CK17" s="7"/>
      <c r="CL17" s="7"/>
      <c r="CM17" s="7"/>
      <c r="CN17" s="7"/>
      <c r="CO17" s="7"/>
      <c r="CP17" s="7"/>
      <c r="CQ17" s="23"/>
      <c r="CR17" s="8"/>
      <c r="CS17" s="7"/>
      <c r="CT17" s="7"/>
      <c r="CU17" s="7"/>
      <c r="CV17" s="7"/>
      <c r="CW17" s="7"/>
      <c r="CX17" s="7"/>
      <c r="CY17" s="7"/>
      <c r="CZ17" s="7"/>
      <c r="DA17" s="24"/>
      <c r="DB17" s="8"/>
      <c r="DC17" s="22"/>
      <c r="DD17" s="8"/>
      <c r="DE17" s="7"/>
      <c r="DF17" s="7"/>
      <c r="DG17" s="7"/>
      <c r="DH17" s="7"/>
      <c r="DI17" s="7"/>
      <c r="DJ17" s="13"/>
    </row>
    <row r="18" spans="1:114" s="54" customFormat="1" ht="15" hidden="1" x14ac:dyDescent="0.25">
      <c r="A18" s="180">
        <v>3</v>
      </c>
      <c r="B18" s="56"/>
      <c r="C18" s="186" t="s">
        <v>1611</v>
      </c>
      <c r="D18" s="187" t="s">
        <v>1612</v>
      </c>
      <c r="E18" s="206" t="s">
        <v>591</v>
      </c>
      <c r="F18" s="181">
        <v>1</v>
      </c>
      <c r="G18" s="341"/>
      <c r="H18" s="608" t="s">
        <v>1673</v>
      </c>
      <c r="I18" s="625"/>
      <c r="J18" s="595" t="s">
        <v>1673</v>
      </c>
      <c r="K18" s="608"/>
      <c r="L18" s="608" t="s">
        <v>1673</v>
      </c>
      <c r="M18" s="626"/>
      <c r="N18" s="608" t="s">
        <v>1673</v>
      </c>
      <c r="O18" s="626"/>
      <c r="P18" s="608" t="s">
        <v>1673</v>
      </c>
      <c r="Q18" s="612"/>
      <c r="R18" s="626"/>
      <c r="S18" s="608"/>
      <c r="T18" s="626"/>
      <c r="U18" s="625"/>
      <c r="V18" s="628"/>
      <c r="W18" s="625"/>
      <c r="X18" s="626"/>
      <c r="Y18" s="628"/>
      <c r="Z18" s="626"/>
      <c r="AA18" s="626"/>
      <c r="AB18" s="612"/>
      <c r="AC18" s="612"/>
      <c r="AD18" s="626"/>
      <c r="AE18" s="628"/>
      <c r="AF18" s="626"/>
      <c r="AG18" s="626"/>
      <c r="AH18" s="612"/>
      <c r="AI18" s="628"/>
      <c r="AJ18" s="626"/>
      <c r="AK18" s="628"/>
      <c r="AL18" s="626"/>
      <c r="AM18" s="626"/>
      <c r="AN18" s="628"/>
      <c r="AO18" s="626"/>
      <c r="AP18" s="626"/>
      <c r="AQ18" s="628" t="s">
        <v>1673</v>
      </c>
      <c r="AR18" s="626"/>
      <c r="AS18" s="626"/>
      <c r="AT18" s="626"/>
      <c r="AU18" s="626"/>
      <c r="AV18" s="626"/>
      <c r="AW18" s="632"/>
      <c r="AX18" s="638"/>
      <c r="AY18" s="630"/>
      <c r="AZ18" s="630"/>
      <c r="BA18" s="630"/>
      <c r="BB18" s="630" t="s">
        <v>1673</v>
      </c>
      <c r="BC18" s="630"/>
      <c r="BD18" s="630"/>
      <c r="BE18" s="630"/>
      <c r="BF18" s="630"/>
      <c r="BG18" s="630"/>
      <c r="BH18" s="630"/>
      <c r="BI18" s="631"/>
      <c r="BJ18" s="630"/>
      <c r="BK18" s="608"/>
      <c r="BL18" s="608"/>
      <c r="BM18" s="611">
        <f>COUNTIF(H18:BL18,"2022-2")</f>
        <v>0</v>
      </c>
      <c r="BN18" s="597">
        <f t="shared" si="0"/>
        <v>0</v>
      </c>
      <c r="BO18" s="597">
        <f t="shared" si="1"/>
        <v>0</v>
      </c>
      <c r="BP18" s="597">
        <f t="shared" si="2"/>
        <v>0</v>
      </c>
      <c r="BQ18" s="597">
        <f t="shared" si="3"/>
        <v>0</v>
      </c>
      <c r="BR18" s="597">
        <f t="shared" ref="BR18:BR19" si="8">SUM(BN18:BQ18)</f>
        <v>0</v>
      </c>
      <c r="BS18" s="678"/>
      <c r="BT18" s="171"/>
      <c r="BU18" s="171"/>
      <c r="BV18" s="171"/>
      <c r="BW18" s="171"/>
      <c r="BX18" s="171"/>
      <c r="BY18" s="171"/>
      <c r="BZ18" s="171"/>
      <c r="CA18" s="544"/>
      <c r="CB18" s="544"/>
      <c r="CC18" s="543"/>
      <c r="CD18" s="171"/>
      <c r="CE18" s="171"/>
      <c r="CF18" s="171"/>
      <c r="CG18" s="545"/>
      <c r="CH18" s="543"/>
      <c r="CI18" s="171"/>
      <c r="CJ18" s="171"/>
      <c r="CK18" s="7"/>
      <c r="CL18" s="7"/>
      <c r="CM18" s="7"/>
      <c r="CN18" s="7"/>
      <c r="CO18" s="7"/>
      <c r="CP18" s="7"/>
      <c r="CQ18" s="23"/>
      <c r="CR18" s="8"/>
      <c r="CS18" s="7"/>
      <c r="CT18" s="7"/>
      <c r="CU18" s="7"/>
      <c r="CV18" s="7"/>
      <c r="CW18" s="7"/>
      <c r="CX18" s="7"/>
      <c r="CY18" s="7"/>
      <c r="CZ18" s="7"/>
      <c r="DA18" s="24"/>
      <c r="DB18" s="8"/>
      <c r="DC18" s="22"/>
      <c r="DD18" s="8"/>
      <c r="DE18" s="7"/>
      <c r="DF18" s="7"/>
      <c r="DG18" s="7"/>
      <c r="DH18" s="7"/>
      <c r="DI18" s="7"/>
      <c r="DJ18" s="13"/>
    </row>
    <row r="19" spans="1:114" s="65" customFormat="1" ht="15" hidden="1" customHeight="1" x14ac:dyDescent="0.25">
      <c r="A19" s="55"/>
      <c r="B19" s="55"/>
      <c r="C19" s="86" t="s">
        <v>1763</v>
      </c>
      <c r="D19" s="85" t="s">
        <v>1762</v>
      </c>
      <c r="E19" s="85" t="s">
        <v>591</v>
      </c>
      <c r="F19" s="57">
        <v>1</v>
      </c>
      <c r="G19" s="57"/>
      <c r="H19" s="625">
        <v>5</v>
      </c>
      <c r="I19" s="625"/>
      <c r="J19" s="625">
        <v>5</v>
      </c>
      <c r="K19" s="625"/>
      <c r="L19" s="625">
        <v>5</v>
      </c>
      <c r="M19" s="625"/>
      <c r="N19" s="625">
        <v>5</v>
      </c>
      <c r="O19" s="625"/>
      <c r="P19" s="625">
        <v>5</v>
      </c>
      <c r="Q19" s="625"/>
      <c r="R19" s="625"/>
      <c r="S19" s="625"/>
      <c r="T19" s="625"/>
      <c r="U19" s="625"/>
      <c r="V19" s="625"/>
      <c r="W19" s="625"/>
      <c r="X19" s="625"/>
      <c r="Y19" s="625"/>
      <c r="Z19" s="625"/>
      <c r="AA19" s="625"/>
      <c r="AB19" s="625"/>
      <c r="AC19" s="625"/>
      <c r="AD19" s="625"/>
      <c r="AE19" s="625"/>
      <c r="AF19" s="625"/>
      <c r="AG19" s="625"/>
      <c r="AH19" s="625"/>
      <c r="AI19" s="625"/>
      <c r="AJ19" s="625"/>
      <c r="AK19" s="625"/>
      <c r="AL19" s="625"/>
      <c r="AM19" s="625"/>
      <c r="AN19" s="625"/>
      <c r="AO19" s="625"/>
      <c r="AP19" s="625"/>
      <c r="AQ19" s="625">
        <v>5</v>
      </c>
      <c r="AR19" s="625"/>
      <c r="AS19" s="625"/>
      <c r="AT19" s="625"/>
      <c r="AU19" s="625"/>
      <c r="AV19" s="625"/>
      <c r="AW19" s="632"/>
      <c r="AX19" s="638"/>
      <c r="AY19" s="625"/>
      <c r="AZ19" s="625"/>
      <c r="BA19" s="625"/>
      <c r="BB19" s="625">
        <v>5</v>
      </c>
      <c r="BC19" s="625"/>
      <c r="BD19" s="625"/>
      <c r="BE19" s="625"/>
      <c r="BF19" s="625"/>
      <c r="BG19" s="625"/>
      <c r="BH19" s="625"/>
      <c r="BI19" s="625"/>
      <c r="BJ19" s="625"/>
      <c r="BK19" s="625"/>
      <c r="BL19" s="625"/>
      <c r="BM19" s="611">
        <f>COUNTIF(H19:BL19,"2022-2")</f>
        <v>0</v>
      </c>
      <c r="BN19" s="597">
        <f t="shared" si="0"/>
        <v>0</v>
      </c>
      <c r="BO19" s="597">
        <f t="shared" si="1"/>
        <v>0</v>
      </c>
      <c r="BP19" s="597">
        <f t="shared" si="2"/>
        <v>7</v>
      </c>
      <c r="BQ19" s="597">
        <f t="shared" si="3"/>
        <v>0</v>
      </c>
      <c r="BR19" s="597">
        <f t="shared" si="8"/>
        <v>7</v>
      </c>
      <c r="BS19" s="59"/>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63"/>
      <c r="CR19" s="59"/>
      <c r="CS19" s="55"/>
      <c r="CT19" s="55"/>
      <c r="CU19" s="55"/>
      <c r="CV19" s="55"/>
      <c r="CW19" s="55"/>
      <c r="CX19" s="55"/>
      <c r="CY19" s="55"/>
      <c r="CZ19" s="55"/>
      <c r="DA19" s="64"/>
      <c r="DB19" s="59"/>
      <c r="DC19" s="62"/>
      <c r="DD19" s="59"/>
      <c r="DE19" s="55"/>
      <c r="DF19" s="55"/>
      <c r="DG19" s="55"/>
      <c r="DH19" s="55"/>
      <c r="DI19" s="55"/>
      <c r="DJ19" s="60"/>
    </row>
    <row r="20" spans="1:114" s="65" customFormat="1" ht="15" hidden="1" customHeight="1" x14ac:dyDescent="0.25">
      <c r="A20" s="180"/>
      <c r="B20" s="56"/>
      <c r="C20" s="186" t="s">
        <v>2060</v>
      </c>
      <c r="D20" s="187" t="s">
        <v>2061</v>
      </c>
      <c r="E20" s="187" t="s">
        <v>592</v>
      </c>
      <c r="F20" s="181">
        <v>1</v>
      </c>
      <c r="G20" s="341"/>
      <c r="H20" s="628"/>
      <c r="I20" s="626"/>
      <c r="J20" s="625" t="s">
        <v>2141</v>
      </c>
      <c r="K20" s="625" t="s">
        <v>2141</v>
      </c>
      <c r="L20" s="628"/>
      <c r="M20" s="625" t="s">
        <v>2141</v>
      </c>
      <c r="N20" s="626"/>
      <c r="O20" s="626"/>
      <c r="P20" s="628"/>
      <c r="Q20" s="626"/>
      <c r="R20" s="626"/>
      <c r="S20" s="626"/>
      <c r="T20" s="626"/>
      <c r="U20" s="625"/>
      <c r="V20" s="628"/>
      <c r="W20" s="625" t="s">
        <v>2141</v>
      </c>
      <c r="X20" s="626"/>
      <c r="Y20" s="625"/>
      <c r="Z20" s="626"/>
      <c r="AA20" s="626"/>
      <c r="AB20" s="626"/>
      <c r="AC20" s="626"/>
      <c r="AD20" s="625"/>
      <c r="AE20" s="628"/>
      <c r="AF20" s="626"/>
      <c r="AG20" s="626"/>
      <c r="AH20" s="626"/>
      <c r="AI20" s="625"/>
      <c r="AJ20" s="626"/>
      <c r="AK20" s="625"/>
      <c r="AL20" s="626"/>
      <c r="AM20" s="625"/>
      <c r="AN20" s="625"/>
      <c r="AO20" s="626"/>
      <c r="AP20" s="625"/>
      <c r="AQ20" s="625" t="s">
        <v>2141</v>
      </c>
      <c r="AR20" s="625"/>
      <c r="AS20" s="626"/>
      <c r="AT20" s="626"/>
      <c r="AU20" s="626"/>
      <c r="AV20" s="626"/>
      <c r="AW20" s="632"/>
      <c r="AX20" s="638"/>
      <c r="AY20" s="630"/>
      <c r="AZ20" s="630"/>
      <c r="BA20" s="630"/>
      <c r="BB20" s="630"/>
      <c r="BC20" s="630"/>
      <c r="BD20" s="630"/>
      <c r="BE20" s="630"/>
      <c r="BF20" s="630"/>
      <c r="BG20" s="626"/>
      <c r="BH20" s="625" t="s">
        <v>2141</v>
      </c>
      <c r="BI20" s="631"/>
      <c r="BJ20" s="625" t="s">
        <v>2141</v>
      </c>
      <c r="BK20" s="630"/>
      <c r="BL20" s="626"/>
      <c r="BM20" s="611">
        <f>COUNTIF(H20:BL20,"2023-1")</f>
        <v>7</v>
      </c>
      <c r="BN20" s="597">
        <f t="shared" ref="BN20:BN30" si="9">COUNTIF(F20:BL20,"&gt;5")</f>
        <v>0</v>
      </c>
      <c r="BO20" s="597">
        <f t="shared" ref="BO20:BO30" si="10">COUNTIF(F20:BL20,"&gt;5?")</f>
        <v>0</v>
      </c>
      <c r="BP20" s="597">
        <f t="shared" ref="BP20:BP30" si="11">COUNTIF(F20:BL20,"5")</f>
        <v>0</v>
      </c>
      <c r="BQ20" s="597">
        <f t="shared" ref="BQ20:BQ30" si="12">COUNTIF(F20:BL20,"5*")</f>
        <v>0</v>
      </c>
      <c r="BR20" s="597">
        <f t="shared" ref="BR20:BR30" si="13">SUM(BN20:BQ20)</f>
        <v>0</v>
      </c>
      <c r="BS20" s="59"/>
      <c r="BT20" s="55"/>
      <c r="BU20" s="55"/>
      <c r="BV20" s="55"/>
      <c r="BW20" s="55"/>
      <c r="BX20" s="55"/>
      <c r="BY20" s="55"/>
      <c r="BZ20" s="55"/>
      <c r="CA20" s="62"/>
      <c r="CB20" s="62"/>
      <c r="CC20" s="61"/>
      <c r="CD20" s="55"/>
      <c r="CE20" s="55"/>
      <c r="CF20" s="55"/>
      <c r="CG20" s="64"/>
      <c r="CH20" s="61"/>
      <c r="CI20" s="55"/>
      <c r="CJ20" s="55"/>
      <c r="CK20" s="55"/>
      <c r="CL20" s="55"/>
      <c r="CM20" s="55"/>
      <c r="CN20" s="55"/>
      <c r="CO20" s="55"/>
      <c r="CP20" s="55"/>
      <c r="CQ20" s="63"/>
      <c r="CR20" s="59"/>
      <c r="CS20" s="55"/>
      <c r="CT20" s="55"/>
      <c r="CU20" s="55"/>
      <c r="CV20" s="55"/>
      <c r="CW20" s="55"/>
      <c r="CX20" s="55"/>
      <c r="CY20" s="55"/>
      <c r="CZ20" s="55"/>
      <c r="DB20" s="59"/>
      <c r="DC20" s="62"/>
      <c r="DD20" s="59"/>
      <c r="DE20" s="55"/>
      <c r="DF20" s="55"/>
      <c r="DG20" s="55"/>
      <c r="DH20" s="55"/>
      <c r="DI20" s="55"/>
      <c r="DJ20" s="60"/>
    </row>
    <row r="21" spans="1:114" s="65" customFormat="1" ht="15" customHeight="1" x14ac:dyDescent="0.25">
      <c r="A21" s="180"/>
      <c r="B21" s="56"/>
      <c r="C21" s="186" t="s">
        <v>2062</v>
      </c>
      <c r="D21" s="187" t="s">
        <v>2063</v>
      </c>
      <c r="E21" s="187" t="s">
        <v>592</v>
      </c>
      <c r="F21" s="181">
        <v>3</v>
      </c>
      <c r="G21" s="341"/>
      <c r="H21" s="628">
        <v>9</v>
      </c>
      <c r="I21" s="626"/>
      <c r="J21" s="625">
        <v>10</v>
      </c>
      <c r="K21" s="625">
        <v>8</v>
      </c>
      <c r="L21" s="628">
        <v>8</v>
      </c>
      <c r="M21" s="625">
        <v>8</v>
      </c>
      <c r="N21" s="626"/>
      <c r="O21" s="626"/>
      <c r="P21" s="628">
        <v>7</v>
      </c>
      <c r="Q21" s="628">
        <v>10</v>
      </c>
      <c r="R21" s="626">
        <v>7</v>
      </c>
      <c r="S21" s="626"/>
      <c r="T21" s="628">
        <v>9</v>
      </c>
      <c r="U21" s="625"/>
      <c r="V21" s="628">
        <v>9</v>
      </c>
      <c r="W21" s="625">
        <v>7</v>
      </c>
      <c r="X21" s="626"/>
      <c r="Y21" s="625"/>
      <c r="Z21" s="626"/>
      <c r="AA21" s="626">
        <v>10</v>
      </c>
      <c r="AB21" s="626"/>
      <c r="AC21" s="626">
        <v>9</v>
      </c>
      <c r="AD21" s="625"/>
      <c r="AE21" s="628"/>
      <c r="AF21" s="626"/>
      <c r="AG21" s="626"/>
      <c r="AH21" s="626"/>
      <c r="AI21" s="625"/>
      <c r="AJ21" s="626"/>
      <c r="AK21" s="625"/>
      <c r="AL21" s="626">
        <v>9</v>
      </c>
      <c r="AM21" s="625"/>
      <c r="AN21" s="625"/>
      <c r="AO21" s="626"/>
      <c r="AP21" s="625"/>
      <c r="AQ21" s="625">
        <v>8</v>
      </c>
      <c r="AR21" s="625"/>
      <c r="AS21" s="626"/>
      <c r="AT21" s="626"/>
      <c r="AU21" s="626">
        <v>7</v>
      </c>
      <c r="AV21" s="626"/>
      <c r="AW21" s="632"/>
      <c r="AX21" s="638"/>
      <c r="AY21" s="630"/>
      <c r="AZ21" s="630"/>
      <c r="BA21" s="630"/>
      <c r="BB21" s="630">
        <v>8</v>
      </c>
      <c r="BC21" s="630"/>
      <c r="BD21" s="630"/>
      <c r="BE21" s="630"/>
      <c r="BF21" s="630"/>
      <c r="BG21" s="626"/>
      <c r="BH21" s="625">
        <v>7</v>
      </c>
      <c r="BI21" s="631"/>
      <c r="BJ21" s="625">
        <v>8</v>
      </c>
      <c r="BK21" s="630"/>
      <c r="BL21" s="626">
        <v>9</v>
      </c>
      <c r="BM21" s="611">
        <f t="shared" ref="BM21:BM30" si="14">COUNTIF(H21:BL21,"2024-1")</f>
        <v>0</v>
      </c>
      <c r="BN21" s="597">
        <f t="shared" si="9"/>
        <v>20</v>
      </c>
      <c r="BO21" s="597">
        <f t="shared" si="10"/>
        <v>0</v>
      </c>
      <c r="BP21" s="597">
        <f t="shared" si="11"/>
        <v>0</v>
      </c>
      <c r="BQ21" s="597">
        <f t="shared" si="12"/>
        <v>0</v>
      </c>
      <c r="BR21" s="597">
        <f t="shared" si="13"/>
        <v>20</v>
      </c>
      <c r="BS21" s="59"/>
      <c r="BT21" s="55"/>
      <c r="BU21" s="55"/>
      <c r="BV21" s="55"/>
      <c r="BW21" s="55"/>
      <c r="BX21" s="55"/>
      <c r="BY21" s="55"/>
      <c r="BZ21" s="55"/>
      <c r="CA21" s="62"/>
      <c r="CB21" s="62"/>
      <c r="CC21" s="61"/>
      <c r="CD21" s="55"/>
      <c r="CE21" s="55"/>
      <c r="CF21" s="55"/>
      <c r="CG21" s="64"/>
      <c r="CH21" s="61"/>
      <c r="CI21" s="55"/>
      <c r="CJ21" s="55"/>
      <c r="CK21" s="55"/>
      <c r="CL21" s="55"/>
      <c r="CM21" s="55"/>
      <c r="CN21" s="55"/>
      <c r="CO21" s="55"/>
      <c r="CP21" s="55"/>
      <c r="CQ21" s="63"/>
      <c r="CR21" s="59"/>
      <c r="CS21" s="55"/>
      <c r="CT21" s="55"/>
      <c r="CU21" s="55"/>
      <c r="CV21" s="55"/>
      <c r="CW21" s="55"/>
      <c r="CX21" s="55"/>
      <c r="CY21" s="55"/>
      <c r="CZ21" s="55"/>
      <c r="DB21" s="59"/>
      <c r="DC21" s="62"/>
      <c r="DD21" s="59"/>
      <c r="DE21" s="55"/>
      <c r="DF21" s="55"/>
      <c r="DG21" s="55"/>
      <c r="DH21" s="55"/>
      <c r="DI21" s="55"/>
      <c r="DJ21" s="60"/>
    </row>
    <row r="22" spans="1:114" s="65" customFormat="1" ht="15" hidden="1" customHeight="1" x14ac:dyDescent="0.25">
      <c r="A22" s="180"/>
      <c r="B22" s="56"/>
      <c r="C22" s="186" t="s">
        <v>2064</v>
      </c>
      <c r="D22" s="187" t="s">
        <v>2065</v>
      </c>
      <c r="E22" s="187" t="s">
        <v>592</v>
      </c>
      <c r="F22" s="181">
        <v>1</v>
      </c>
      <c r="G22" s="341"/>
      <c r="H22" s="628"/>
      <c r="I22" s="626"/>
      <c r="J22" s="625" t="s">
        <v>2141</v>
      </c>
      <c r="K22" s="625" t="s">
        <v>2141</v>
      </c>
      <c r="L22" s="628" t="s">
        <v>2547</v>
      </c>
      <c r="M22" s="625" t="s">
        <v>2141</v>
      </c>
      <c r="N22" s="626"/>
      <c r="O22" s="626"/>
      <c r="P22" s="628"/>
      <c r="Q22" s="626"/>
      <c r="R22" s="626"/>
      <c r="S22" s="626"/>
      <c r="T22" s="626"/>
      <c r="U22" s="625"/>
      <c r="V22" s="628" t="s">
        <v>2547</v>
      </c>
      <c r="W22" s="625" t="s">
        <v>2141</v>
      </c>
      <c r="X22" s="626"/>
      <c r="Y22" s="625"/>
      <c r="Z22" s="626"/>
      <c r="AA22" s="626"/>
      <c r="AB22" s="626"/>
      <c r="AC22" s="626"/>
      <c r="AD22" s="625"/>
      <c r="AE22" s="628"/>
      <c r="AF22" s="626"/>
      <c r="AG22" s="626"/>
      <c r="AH22" s="626"/>
      <c r="AI22" s="625"/>
      <c r="AJ22" s="626"/>
      <c r="AK22" s="625"/>
      <c r="AL22" s="626"/>
      <c r="AM22" s="625"/>
      <c r="AN22" s="625"/>
      <c r="AO22" s="626"/>
      <c r="AP22" s="625"/>
      <c r="AQ22" s="625" t="s">
        <v>2141</v>
      </c>
      <c r="AR22" s="625"/>
      <c r="AS22" s="626"/>
      <c r="AT22" s="626"/>
      <c r="AU22" s="626"/>
      <c r="AV22" s="626"/>
      <c r="AW22" s="632"/>
      <c r="AX22" s="638"/>
      <c r="AY22" s="630"/>
      <c r="AZ22" s="630"/>
      <c r="BA22" s="630"/>
      <c r="BB22" s="630"/>
      <c r="BC22" s="630"/>
      <c r="BD22" s="630"/>
      <c r="BE22" s="630"/>
      <c r="BF22" s="630"/>
      <c r="BG22" s="626"/>
      <c r="BH22" s="625" t="s">
        <v>2141</v>
      </c>
      <c r="BI22" s="631"/>
      <c r="BJ22" s="625" t="s">
        <v>2141</v>
      </c>
      <c r="BK22" s="630"/>
      <c r="BL22" s="626"/>
      <c r="BM22" s="611">
        <f t="shared" ref="BM22:BM29" si="15">COUNTIF(H22:BL22,"2024-1")</f>
        <v>2</v>
      </c>
      <c r="BN22" s="597">
        <f t="shared" ref="BN22:BN29" si="16">COUNTIF(F22:BL22,"&gt;5")</f>
        <v>0</v>
      </c>
      <c r="BO22" s="597">
        <f t="shared" ref="BO22:BO29" si="17">COUNTIF(F22:BL22,"&gt;5?")</f>
        <v>0</v>
      </c>
      <c r="BP22" s="597">
        <f t="shared" ref="BP22:BP29" si="18">COUNTIF(F22:BL22,"5")</f>
        <v>0</v>
      </c>
      <c r="BQ22" s="597">
        <f t="shared" ref="BQ22:BQ29" si="19">COUNTIF(F22:BL22,"5*")</f>
        <v>0</v>
      </c>
      <c r="BR22" s="597">
        <f t="shared" ref="BR22:BR29" si="20">SUM(BN22:BQ22)</f>
        <v>0</v>
      </c>
      <c r="BS22" s="59"/>
      <c r="BT22" s="55"/>
      <c r="BU22" s="55"/>
      <c r="BV22" s="55"/>
      <c r="BW22" s="55"/>
      <c r="BX22" s="55"/>
      <c r="BY22" s="55"/>
      <c r="BZ22" s="55"/>
      <c r="CA22" s="62"/>
      <c r="CB22" s="62"/>
      <c r="CC22" s="61"/>
      <c r="CD22" s="55"/>
      <c r="CE22" s="55"/>
      <c r="CF22" s="55"/>
      <c r="CG22" s="64"/>
      <c r="CH22" s="61"/>
      <c r="CI22" s="55"/>
      <c r="CJ22" s="55"/>
      <c r="CK22" s="55"/>
      <c r="CL22" s="55"/>
      <c r="CM22" s="55"/>
      <c r="CN22" s="55"/>
      <c r="CO22" s="55"/>
      <c r="CP22" s="55"/>
      <c r="CQ22" s="63"/>
      <c r="CR22" s="59"/>
      <c r="CS22" s="55"/>
      <c r="CT22" s="55"/>
      <c r="CU22" s="55"/>
      <c r="CV22" s="55"/>
      <c r="CW22" s="55"/>
      <c r="CX22" s="55"/>
      <c r="CY22" s="55"/>
      <c r="CZ22" s="55"/>
      <c r="DB22" s="59"/>
      <c r="DC22" s="62"/>
      <c r="DD22" s="59"/>
      <c r="DE22" s="55"/>
      <c r="DF22" s="55"/>
      <c r="DG22" s="55"/>
      <c r="DH22" s="55"/>
      <c r="DI22" s="55"/>
      <c r="DJ22" s="60"/>
    </row>
    <row r="23" spans="1:114" s="65" customFormat="1" ht="15" hidden="1" customHeight="1" x14ac:dyDescent="0.25">
      <c r="A23" s="180"/>
      <c r="B23" s="56"/>
      <c r="C23" s="186" t="s">
        <v>2066</v>
      </c>
      <c r="D23" s="187" t="s">
        <v>2067</v>
      </c>
      <c r="E23" s="187" t="s">
        <v>591</v>
      </c>
      <c r="F23" s="181">
        <v>1</v>
      </c>
      <c r="G23" s="341"/>
      <c r="H23" s="628"/>
      <c r="I23" s="626"/>
      <c r="J23" s="625">
        <v>5</v>
      </c>
      <c r="K23" s="625"/>
      <c r="L23" s="628" t="s">
        <v>2547</v>
      </c>
      <c r="M23" s="625"/>
      <c r="N23" s="626"/>
      <c r="O23" s="626"/>
      <c r="P23" s="625">
        <v>5</v>
      </c>
      <c r="Q23" s="625">
        <v>5</v>
      </c>
      <c r="R23" s="626"/>
      <c r="S23" s="626"/>
      <c r="T23" s="626"/>
      <c r="U23" s="625"/>
      <c r="V23" s="628" t="s">
        <v>2547</v>
      </c>
      <c r="W23" s="625"/>
      <c r="X23" s="626"/>
      <c r="Y23" s="625">
        <v>5</v>
      </c>
      <c r="Z23" s="626"/>
      <c r="AA23" s="626"/>
      <c r="AB23" s="626"/>
      <c r="AC23" s="626"/>
      <c r="AD23" s="625"/>
      <c r="AE23" s="628"/>
      <c r="AF23" s="626"/>
      <c r="AG23" s="626"/>
      <c r="AH23" s="625">
        <v>5</v>
      </c>
      <c r="AI23" s="625"/>
      <c r="AJ23" s="626"/>
      <c r="AK23" s="625"/>
      <c r="AL23" s="626"/>
      <c r="AM23" s="625"/>
      <c r="AN23" s="625">
        <v>5</v>
      </c>
      <c r="AO23" s="626"/>
      <c r="AP23" s="625"/>
      <c r="AQ23" s="626"/>
      <c r="AR23" s="625"/>
      <c r="AS23" s="626"/>
      <c r="AT23" s="626"/>
      <c r="AU23" s="626"/>
      <c r="AV23" s="626"/>
      <c r="AW23" s="632"/>
      <c r="AX23" s="625">
        <v>5</v>
      </c>
      <c r="AY23" s="630"/>
      <c r="AZ23" s="630"/>
      <c r="BA23" s="630"/>
      <c r="BB23" s="630"/>
      <c r="BC23" s="630"/>
      <c r="BD23" s="630"/>
      <c r="BE23" s="630"/>
      <c r="BF23" s="630"/>
      <c r="BG23" s="626"/>
      <c r="BH23" s="626"/>
      <c r="BI23" s="631"/>
      <c r="BJ23" s="630"/>
      <c r="BK23" s="630"/>
      <c r="BL23" s="626"/>
      <c r="BM23" s="611">
        <f t="shared" si="15"/>
        <v>2</v>
      </c>
      <c r="BN23" s="597">
        <f t="shared" si="16"/>
        <v>0</v>
      </c>
      <c r="BO23" s="597">
        <f t="shared" si="17"/>
        <v>0</v>
      </c>
      <c r="BP23" s="597">
        <f t="shared" si="18"/>
        <v>7</v>
      </c>
      <c r="BQ23" s="597">
        <f t="shared" si="19"/>
        <v>0</v>
      </c>
      <c r="BR23" s="597">
        <f t="shared" si="20"/>
        <v>7</v>
      </c>
      <c r="BS23" s="59"/>
      <c r="BT23" s="55"/>
      <c r="BU23" s="55"/>
      <c r="BV23" s="55"/>
      <c r="BW23" s="55"/>
      <c r="BX23" s="55"/>
      <c r="BY23" s="55"/>
      <c r="BZ23" s="55"/>
      <c r="CA23" s="62"/>
      <c r="CB23" s="62"/>
      <c r="CC23" s="61"/>
      <c r="CD23" s="55"/>
      <c r="CE23" s="55"/>
      <c r="CF23" s="55"/>
      <c r="CG23" s="64"/>
      <c r="CH23" s="61"/>
      <c r="CI23" s="55"/>
      <c r="CJ23" s="55"/>
      <c r="CK23" s="55"/>
      <c r="CL23" s="55"/>
      <c r="CM23" s="55"/>
      <c r="CN23" s="55"/>
      <c r="CO23" s="55"/>
      <c r="CP23" s="55"/>
      <c r="CQ23" s="63"/>
      <c r="CR23" s="59"/>
      <c r="CS23" s="55"/>
      <c r="CT23" s="55"/>
      <c r="CU23" s="55"/>
      <c r="CV23" s="55"/>
      <c r="CW23" s="55"/>
      <c r="CX23" s="55"/>
      <c r="CY23" s="55"/>
      <c r="CZ23" s="55"/>
      <c r="DB23" s="59"/>
      <c r="DC23" s="62"/>
      <c r="DD23" s="59"/>
      <c r="DE23" s="55"/>
      <c r="DF23" s="55"/>
      <c r="DG23" s="55"/>
      <c r="DH23" s="55"/>
      <c r="DI23" s="55"/>
      <c r="DJ23" s="60"/>
    </row>
    <row r="24" spans="1:114" s="65" customFormat="1" ht="15" hidden="1" customHeight="1" x14ac:dyDescent="0.25">
      <c r="A24" s="180"/>
      <c r="B24" s="56"/>
      <c r="C24" s="187" t="s">
        <v>2068</v>
      </c>
      <c r="D24" s="482" t="s">
        <v>2069</v>
      </c>
      <c r="E24" s="187" t="s">
        <v>591</v>
      </c>
      <c r="F24" s="181">
        <v>1</v>
      </c>
      <c r="G24" s="341"/>
      <c r="H24" s="628"/>
      <c r="I24" s="626"/>
      <c r="J24" s="625">
        <v>7</v>
      </c>
      <c r="K24" s="625"/>
      <c r="L24" s="628" t="s">
        <v>2547</v>
      </c>
      <c r="M24" s="625"/>
      <c r="N24" s="626"/>
      <c r="O24" s="626"/>
      <c r="P24" s="625">
        <v>5</v>
      </c>
      <c r="Q24" s="625">
        <v>7</v>
      </c>
      <c r="R24" s="626"/>
      <c r="S24" s="626"/>
      <c r="T24" s="626"/>
      <c r="U24" s="625"/>
      <c r="V24" s="628" t="s">
        <v>2547</v>
      </c>
      <c r="W24" s="625"/>
      <c r="X24" s="626"/>
      <c r="Y24" s="625">
        <v>6</v>
      </c>
      <c r="Z24" s="626"/>
      <c r="AA24" s="626"/>
      <c r="AB24" s="626"/>
      <c r="AC24" s="626"/>
      <c r="AD24" s="625"/>
      <c r="AE24" s="628"/>
      <c r="AF24" s="626"/>
      <c r="AG24" s="626"/>
      <c r="AH24" s="625">
        <v>5</v>
      </c>
      <c r="AI24" s="625"/>
      <c r="AJ24" s="626"/>
      <c r="AK24" s="625"/>
      <c r="AL24" s="626"/>
      <c r="AM24" s="625"/>
      <c r="AN24" s="625">
        <v>5</v>
      </c>
      <c r="AO24" s="626"/>
      <c r="AP24" s="625"/>
      <c r="AQ24" s="626"/>
      <c r="AR24" s="625"/>
      <c r="AS24" s="626"/>
      <c r="AT24" s="626"/>
      <c r="AU24" s="626"/>
      <c r="AV24" s="626"/>
      <c r="AW24" s="632"/>
      <c r="AX24" s="625">
        <v>5</v>
      </c>
      <c r="AY24" s="630"/>
      <c r="AZ24" s="630"/>
      <c r="BA24" s="630"/>
      <c r="BB24" s="630"/>
      <c r="BC24" s="630"/>
      <c r="BD24" s="630"/>
      <c r="BE24" s="630"/>
      <c r="BF24" s="630"/>
      <c r="BG24" s="626"/>
      <c r="BH24" s="626"/>
      <c r="BI24" s="631"/>
      <c r="BJ24" s="630"/>
      <c r="BK24" s="630"/>
      <c r="BL24" s="626"/>
      <c r="BM24" s="611">
        <f t="shared" si="15"/>
        <v>2</v>
      </c>
      <c r="BN24" s="597">
        <f t="shared" si="16"/>
        <v>3</v>
      </c>
      <c r="BO24" s="597">
        <f t="shared" si="17"/>
        <v>0</v>
      </c>
      <c r="BP24" s="597">
        <f t="shared" si="18"/>
        <v>4</v>
      </c>
      <c r="BQ24" s="597">
        <f t="shared" si="19"/>
        <v>0</v>
      </c>
      <c r="BR24" s="597">
        <f t="shared" si="20"/>
        <v>7</v>
      </c>
      <c r="BS24" s="59"/>
      <c r="BT24" s="55"/>
      <c r="BU24" s="55"/>
      <c r="BV24" s="55"/>
      <c r="BW24" s="55"/>
      <c r="BX24" s="55"/>
      <c r="BY24" s="55"/>
      <c r="BZ24" s="55"/>
      <c r="CA24" s="62"/>
      <c r="CB24" s="62"/>
      <c r="CC24" s="61"/>
      <c r="CD24" s="55"/>
      <c r="CE24" s="55"/>
      <c r="CF24" s="55"/>
      <c r="CG24" s="64"/>
      <c r="CH24" s="61"/>
      <c r="CI24" s="55"/>
      <c r="CJ24" s="55"/>
      <c r="CK24" s="55"/>
      <c r="CL24" s="55"/>
      <c r="CM24" s="55"/>
      <c r="CN24" s="55"/>
      <c r="CO24" s="55"/>
      <c r="CP24" s="55"/>
      <c r="CQ24" s="63"/>
      <c r="CR24" s="59"/>
      <c r="CS24" s="55"/>
      <c r="CT24" s="55"/>
      <c r="CU24" s="55"/>
      <c r="CV24" s="55"/>
      <c r="CW24" s="55"/>
      <c r="CX24" s="55"/>
      <c r="CY24" s="55"/>
      <c r="CZ24" s="55"/>
      <c r="DB24" s="59"/>
      <c r="DC24" s="62"/>
      <c r="DD24" s="59"/>
      <c r="DE24" s="55"/>
      <c r="DF24" s="55"/>
      <c r="DG24" s="55"/>
      <c r="DH24" s="55"/>
      <c r="DI24" s="55"/>
      <c r="DJ24" s="60"/>
    </row>
    <row r="25" spans="1:114" s="459" customFormat="1" ht="15" hidden="1" x14ac:dyDescent="0.25">
      <c r="A25" s="180">
        <v>4</v>
      </c>
      <c r="B25" s="56"/>
      <c r="C25" s="56" t="s">
        <v>1175</v>
      </c>
      <c r="D25" s="419" t="s">
        <v>1176</v>
      </c>
      <c r="E25" s="56" t="s">
        <v>591</v>
      </c>
      <c r="F25" s="56">
        <v>3</v>
      </c>
      <c r="G25" s="95"/>
      <c r="H25" s="608">
        <v>10</v>
      </c>
      <c r="I25" s="612"/>
      <c r="J25" s="595">
        <v>9</v>
      </c>
      <c r="K25" s="625">
        <v>9</v>
      </c>
      <c r="L25" s="628" t="s">
        <v>2547</v>
      </c>
      <c r="M25" s="612">
        <v>9</v>
      </c>
      <c r="N25" s="612">
        <v>9</v>
      </c>
      <c r="O25" s="612"/>
      <c r="P25" s="608">
        <v>9</v>
      </c>
      <c r="Q25" s="612">
        <v>9</v>
      </c>
      <c r="R25" s="612">
        <v>10</v>
      </c>
      <c r="S25" s="612" t="s">
        <v>1987</v>
      </c>
      <c r="T25" s="612"/>
      <c r="U25" s="625">
        <v>9</v>
      </c>
      <c r="V25" s="628" t="s">
        <v>2547</v>
      </c>
      <c r="W25" s="625">
        <v>8</v>
      </c>
      <c r="X25" s="612"/>
      <c r="Y25" s="625">
        <v>8</v>
      </c>
      <c r="Z25" s="612">
        <v>9</v>
      </c>
      <c r="AA25" s="612"/>
      <c r="AB25" s="612">
        <v>9</v>
      </c>
      <c r="AC25" s="612">
        <v>9</v>
      </c>
      <c r="AD25" s="625">
        <v>9</v>
      </c>
      <c r="AE25" s="608">
        <v>10</v>
      </c>
      <c r="AF25" s="612">
        <v>9</v>
      </c>
      <c r="AG25" s="612"/>
      <c r="AH25" s="612">
        <v>9</v>
      </c>
      <c r="AI25" s="625">
        <v>8</v>
      </c>
      <c r="AJ25" s="612">
        <v>9</v>
      </c>
      <c r="AK25" s="625">
        <v>9</v>
      </c>
      <c r="AL25" s="612">
        <v>9</v>
      </c>
      <c r="AM25" s="625">
        <v>10</v>
      </c>
      <c r="AN25" s="625">
        <v>8</v>
      </c>
      <c r="AO25" s="612"/>
      <c r="AP25" s="625">
        <v>8</v>
      </c>
      <c r="AQ25" s="628">
        <v>9</v>
      </c>
      <c r="AR25" s="625">
        <v>6</v>
      </c>
      <c r="AS25" s="612"/>
      <c r="AT25" s="612" t="s">
        <v>1987</v>
      </c>
      <c r="AU25" s="612">
        <v>9</v>
      </c>
      <c r="AV25" s="612"/>
      <c r="AW25" s="617"/>
      <c r="AX25" s="644"/>
      <c r="AY25" s="616"/>
      <c r="AZ25" s="616"/>
      <c r="BA25" s="616">
        <v>10</v>
      </c>
      <c r="BB25" s="630">
        <v>10</v>
      </c>
      <c r="BC25" s="616"/>
      <c r="BD25" s="630">
        <v>9</v>
      </c>
      <c r="BE25" s="616">
        <v>9</v>
      </c>
      <c r="BF25" s="616"/>
      <c r="BG25" s="616"/>
      <c r="BH25" s="612" t="s">
        <v>1987</v>
      </c>
      <c r="BI25" s="623"/>
      <c r="BJ25" s="616">
        <v>7</v>
      </c>
      <c r="BK25" s="616">
        <v>10</v>
      </c>
      <c r="BL25" s="616">
        <v>10</v>
      </c>
      <c r="BM25" s="611">
        <f t="shared" si="15"/>
        <v>2</v>
      </c>
      <c r="BN25" s="597">
        <f t="shared" si="16"/>
        <v>35</v>
      </c>
      <c r="BO25" s="597">
        <f t="shared" si="17"/>
        <v>0</v>
      </c>
      <c r="BP25" s="597">
        <f t="shared" si="18"/>
        <v>0</v>
      </c>
      <c r="BQ25" s="597">
        <f t="shared" si="19"/>
        <v>0</v>
      </c>
      <c r="BR25" s="597">
        <f t="shared" si="20"/>
        <v>35</v>
      </c>
      <c r="BS25" s="480"/>
      <c r="BT25" s="57"/>
      <c r="BU25" s="57"/>
      <c r="BV25" s="57"/>
      <c r="BW25" s="57"/>
      <c r="BX25" s="57"/>
      <c r="BY25" s="57"/>
      <c r="BZ25" s="57"/>
      <c r="CA25" s="474"/>
      <c r="CB25" s="474"/>
      <c r="CC25" s="451"/>
      <c r="CD25" s="57"/>
      <c r="CE25" s="57"/>
      <c r="CF25" s="57"/>
      <c r="CG25" s="475"/>
      <c r="CH25" s="451"/>
      <c r="CI25" s="57"/>
      <c r="CJ25" s="57"/>
      <c r="CK25" s="347"/>
      <c r="CL25" s="347"/>
      <c r="CM25" s="347"/>
      <c r="CN25" s="347"/>
      <c r="CO25" s="347"/>
      <c r="CP25" s="347"/>
      <c r="CQ25" s="455"/>
      <c r="CR25" s="456"/>
      <c r="CS25" s="347"/>
      <c r="CT25" s="347"/>
      <c r="CU25" s="347"/>
      <c r="CV25" s="347"/>
      <c r="CW25" s="347"/>
      <c r="CX25" s="347"/>
      <c r="CY25" s="347"/>
      <c r="CZ25" s="347"/>
      <c r="DA25" s="457"/>
      <c r="DB25" s="456"/>
      <c r="DC25" s="453"/>
      <c r="DD25" s="456"/>
      <c r="DE25" s="347"/>
      <c r="DF25" s="347"/>
      <c r="DG25" s="347"/>
      <c r="DH25" s="347"/>
      <c r="DI25" s="347"/>
      <c r="DJ25" s="458"/>
    </row>
    <row r="26" spans="1:114" s="459" customFormat="1" ht="15" hidden="1" x14ac:dyDescent="0.25">
      <c r="A26" s="180">
        <v>2</v>
      </c>
      <c r="B26" s="55">
        <v>1404199</v>
      </c>
      <c r="C26" s="55" t="s">
        <v>495</v>
      </c>
      <c r="D26" s="482" t="s">
        <v>496</v>
      </c>
      <c r="E26" s="56" t="s">
        <v>591</v>
      </c>
      <c r="F26" s="55">
        <v>3</v>
      </c>
      <c r="G26" s="55"/>
      <c r="H26" s="57">
        <v>9</v>
      </c>
      <c r="I26" s="57">
        <v>9</v>
      </c>
      <c r="J26" s="57">
        <v>9</v>
      </c>
      <c r="K26" s="476">
        <v>8</v>
      </c>
      <c r="L26" s="628" t="s">
        <v>2547</v>
      </c>
      <c r="M26" s="476">
        <v>9</v>
      </c>
      <c r="N26" s="57">
        <v>8</v>
      </c>
      <c r="O26" s="57">
        <v>9</v>
      </c>
      <c r="P26" s="57">
        <v>9</v>
      </c>
      <c r="Q26" s="476">
        <v>10</v>
      </c>
      <c r="R26" s="57">
        <v>10</v>
      </c>
      <c r="S26" s="476">
        <v>10</v>
      </c>
      <c r="T26" s="57">
        <v>9</v>
      </c>
      <c r="U26" s="57">
        <v>10</v>
      </c>
      <c r="V26" s="628" t="s">
        <v>2547</v>
      </c>
      <c r="W26" s="57">
        <v>9</v>
      </c>
      <c r="X26" s="57">
        <v>9</v>
      </c>
      <c r="Y26" s="57">
        <v>9</v>
      </c>
      <c r="Z26" s="57">
        <v>9</v>
      </c>
      <c r="AA26" s="57">
        <v>9</v>
      </c>
      <c r="AB26" s="57">
        <v>9</v>
      </c>
      <c r="AC26" s="57">
        <v>9</v>
      </c>
      <c r="AD26" s="57">
        <v>9</v>
      </c>
      <c r="AE26" s="57">
        <v>10</v>
      </c>
      <c r="AF26" s="57">
        <v>9</v>
      </c>
      <c r="AG26" s="57">
        <v>9</v>
      </c>
      <c r="AH26" s="57">
        <v>8</v>
      </c>
      <c r="AI26" s="57">
        <v>9</v>
      </c>
      <c r="AJ26" s="57">
        <v>10</v>
      </c>
      <c r="AK26" s="57">
        <v>9</v>
      </c>
      <c r="AL26" s="57">
        <v>9</v>
      </c>
      <c r="AM26" s="57">
        <v>9</v>
      </c>
      <c r="AN26" s="57">
        <v>9</v>
      </c>
      <c r="AO26" s="57">
        <v>10</v>
      </c>
      <c r="AP26" s="57">
        <v>9</v>
      </c>
      <c r="AQ26" s="57">
        <v>9</v>
      </c>
      <c r="AR26" s="57">
        <v>9</v>
      </c>
      <c r="AS26" s="57">
        <v>9</v>
      </c>
      <c r="AT26" s="57">
        <v>10</v>
      </c>
      <c r="AU26" s="476">
        <v>9</v>
      </c>
      <c r="AV26" s="473"/>
      <c r="AW26" s="474">
        <v>10</v>
      </c>
      <c r="AX26" s="480"/>
      <c r="AY26" s="57"/>
      <c r="AZ26" s="57"/>
      <c r="BA26" s="57">
        <v>10</v>
      </c>
      <c r="BB26" s="57">
        <v>10</v>
      </c>
      <c r="BC26" s="57"/>
      <c r="BD26" s="57">
        <v>10</v>
      </c>
      <c r="BE26" s="57">
        <v>10</v>
      </c>
      <c r="BF26" s="57"/>
      <c r="BG26" s="57">
        <v>9</v>
      </c>
      <c r="BH26" s="57"/>
      <c r="BI26" s="57"/>
      <c r="BJ26" s="57">
        <v>9</v>
      </c>
      <c r="BK26" s="57">
        <v>10</v>
      </c>
      <c r="BL26" s="476">
        <v>9</v>
      </c>
      <c r="BM26" s="611">
        <f t="shared" si="15"/>
        <v>2</v>
      </c>
      <c r="BN26" s="597">
        <f t="shared" si="16"/>
        <v>47</v>
      </c>
      <c r="BO26" s="597">
        <f t="shared" si="17"/>
        <v>0</v>
      </c>
      <c r="BP26" s="597">
        <f t="shared" si="18"/>
        <v>0</v>
      </c>
      <c r="BQ26" s="597">
        <f t="shared" si="19"/>
        <v>0</v>
      </c>
      <c r="BR26" s="597">
        <f t="shared" si="20"/>
        <v>47</v>
      </c>
      <c r="BS26" s="480">
        <v>8</v>
      </c>
      <c r="BT26" s="57">
        <v>8</v>
      </c>
      <c r="BU26" s="57"/>
      <c r="BV26" s="57"/>
      <c r="BW26" s="57"/>
      <c r="BX26" s="57"/>
      <c r="BY26" s="57"/>
      <c r="BZ26" s="57"/>
      <c r="CA26" s="57"/>
      <c r="CB26" s="57"/>
      <c r="CC26" s="57"/>
      <c r="CD26" s="57"/>
      <c r="CE26" s="57"/>
      <c r="CF26" s="57"/>
      <c r="CG26" s="57"/>
      <c r="CH26" s="57"/>
      <c r="CI26" s="57"/>
      <c r="CJ26" s="57"/>
      <c r="CK26" s="347"/>
      <c r="CL26" s="347"/>
      <c r="CM26" s="347"/>
      <c r="CN26" s="347"/>
      <c r="CO26" s="347"/>
      <c r="CP26" s="347"/>
      <c r="CQ26" s="455"/>
      <c r="CR26" s="456"/>
      <c r="CS26" s="347"/>
      <c r="CT26" s="347"/>
      <c r="CU26" s="347"/>
      <c r="CV26" s="347"/>
      <c r="CW26" s="347"/>
      <c r="CX26" s="347"/>
      <c r="CY26" s="347"/>
      <c r="CZ26" s="347"/>
      <c r="DA26" s="457"/>
      <c r="DB26" s="456"/>
      <c r="DC26" s="453"/>
      <c r="DD26" s="456"/>
      <c r="DE26" s="347"/>
      <c r="DF26" s="347"/>
      <c r="DG26" s="347"/>
      <c r="DH26" s="347"/>
      <c r="DI26" s="347"/>
      <c r="DJ26" s="458"/>
    </row>
    <row r="27" spans="1:114" s="459" customFormat="1" ht="15" hidden="1" x14ac:dyDescent="0.25">
      <c r="A27" s="180">
        <v>3</v>
      </c>
      <c r="B27" s="55">
        <v>1404199</v>
      </c>
      <c r="C27" s="55" t="s">
        <v>497</v>
      </c>
      <c r="D27" s="482" t="s">
        <v>498</v>
      </c>
      <c r="E27" s="55" t="s">
        <v>591</v>
      </c>
      <c r="F27" s="55">
        <v>3</v>
      </c>
      <c r="G27" s="55"/>
      <c r="H27" s="57">
        <v>9</v>
      </c>
      <c r="I27" s="57">
        <v>9</v>
      </c>
      <c r="J27" s="57">
        <v>9</v>
      </c>
      <c r="K27" s="57">
        <v>9</v>
      </c>
      <c r="L27" s="628" t="s">
        <v>2547</v>
      </c>
      <c r="M27" s="57">
        <v>9</v>
      </c>
      <c r="N27" s="57">
        <v>8</v>
      </c>
      <c r="O27" s="57">
        <v>9</v>
      </c>
      <c r="P27" s="57">
        <v>9</v>
      </c>
      <c r="Q27" s="57">
        <v>9</v>
      </c>
      <c r="R27" s="57">
        <v>10</v>
      </c>
      <c r="S27" s="57">
        <v>9</v>
      </c>
      <c r="T27" s="57">
        <v>9</v>
      </c>
      <c r="U27" s="57">
        <v>9</v>
      </c>
      <c r="V27" s="628" t="s">
        <v>2547</v>
      </c>
      <c r="W27" s="57">
        <v>7</v>
      </c>
      <c r="X27" s="57">
        <v>7</v>
      </c>
      <c r="Y27" s="57">
        <v>8</v>
      </c>
      <c r="Z27" s="57">
        <v>7</v>
      </c>
      <c r="AA27" s="57">
        <v>8</v>
      </c>
      <c r="AB27" s="57">
        <v>9</v>
      </c>
      <c r="AC27" s="57">
        <v>9</v>
      </c>
      <c r="AD27" s="57">
        <v>7</v>
      </c>
      <c r="AE27" s="57">
        <v>10</v>
      </c>
      <c r="AF27" s="57">
        <v>8</v>
      </c>
      <c r="AG27" s="57">
        <v>9</v>
      </c>
      <c r="AH27" s="57">
        <v>7</v>
      </c>
      <c r="AI27" s="57">
        <v>9</v>
      </c>
      <c r="AJ27" s="57">
        <v>9</v>
      </c>
      <c r="AK27" s="57">
        <v>9</v>
      </c>
      <c r="AL27" s="57">
        <v>9</v>
      </c>
      <c r="AM27" s="57">
        <v>9</v>
      </c>
      <c r="AN27" s="57">
        <v>8</v>
      </c>
      <c r="AO27" s="57">
        <v>10</v>
      </c>
      <c r="AP27" s="57">
        <v>9</v>
      </c>
      <c r="AQ27" s="57">
        <v>7</v>
      </c>
      <c r="AR27" s="57">
        <v>9</v>
      </c>
      <c r="AS27" s="57">
        <v>9</v>
      </c>
      <c r="AT27" s="57">
        <v>9</v>
      </c>
      <c r="AU27" s="57">
        <v>9</v>
      </c>
      <c r="AV27" s="57"/>
      <c r="AW27" s="474">
        <v>10</v>
      </c>
      <c r="AX27" s="480"/>
      <c r="AY27" s="57"/>
      <c r="AZ27" s="57"/>
      <c r="BA27" s="57">
        <v>9</v>
      </c>
      <c r="BB27" s="57">
        <v>9</v>
      </c>
      <c r="BC27" s="57"/>
      <c r="BD27" s="57">
        <v>10</v>
      </c>
      <c r="BE27" s="57">
        <v>10</v>
      </c>
      <c r="BF27" s="57"/>
      <c r="BG27" s="57">
        <v>9</v>
      </c>
      <c r="BH27" s="57"/>
      <c r="BI27" s="57"/>
      <c r="BJ27" s="57">
        <v>10</v>
      </c>
      <c r="BK27" s="57">
        <v>9</v>
      </c>
      <c r="BL27" s="57">
        <v>9</v>
      </c>
      <c r="BM27" s="611">
        <f t="shared" si="15"/>
        <v>2</v>
      </c>
      <c r="BN27" s="597">
        <f t="shared" si="16"/>
        <v>47</v>
      </c>
      <c r="BO27" s="597">
        <f t="shared" si="17"/>
        <v>0</v>
      </c>
      <c r="BP27" s="597">
        <f t="shared" si="18"/>
        <v>0</v>
      </c>
      <c r="BQ27" s="597">
        <f t="shared" si="19"/>
        <v>0</v>
      </c>
      <c r="BR27" s="597">
        <f t="shared" si="20"/>
        <v>47</v>
      </c>
      <c r="BS27" s="480">
        <v>8</v>
      </c>
      <c r="BT27" s="57">
        <v>7</v>
      </c>
      <c r="BU27" s="57"/>
      <c r="BV27" s="57"/>
      <c r="BW27" s="57"/>
      <c r="BX27" s="57"/>
      <c r="BY27" s="57"/>
      <c r="BZ27" s="57"/>
      <c r="CA27" s="57"/>
      <c r="CB27" s="57"/>
      <c r="CC27" s="57"/>
      <c r="CD27" s="57"/>
      <c r="CE27" s="57"/>
      <c r="CF27" s="57"/>
      <c r="CG27" s="57"/>
      <c r="CH27" s="57"/>
      <c r="CI27" s="57"/>
      <c r="CJ27" s="57"/>
      <c r="CK27" s="347"/>
      <c r="CL27" s="347"/>
      <c r="CM27" s="347"/>
      <c r="CN27" s="347"/>
      <c r="CO27" s="347"/>
      <c r="CP27" s="347"/>
      <c r="CQ27" s="455"/>
      <c r="CR27" s="456"/>
      <c r="CS27" s="347"/>
      <c r="CT27" s="347"/>
      <c r="CU27" s="347"/>
      <c r="CV27" s="347"/>
      <c r="CW27" s="347"/>
      <c r="CX27" s="347"/>
      <c r="CY27" s="347"/>
      <c r="CZ27" s="347"/>
      <c r="DA27" s="457"/>
      <c r="DB27" s="456"/>
      <c r="DC27" s="453"/>
      <c r="DD27" s="456"/>
      <c r="DE27" s="347"/>
      <c r="DF27" s="347"/>
      <c r="DG27" s="347"/>
      <c r="DH27" s="347"/>
      <c r="DI27" s="347"/>
      <c r="DJ27" s="458"/>
    </row>
    <row r="28" spans="1:114" s="459" customFormat="1" ht="15" hidden="1" x14ac:dyDescent="0.25">
      <c r="A28" s="180">
        <v>4</v>
      </c>
      <c r="B28" s="55">
        <v>1404199</v>
      </c>
      <c r="C28" s="55" t="s">
        <v>627</v>
      </c>
      <c r="D28" s="482" t="s">
        <v>628</v>
      </c>
      <c r="E28" s="55" t="s">
        <v>591</v>
      </c>
      <c r="F28" s="55">
        <v>3</v>
      </c>
      <c r="G28" s="55"/>
      <c r="H28" s="57">
        <v>8</v>
      </c>
      <c r="I28" s="57">
        <v>9</v>
      </c>
      <c r="J28" s="57">
        <v>9</v>
      </c>
      <c r="K28" s="57">
        <v>8</v>
      </c>
      <c r="L28" s="628" t="s">
        <v>2547</v>
      </c>
      <c r="M28" s="57">
        <v>9</v>
      </c>
      <c r="N28" s="57">
        <v>8</v>
      </c>
      <c r="O28" s="57">
        <v>8</v>
      </c>
      <c r="P28" s="57">
        <v>9</v>
      </c>
      <c r="Q28" s="57">
        <v>10</v>
      </c>
      <c r="R28" s="57">
        <v>10</v>
      </c>
      <c r="S28" s="57">
        <v>9</v>
      </c>
      <c r="T28" s="57">
        <v>7</v>
      </c>
      <c r="U28" s="57">
        <v>10</v>
      </c>
      <c r="V28" s="628" t="s">
        <v>2547</v>
      </c>
      <c r="W28" s="57">
        <v>8</v>
      </c>
      <c r="X28" s="57">
        <v>8</v>
      </c>
      <c r="Y28" s="57">
        <v>9</v>
      </c>
      <c r="Z28" s="57">
        <v>8</v>
      </c>
      <c r="AA28" s="57">
        <v>10</v>
      </c>
      <c r="AB28" s="57">
        <v>9</v>
      </c>
      <c r="AC28" s="57">
        <v>9</v>
      </c>
      <c r="AD28" s="57">
        <v>8</v>
      </c>
      <c r="AE28" s="57">
        <v>9</v>
      </c>
      <c r="AF28" s="57">
        <v>9</v>
      </c>
      <c r="AG28" s="57">
        <v>10</v>
      </c>
      <c r="AH28" s="57">
        <v>8</v>
      </c>
      <c r="AI28" s="57">
        <v>10</v>
      </c>
      <c r="AJ28" s="57">
        <v>10</v>
      </c>
      <c r="AK28" s="57">
        <v>9</v>
      </c>
      <c r="AL28" s="57">
        <v>9</v>
      </c>
      <c r="AM28" s="57">
        <v>10</v>
      </c>
      <c r="AN28" s="57">
        <v>9</v>
      </c>
      <c r="AO28" s="57">
        <v>10</v>
      </c>
      <c r="AP28" s="57">
        <v>10</v>
      </c>
      <c r="AQ28" s="57">
        <v>9</v>
      </c>
      <c r="AR28" s="57">
        <v>9</v>
      </c>
      <c r="AS28" s="57">
        <v>9</v>
      </c>
      <c r="AT28" s="57">
        <v>9</v>
      </c>
      <c r="AU28" s="57">
        <v>9</v>
      </c>
      <c r="AV28" s="57"/>
      <c r="AW28" s="474">
        <v>10</v>
      </c>
      <c r="AX28" s="480"/>
      <c r="AY28" s="57"/>
      <c r="AZ28" s="57"/>
      <c r="BA28" s="57">
        <v>10</v>
      </c>
      <c r="BB28" s="57">
        <v>9</v>
      </c>
      <c r="BC28" s="57"/>
      <c r="BD28" s="57">
        <v>9</v>
      </c>
      <c r="BE28" s="57">
        <v>10</v>
      </c>
      <c r="BF28" s="57"/>
      <c r="BG28" s="57">
        <v>10</v>
      </c>
      <c r="BH28" s="57"/>
      <c r="BI28" s="57"/>
      <c r="BJ28" s="57">
        <v>9</v>
      </c>
      <c r="BK28" s="57">
        <v>9</v>
      </c>
      <c r="BL28" s="57">
        <v>9</v>
      </c>
      <c r="BM28" s="611">
        <f t="shared" si="15"/>
        <v>2</v>
      </c>
      <c r="BN28" s="597">
        <f t="shared" si="16"/>
        <v>47</v>
      </c>
      <c r="BO28" s="597">
        <f t="shared" si="17"/>
        <v>0</v>
      </c>
      <c r="BP28" s="597">
        <f t="shared" si="18"/>
        <v>0</v>
      </c>
      <c r="BQ28" s="597">
        <f t="shared" si="19"/>
        <v>0</v>
      </c>
      <c r="BR28" s="597">
        <f t="shared" si="20"/>
        <v>47</v>
      </c>
      <c r="BS28" s="480">
        <v>9</v>
      </c>
      <c r="BT28" s="57">
        <v>6</v>
      </c>
      <c r="BU28" s="57"/>
      <c r="BV28" s="57"/>
      <c r="BW28" s="57"/>
      <c r="BX28" s="57"/>
      <c r="BY28" s="57"/>
      <c r="BZ28" s="57"/>
      <c r="CA28" s="57"/>
      <c r="CB28" s="57"/>
      <c r="CC28" s="57"/>
      <c r="CD28" s="57"/>
      <c r="CE28" s="57"/>
      <c r="CF28" s="57"/>
      <c r="CG28" s="57"/>
      <c r="CH28" s="57"/>
      <c r="CI28" s="57"/>
      <c r="CJ28" s="57"/>
      <c r="CK28" s="347"/>
      <c r="CL28" s="347"/>
      <c r="CM28" s="347"/>
      <c r="CN28" s="347"/>
      <c r="CO28" s="347"/>
      <c r="CP28" s="347"/>
      <c r="CQ28" s="455"/>
      <c r="CR28" s="456"/>
      <c r="CS28" s="347"/>
      <c r="CT28" s="347"/>
      <c r="CU28" s="347"/>
      <c r="CV28" s="347"/>
      <c r="CW28" s="347"/>
      <c r="CX28" s="347"/>
      <c r="CY28" s="347"/>
      <c r="CZ28" s="347"/>
      <c r="DA28" s="457"/>
      <c r="DB28" s="456"/>
      <c r="DC28" s="453"/>
      <c r="DD28" s="456"/>
      <c r="DE28" s="347"/>
      <c r="DF28" s="347"/>
      <c r="DG28" s="347"/>
      <c r="DH28" s="347"/>
      <c r="DI28" s="347"/>
      <c r="DJ28" s="458"/>
    </row>
    <row r="29" spans="1:114" s="459" customFormat="1" ht="15" x14ac:dyDescent="0.25">
      <c r="A29" s="180"/>
      <c r="B29" s="55"/>
      <c r="C29" s="55" t="s">
        <v>2615</v>
      </c>
      <c r="D29" s="482" t="s">
        <v>2614</v>
      </c>
      <c r="E29" s="55" t="s">
        <v>591</v>
      </c>
      <c r="F29" s="55">
        <v>1</v>
      </c>
      <c r="G29" s="55"/>
      <c r="H29" s="628">
        <v>6</v>
      </c>
      <c r="I29" s="57"/>
      <c r="J29" s="57"/>
      <c r="K29" s="57"/>
      <c r="L29" s="628">
        <v>7</v>
      </c>
      <c r="M29" s="57"/>
      <c r="N29" s="57"/>
      <c r="O29" s="57"/>
      <c r="P29" s="628"/>
      <c r="Q29" s="57"/>
      <c r="R29" s="628">
        <v>5</v>
      </c>
      <c r="S29" s="57"/>
      <c r="T29" s="57"/>
      <c r="U29" s="57"/>
      <c r="V29" s="628">
        <v>7</v>
      </c>
      <c r="W29" s="57"/>
      <c r="X29" s="57"/>
      <c r="Y29" s="57"/>
      <c r="Z29" s="57"/>
      <c r="AA29" s="57"/>
      <c r="AB29" s="341"/>
      <c r="AC29" s="57"/>
      <c r="AD29" s="57"/>
      <c r="AE29" s="57"/>
      <c r="AF29" s="57"/>
      <c r="AG29" s="57"/>
      <c r="AH29" s="57"/>
      <c r="AI29" s="57"/>
      <c r="AJ29" s="57"/>
      <c r="AK29" s="57"/>
      <c r="AL29" s="626">
        <v>6</v>
      </c>
      <c r="AM29" s="57"/>
      <c r="AN29" s="57"/>
      <c r="AO29" s="57"/>
      <c r="AP29" s="57"/>
      <c r="AQ29" s="57"/>
      <c r="AR29" s="57"/>
      <c r="AS29" s="57"/>
      <c r="AT29" s="57"/>
      <c r="AU29" s="57"/>
      <c r="AV29" s="57"/>
      <c r="AW29" s="474"/>
      <c r="AX29" s="473"/>
      <c r="AY29" s="57"/>
      <c r="AZ29" s="57"/>
      <c r="BA29" s="57"/>
      <c r="BB29" s="57"/>
      <c r="BC29" s="57"/>
      <c r="BD29" s="57"/>
      <c r="BE29" s="57"/>
      <c r="BF29" s="57"/>
      <c r="BG29" s="57"/>
      <c r="BH29" s="57"/>
      <c r="BI29" s="626">
        <v>7</v>
      </c>
      <c r="BJ29" s="57"/>
      <c r="BK29" s="57"/>
      <c r="BL29" s="57"/>
      <c r="BM29" s="611">
        <f t="shared" si="15"/>
        <v>0</v>
      </c>
      <c r="BN29" s="597">
        <f t="shared" si="16"/>
        <v>5</v>
      </c>
      <c r="BO29" s="597">
        <f t="shared" si="17"/>
        <v>0</v>
      </c>
      <c r="BP29" s="597">
        <f t="shared" si="18"/>
        <v>1</v>
      </c>
      <c r="BQ29" s="597">
        <f t="shared" si="19"/>
        <v>0</v>
      </c>
      <c r="BR29" s="597">
        <f t="shared" si="20"/>
        <v>6</v>
      </c>
      <c r="BS29" s="480"/>
      <c r="BT29" s="57"/>
      <c r="BU29" s="57"/>
      <c r="BV29" s="57"/>
      <c r="BW29" s="57"/>
      <c r="BX29" s="57"/>
      <c r="BY29" s="57"/>
      <c r="BZ29" s="57"/>
      <c r="CA29" s="57"/>
      <c r="CB29" s="57"/>
      <c r="CC29" s="57"/>
      <c r="CD29" s="57"/>
      <c r="CE29" s="57"/>
      <c r="CF29" s="57"/>
      <c r="CG29" s="57"/>
      <c r="CH29" s="57"/>
      <c r="CI29" s="57"/>
      <c r="CJ29" s="57"/>
      <c r="CK29" s="347"/>
      <c r="CL29" s="347"/>
      <c r="CM29" s="347"/>
      <c r="CN29" s="347"/>
      <c r="CO29" s="347"/>
      <c r="CP29" s="347"/>
      <c r="CQ29" s="455"/>
      <c r="CR29" s="456"/>
      <c r="CS29" s="347"/>
      <c r="CT29" s="347"/>
      <c r="CU29" s="347"/>
      <c r="CV29" s="347"/>
      <c r="CW29" s="347"/>
      <c r="CX29" s="347"/>
      <c r="CY29" s="347"/>
      <c r="CZ29" s="347"/>
      <c r="DA29" s="457"/>
      <c r="DB29" s="456"/>
      <c r="DC29" s="453"/>
      <c r="DD29" s="456"/>
      <c r="DE29" s="347"/>
      <c r="DF29" s="347"/>
      <c r="DG29" s="347"/>
      <c r="DH29" s="347"/>
      <c r="DI29" s="347"/>
      <c r="DJ29" s="458"/>
    </row>
    <row r="30" spans="1:114" s="65" customFormat="1" ht="15" customHeight="1" x14ac:dyDescent="0.25">
      <c r="A30" s="55"/>
      <c r="B30" s="55"/>
      <c r="C30" s="86" t="s">
        <v>2346</v>
      </c>
      <c r="D30" s="85" t="s">
        <v>2347</v>
      </c>
      <c r="E30" s="85" t="s">
        <v>591</v>
      </c>
      <c r="F30" s="57">
        <v>2</v>
      </c>
      <c r="G30" s="57"/>
      <c r="H30" s="628">
        <v>5</v>
      </c>
      <c r="I30" s="199"/>
      <c r="J30" s="55"/>
      <c r="K30" s="55"/>
      <c r="L30" s="628">
        <v>8</v>
      </c>
      <c r="M30" s="625">
        <v>7</v>
      </c>
      <c r="N30" s="55"/>
      <c r="O30" s="55"/>
      <c r="P30" s="628">
        <v>5</v>
      </c>
      <c r="Q30" s="55"/>
      <c r="R30" s="628">
        <v>5</v>
      </c>
      <c r="S30" s="55"/>
      <c r="T30" s="55"/>
      <c r="U30" s="55"/>
      <c r="V30" s="628"/>
      <c r="W30" s="625">
        <v>7</v>
      </c>
      <c r="X30" s="55"/>
      <c r="Y30" s="55"/>
      <c r="Z30" s="55"/>
      <c r="AA30" s="55"/>
      <c r="AB30" s="626"/>
      <c r="AC30" s="55"/>
      <c r="AD30" s="55"/>
      <c r="AE30" s="55"/>
      <c r="AF30" s="625">
        <v>10</v>
      </c>
      <c r="AG30" s="55"/>
      <c r="AH30" s="55"/>
      <c r="AI30" s="55"/>
      <c r="AJ30" s="55"/>
      <c r="AK30" s="55"/>
      <c r="AL30" s="626">
        <v>6</v>
      </c>
      <c r="AM30" s="55"/>
      <c r="AN30" s="55"/>
      <c r="AO30" s="55"/>
      <c r="AP30" s="55"/>
      <c r="AQ30" s="55"/>
      <c r="AR30" s="55"/>
      <c r="AS30" s="55"/>
      <c r="AT30" s="55"/>
      <c r="AU30" s="55"/>
      <c r="AV30" s="55"/>
      <c r="AW30" s="62"/>
      <c r="AX30" s="626"/>
      <c r="AY30" s="55"/>
      <c r="AZ30" s="55"/>
      <c r="BA30" s="55"/>
      <c r="BB30" s="55"/>
      <c r="BC30" s="55"/>
      <c r="BD30" s="55"/>
      <c r="BE30" s="55"/>
      <c r="BF30" s="625">
        <v>6</v>
      </c>
      <c r="BG30" s="55"/>
      <c r="BH30" s="55"/>
      <c r="BI30" s="626">
        <v>6</v>
      </c>
      <c r="BJ30" s="625">
        <v>7</v>
      </c>
      <c r="BK30" s="55"/>
      <c r="BL30" s="55">
        <v>10</v>
      </c>
      <c r="BM30" s="611">
        <f t="shared" si="14"/>
        <v>0</v>
      </c>
      <c r="BN30" s="597">
        <f t="shared" si="9"/>
        <v>9</v>
      </c>
      <c r="BO30" s="597">
        <f t="shared" si="10"/>
        <v>0</v>
      </c>
      <c r="BP30" s="597">
        <f t="shared" si="11"/>
        <v>3</v>
      </c>
      <c r="BQ30" s="597">
        <f t="shared" si="12"/>
        <v>0</v>
      </c>
      <c r="BR30" s="597">
        <f t="shared" si="13"/>
        <v>12</v>
      </c>
      <c r="BS30" s="59"/>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63"/>
      <c r="CR30" s="59"/>
      <c r="CS30" s="55"/>
      <c r="CT30" s="55"/>
      <c r="CU30" s="55"/>
      <c r="CV30" s="55"/>
      <c r="CW30" s="55"/>
      <c r="CX30" s="55"/>
      <c r="CY30" s="55"/>
      <c r="CZ30" s="55"/>
      <c r="DA30" s="64"/>
      <c r="DB30" s="59"/>
      <c r="DC30" s="62"/>
      <c r="DD30" s="59"/>
      <c r="DE30" s="55"/>
      <c r="DF30" s="55"/>
      <c r="DG30" s="55"/>
      <c r="DH30" s="55"/>
      <c r="DI30" s="55"/>
      <c r="DJ30" s="60"/>
    </row>
    <row r="31" spans="1:114" s="65" customFormat="1" ht="15" x14ac:dyDescent="0.25">
      <c r="A31" s="180"/>
      <c r="B31" s="56"/>
      <c r="C31" s="186" t="s">
        <v>1986</v>
      </c>
      <c r="D31" s="187" t="s">
        <v>1985</v>
      </c>
      <c r="E31" s="187" t="s">
        <v>591</v>
      </c>
      <c r="F31" s="181">
        <v>4</v>
      </c>
      <c r="G31" s="341"/>
      <c r="H31" s="628">
        <v>5</v>
      </c>
      <c r="I31" s="612"/>
      <c r="J31" s="625">
        <v>9</v>
      </c>
      <c r="K31" s="625"/>
      <c r="L31" s="628">
        <v>5</v>
      </c>
      <c r="M31" s="625">
        <v>8</v>
      </c>
      <c r="N31" s="626"/>
      <c r="O31" s="612"/>
      <c r="P31" s="625">
        <v>6</v>
      </c>
      <c r="Q31" s="612">
        <v>8</v>
      </c>
      <c r="R31" s="628">
        <v>5</v>
      </c>
      <c r="S31" s="612">
        <v>9</v>
      </c>
      <c r="T31" s="626"/>
      <c r="U31" s="625"/>
      <c r="V31" s="628">
        <v>5</v>
      </c>
      <c r="W31" s="625">
        <v>8</v>
      </c>
      <c r="X31" s="626"/>
      <c r="Y31" s="625">
        <v>6</v>
      </c>
      <c r="Z31" s="626"/>
      <c r="AA31" s="626"/>
      <c r="AB31" s="626"/>
      <c r="AC31" s="626"/>
      <c r="AD31" s="625"/>
      <c r="AE31" s="628"/>
      <c r="AF31" s="626">
        <v>10</v>
      </c>
      <c r="AG31" s="612"/>
      <c r="AH31" s="625">
        <v>7</v>
      </c>
      <c r="AI31" s="625"/>
      <c r="AJ31" s="612">
        <v>7</v>
      </c>
      <c r="AK31" s="625"/>
      <c r="AL31" s="626">
        <v>5</v>
      </c>
      <c r="AM31" s="625"/>
      <c r="AN31" s="625">
        <v>5</v>
      </c>
      <c r="AO31" s="626"/>
      <c r="AP31" s="625"/>
      <c r="AQ31" s="612"/>
      <c r="AR31" s="625"/>
      <c r="AS31" s="626"/>
      <c r="AT31" s="626"/>
      <c r="AU31" s="626">
        <v>9</v>
      </c>
      <c r="AV31" s="626"/>
      <c r="AW31" s="632"/>
      <c r="AX31" s="625">
        <v>6</v>
      </c>
      <c r="AY31" s="630"/>
      <c r="AZ31" s="630"/>
      <c r="BA31" s="630"/>
      <c r="BB31" s="630"/>
      <c r="BC31" s="630"/>
      <c r="BD31" s="630"/>
      <c r="BE31" s="630"/>
      <c r="BF31" s="630">
        <v>8</v>
      </c>
      <c r="BG31" s="612">
        <v>9</v>
      </c>
      <c r="BH31" s="612">
        <v>7</v>
      </c>
      <c r="BI31" s="626">
        <v>5</v>
      </c>
      <c r="BJ31" s="630">
        <v>7</v>
      </c>
      <c r="BK31" s="630"/>
      <c r="BL31" s="612">
        <v>9</v>
      </c>
      <c r="BM31" s="611">
        <f>COUNTIF(H31:BL31,"2024-1")</f>
        <v>0</v>
      </c>
      <c r="BN31" s="597">
        <f>COUNTIF(F31:BL31,"&gt;5")</f>
        <v>17</v>
      </c>
      <c r="BO31" s="597">
        <f>COUNTIF(F31:BL31,"&gt;5?")</f>
        <v>0</v>
      </c>
      <c r="BP31" s="597">
        <f>COUNTIF(F31:BL31,"5")</f>
        <v>7</v>
      </c>
      <c r="BQ31" s="597">
        <f>COUNTIF(F31:BL31,"5*")</f>
        <v>0</v>
      </c>
      <c r="BR31" s="597">
        <f>SUM(BN31:BQ31)</f>
        <v>24</v>
      </c>
      <c r="BS31" s="59"/>
      <c r="BT31" s="55"/>
      <c r="BU31" s="55"/>
      <c r="BV31" s="55"/>
      <c r="BW31" s="55"/>
      <c r="BX31" s="55"/>
      <c r="BY31" s="55"/>
      <c r="BZ31" s="55"/>
      <c r="CA31" s="62"/>
      <c r="CB31" s="62"/>
      <c r="CC31" s="61"/>
      <c r="CD31" s="55"/>
      <c r="CE31" s="55"/>
      <c r="CF31" s="55"/>
      <c r="CG31" s="64"/>
      <c r="CH31" s="61"/>
      <c r="CI31" s="55"/>
      <c r="CJ31" s="55"/>
      <c r="CK31" s="55"/>
      <c r="CL31" s="55"/>
      <c r="CM31" s="55"/>
      <c r="CN31" s="55"/>
      <c r="CO31" s="55"/>
      <c r="CP31" s="55"/>
      <c r="CQ31" s="63"/>
      <c r="CR31" s="59"/>
      <c r="CS31" s="55"/>
      <c r="CT31" s="55"/>
      <c r="CU31" s="55"/>
      <c r="CV31" s="55"/>
      <c r="CW31" s="55"/>
      <c r="CX31" s="55"/>
      <c r="CY31" s="55"/>
      <c r="CZ31" s="55"/>
      <c r="DB31" s="59"/>
      <c r="DC31" s="62"/>
      <c r="DD31" s="59"/>
      <c r="DE31" s="55"/>
      <c r="DF31" s="55"/>
      <c r="DG31" s="55"/>
      <c r="DH31" s="55"/>
      <c r="DI31" s="55"/>
      <c r="DJ31" s="60"/>
    </row>
    <row r="32" spans="1:114" s="65" customFormat="1" ht="15" customHeight="1" x14ac:dyDescent="0.25">
      <c r="A32" s="172"/>
      <c r="B32" s="55"/>
      <c r="C32" s="86"/>
      <c r="D32" s="85"/>
      <c r="E32" s="85"/>
      <c r="F32" s="57"/>
      <c r="G32" s="57"/>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62"/>
      <c r="AX32" s="59"/>
      <c r="AY32" s="55"/>
      <c r="AZ32" s="55"/>
      <c r="BA32" s="55"/>
      <c r="BB32" s="55"/>
      <c r="BC32" s="55"/>
      <c r="BD32" s="55"/>
      <c r="BE32" s="55"/>
      <c r="BF32" s="55"/>
      <c r="BG32" s="55"/>
      <c r="BH32" s="55"/>
      <c r="BI32" s="55"/>
      <c r="BJ32" s="55"/>
      <c r="BK32" s="55"/>
      <c r="BL32" s="55"/>
      <c r="BM32" s="55"/>
      <c r="BN32" s="55"/>
      <c r="BO32" s="55"/>
      <c r="BP32" s="55"/>
      <c r="BQ32" s="55"/>
      <c r="BR32" s="55"/>
      <c r="BS32" s="59"/>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63"/>
      <c r="CR32" s="59"/>
      <c r="CS32" s="55"/>
      <c r="CT32" s="55"/>
      <c r="CU32" s="55"/>
      <c r="CV32" s="55"/>
      <c r="CW32" s="55"/>
      <c r="CX32" s="55"/>
      <c r="CY32" s="55"/>
      <c r="CZ32" s="55"/>
      <c r="DA32" s="64"/>
      <c r="DB32" s="59"/>
      <c r="DC32" s="62"/>
      <c r="DD32" s="59"/>
      <c r="DE32" s="55"/>
      <c r="DF32" s="55"/>
      <c r="DG32" s="55"/>
      <c r="DH32" s="55"/>
      <c r="DI32" s="55"/>
      <c r="DJ32" s="60"/>
    </row>
    <row r="33" spans="1:114" s="65" customFormat="1" ht="15" customHeight="1" x14ac:dyDescent="0.25">
      <c r="A33" s="55"/>
      <c r="B33" s="55"/>
      <c r="C33" s="86"/>
      <c r="D33" s="85"/>
      <c r="E33" s="85"/>
      <c r="F33" s="57"/>
      <c r="G33" s="57"/>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62"/>
      <c r="AX33" s="59"/>
      <c r="AY33" s="55"/>
      <c r="AZ33" s="55"/>
      <c r="BA33" s="55"/>
      <c r="BB33" s="55"/>
      <c r="BC33" s="55"/>
      <c r="BD33" s="55"/>
      <c r="BE33" s="55"/>
      <c r="BF33" s="55"/>
      <c r="BG33" s="55"/>
      <c r="BH33" s="55"/>
      <c r="BI33" s="55"/>
      <c r="BJ33" s="55"/>
      <c r="BK33" s="55"/>
      <c r="BL33" s="55"/>
      <c r="BM33" s="55"/>
      <c r="BN33" s="55"/>
      <c r="BO33" s="55"/>
      <c r="BP33" s="55"/>
      <c r="BQ33" s="55"/>
      <c r="BR33" s="55"/>
      <c r="BS33" s="59"/>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63"/>
      <c r="CR33" s="59"/>
      <c r="CS33" s="55"/>
      <c r="CT33" s="55"/>
      <c r="CU33" s="55"/>
      <c r="CV33" s="55"/>
      <c r="CW33" s="55"/>
      <c r="CX33" s="55"/>
      <c r="CY33" s="55"/>
      <c r="CZ33" s="55"/>
      <c r="DA33" s="64"/>
      <c r="DB33" s="59"/>
      <c r="DC33" s="62"/>
      <c r="DD33" s="59"/>
      <c r="DE33" s="55"/>
      <c r="DF33" s="55"/>
      <c r="DG33" s="55"/>
      <c r="DH33" s="55"/>
      <c r="DI33" s="55"/>
      <c r="DJ33" s="60"/>
    </row>
    <row r="34" spans="1:114" s="65" customFormat="1" ht="15" customHeight="1" x14ac:dyDescent="0.25">
      <c r="A34" s="55"/>
      <c r="B34" s="55"/>
      <c r="C34" s="86"/>
      <c r="D34" s="85"/>
      <c r="E34" s="85"/>
      <c r="F34" s="57"/>
      <c r="G34" s="57"/>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62"/>
      <c r="AX34" s="59"/>
      <c r="AY34" s="55"/>
      <c r="AZ34" s="55"/>
      <c r="BA34" s="55"/>
      <c r="BB34" s="55"/>
      <c r="BC34" s="55"/>
      <c r="BD34" s="55"/>
      <c r="BE34" s="55"/>
      <c r="BF34" s="55"/>
      <c r="BG34" s="55"/>
      <c r="BH34" s="55"/>
      <c r="BI34" s="55"/>
      <c r="BJ34" s="55"/>
      <c r="BK34" s="55"/>
      <c r="BL34" s="55"/>
      <c r="BM34" s="55"/>
      <c r="BN34" s="55"/>
      <c r="BO34" s="55"/>
      <c r="BP34" s="55"/>
      <c r="BQ34" s="55"/>
      <c r="BR34" s="55"/>
      <c r="BS34" s="59"/>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63"/>
      <c r="CR34" s="59"/>
      <c r="CS34" s="55"/>
      <c r="CT34" s="55"/>
      <c r="CU34" s="55"/>
      <c r="CV34" s="55"/>
      <c r="CW34" s="55"/>
      <c r="CX34" s="55"/>
      <c r="CY34" s="55"/>
      <c r="CZ34" s="55"/>
      <c r="DA34" s="64"/>
      <c r="DB34" s="59"/>
      <c r="DC34" s="62"/>
      <c r="DD34" s="59"/>
      <c r="DE34" s="55"/>
      <c r="DF34" s="55"/>
      <c r="DG34" s="55"/>
      <c r="DH34" s="55"/>
      <c r="DI34" s="55"/>
      <c r="DJ34" s="60"/>
    </row>
    <row r="35" spans="1:114" s="65" customFormat="1" ht="15" customHeight="1" x14ac:dyDescent="0.25">
      <c r="A35" s="55"/>
      <c r="B35" s="56"/>
      <c r="C35" s="86"/>
      <c r="D35" s="85"/>
      <c r="E35" s="85"/>
      <c r="F35" s="57"/>
      <c r="G35" s="57"/>
      <c r="H35" s="55"/>
      <c r="I35" s="55"/>
      <c r="J35" s="56"/>
      <c r="K35" s="56"/>
      <c r="L35" s="94"/>
      <c r="M35" s="93"/>
      <c r="N35" s="56"/>
      <c r="O35" s="56"/>
      <c r="P35" s="56"/>
      <c r="Q35" s="56"/>
      <c r="R35" s="94"/>
      <c r="S35" s="93"/>
      <c r="T35" s="55"/>
      <c r="U35" s="56"/>
      <c r="V35" s="56"/>
      <c r="W35" s="55"/>
      <c r="X35" s="56"/>
      <c r="Y35" s="93"/>
      <c r="Z35" s="56"/>
      <c r="AA35" s="55"/>
      <c r="AB35" s="55"/>
      <c r="AC35" s="95"/>
      <c r="AD35" s="94"/>
      <c r="AE35" s="55"/>
      <c r="AF35" s="56"/>
      <c r="AG35" s="56"/>
      <c r="AH35" s="56"/>
      <c r="AI35" s="56"/>
      <c r="AJ35" s="94"/>
      <c r="AK35" s="93"/>
      <c r="AL35" s="56"/>
      <c r="AM35" s="56"/>
      <c r="AN35" s="56"/>
      <c r="AO35" s="56"/>
      <c r="AP35" s="95"/>
      <c r="AQ35" s="93"/>
      <c r="AR35" s="55"/>
      <c r="AS35" s="56"/>
      <c r="AT35" s="95"/>
      <c r="AU35" s="59"/>
      <c r="AV35" s="64"/>
      <c r="AW35" s="62"/>
      <c r="AX35" s="59"/>
      <c r="AY35" s="61"/>
      <c r="AZ35" s="61"/>
      <c r="BA35" s="61"/>
      <c r="BB35" s="55"/>
      <c r="BC35" s="61"/>
      <c r="BD35" s="61"/>
      <c r="BE35" s="61"/>
      <c r="BF35" s="61"/>
      <c r="BG35" s="61"/>
      <c r="BH35" s="61"/>
      <c r="BI35" s="55"/>
      <c r="BJ35" s="61"/>
      <c r="BK35" s="55"/>
      <c r="BL35" s="62"/>
      <c r="BM35" s="59"/>
      <c r="BN35" s="59"/>
      <c r="BO35" s="59"/>
      <c r="BP35" s="59"/>
      <c r="BQ35" s="59"/>
      <c r="BR35" s="59"/>
      <c r="BS35" s="59"/>
      <c r="BT35" s="55"/>
      <c r="BU35" s="55"/>
      <c r="BV35" s="55"/>
      <c r="BW35" s="55"/>
      <c r="BX35" s="55"/>
      <c r="BY35" s="55"/>
      <c r="BZ35" s="55"/>
      <c r="CA35" s="62"/>
      <c r="CB35" s="60"/>
      <c r="CC35" s="59"/>
      <c r="CD35" s="55"/>
      <c r="CE35" s="55"/>
      <c r="CF35" s="55"/>
      <c r="CG35" s="63"/>
      <c r="CH35" s="59"/>
      <c r="CI35" s="55"/>
      <c r="CJ35" s="55"/>
      <c r="CK35" s="55"/>
      <c r="CL35" s="55"/>
      <c r="CM35" s="55"/>
      <c r="CN35" s="55"/>
      <c r="CO35" s="55"/>
      <c r="CP35" s="55"/>
      <c r="CQ35" s="63"/>
      <c r="CR35" s="59"/>
      <c r="CS35" s="55"/>
      <c r="CT35" s="55"/>
      <c r="CU35" s="55"/>
      <c r="CV35" s="55"/>
      <c r="CW35" s="55"/>
      <c r="CX35" s="55"/>
      <c r="CY35" s="55"/>
      <c r="CZ35" s="55"/>
      <c r="DA35" s="64"/>
      <c r="DB35" s="59"/>
      <c r="DC35" s="62"/>
      <c r="DD35" s="59"/>
      <c r="DE35" s="55"/>
      <c r="DF35" s="55"/>
      <c r="DG35" s="55"/>
      <c r="DH35" s="55"/>
      <c r="DI35" s="55"/>
      <c r="DJ35" s="60"/>
    </row>
    <row r="36" spans="1:114" s="65" customFormat="1" ht="15" customHeight="1" x14ac:dyDescent="0.25">
      <c r="A36" s="97"/>
      <c r="B36" s="56"/>
      <c r="C36" s="86"/>
      <c r="D36" s="85"/>
      <c r="E36" s="85"/>
      <c r="F36" s="57"/>
      <c r="G36" s="57"/>
      <c r="H36" s="55"/>
      <c r="I36" s="55"/>
      <c r="J36" s="55"/>
      <c r="K36" s="55"/>
      <c r="L36" s="60"/>
      <c r="M36" s="59"/>
      <c r="N36" s="55"/>
      <c r="O36" s="55"/>
      <c r="P36" s="55"/>
      <c r="Q36" s="55"/>
      <c r="R36" s="60"/>
      <c r="S36" s="59"/>
      <c r="T36" s="55"/>
      <c r="U36" s="55"/>
      <c r="V36" s="55"/>
      <c r="W36" s="55"/>
      <c r="X36" s="55"/>
      <c r="Y36" s="59"/>
      <c r="Z36" s="55"/>
      <c r="AA36" s="55"/>
      <c r="AB36" s="55"/>
      <c r="AC36" s="62"/>
      <c r="AD36" s="60"/>
      <c r="AE36" s="55"/>
      <c r="AF36" s="55"/>
      <c r="AG36" s="55"/>
      <c r="AH36" s="55"/>
      <c r="AI36" s="55"/>
      <c r="AJ36" s="60"/>
      <c r="AK36" s="59"/>
      <c r="AL36" s="55"/>
      <c r="AM36" s="55"/>
      <c r="AN36" s="55"/>
      <c r="AO36" s="55"/>
      <c r="AP36" s="62"/>
      <c r="AQ36" s="59"/>
      <c r="AR36" s="55"/>
      <c r="AS36" s="55"/>
      <c r="AT36" s="62"/>
      <c r="AU36" s="59"/>
      <c r="AV36" s="64"/>
      <c r="AW36" s="62"/>
      <c r="AX36" s="59"/>
      <c r="AY36" s="61"/>
      <c r="AZ36" s="61"/>
      <c r="BA36" s="61"/>
      <c r="BB36" s="55"/>
      <c r="BC36" s="61"/>
      <c r="BD36" s="61"/>
      <c r="BE36" s="61"/>
      <c r="BF36" s="61"/>
      <c r="BG36" s="61"/>
      <c r="BH36" s="61"/>
      <c r="BI36" s="55"/>
      <c r="BJ36" s="61"/>
      <c r="BK36" s="55"/>
      <c r="BL36" s="62"/>
      <c r="BM36" s="59"/>
      <c r="BN36" s="59"/>
      <c r="BO36" s="59"/>
      <c r="BP36" s="59"/>
      <c r="BQ36" s="59"/>
      <c r="BR36" s="59"/>
      <c r="BS36" s="59"/>
      <c r="BT36" s="55"/>
      <c r="BU36" s="55"/>
      <c r="BV36" s="55"/>
      <c r="BW36" s="55"/>
      <c r="BX36" s="55"/>
      <c r="BY36" s="55"/>
      <c r="BZ36" s="55"/>
      <c r="CA36" s="62"/>
      <c r="CB36" s="60"/>
      <c r="CC36" s="59"/>
      <c r="CD36" s="55"/>
      <c r="CE36" s="55"/>
      <c r="CF36" s="55"/>
      <c r="CG36" s="63"/>
      <c r="CH36" s="59"/>
      <c r="CI36" s="55"/>
      <c r="CJ36" s="55"/>
      <c r="CK36" s="55"/>
      <c r="CL36" s="55"/>
      <c r="CM36" s="55"/>
      <c r="CN36" s="55"/>
      <c r="CO36" s="55"/>
      <c r="CP36" s="55"/>
      <c r="CQ36" s="63"/>
      <c r="CR36" s="59"/>
      <c r="CS36" s="55"/>
      <c r="CT36" s="55"/>
      <c r="CU36" s="55"/>
      <c r="CV36" s="55"/>
      <c r="CW36" s="55"/>
      <c r="CX36" s="55"/>
      <c r="CY36" s="55"/>
      <c r="CZ36" s="55"/>
      <c r="DA36" s="64"/>
      <c r="DB36" s="59"/>
      <c r="DC36" s="62"/>
      <c r="DD36" s="59"/>
      <c r="DE36" s="55"/>
      <c r="DF36" s="55"/>
      <c r="DG36" s="55"/>
      <c r="DH36" s="55"/>
      <c r="DI36" s="55"/>
      <c r="DJ36" s="60"/>
    </row>
    <row r="37" spans="1:114" s="65" customFormat="1" ht="15" customHeight="1" x14ac:dyDescent="0.25">
      <c r="A37" s="55"/>
      <c r="B37" s="56"/>
      <c r="C37" s="86"/>
      <c r="D37" s="85"/>
      <c r="E37" s="85"/>
      <c r="F37" s="57"/>
      <c r="G37" s="58"/>
      <c r="H37" s="59"/>
      <c r="I37" s="55"/>
      <c r="J37" s="55"/>
      <c r="K37" s="55"/>
      <c r="L37" s="60"/>
      <c r="M37" s="59"/>
      <c r="N37" s="55"/>
      <c r="O37" s="55"/>
      <c r="P37" s="55"/>
      <c r="Q37" s="55"/>
      <c r="R37" s="60"/>
      <c r="S37" s="59"/>
      <c r="T37" s="55"/>
      <c r="U37" s="55"/>
      <c r="V37" s="55"/>
      <c r="W37" s="55"/>
      <c r="X37" s="55"/>
      <c r="Y37" s="59"/>
      <c r="Z37" s="55"/>
      <c r="AA37" s="55"/>
      <c r="AB37" s="55"/>
      <c r="AC37" s="55"/>
      <c r="AD37" s="60"/>
      <c r="AE37" s="59"/>
      <c r="AF37" s="55"/>
      <c r="AG37" s="55"/>
      <c r="AH37" s="55"/>
      <c r="AI37" s="55"/>
      <c r="AJ37" s="60"/>
      <c r="AK37" s="59"/>
      <c r="AL37" s="55"/>
      <c r="AM37" s="55"/>
      <c r="AN37" s="55"/>
      <c r="AO37" s="55"/>
      <c r="AP37" s="62"/>
      <c r="AQ37" s="59"/>
      <c r="AR37" s="55"/>
      <c r="AS37" s="55"/>
      <c r="AT37" s="62"/>
      <c r="AU37" s="55"/>
      <c r="AV37" s="62"/>
      <c r="AW37" s="62"/>
      <c r="AX37" s="59"/>
      <c r="AY37" s="61"/>
      <c r="AZ37" s="61"/>
      <c r="BA37" s="61"/>
      <c r="BB37" s="55"/>
      <c r="BC37" s="61"/>
      <c r="BD37" s="61"/>
      <c r="BE37" s="61"/>
      <c r="BF37" s="61"/>
      <c r="BG37" s="61"/>
      <c r="BH37" s="61"/>
      <c r="BI37" s="55"/>
      <c r="BJ37" s="61"/>
      <c r="BK37" s="55"/>
      <c r="BL37" s="62"/>
      <c r="BM37" s="59"/>
      <c r="BN37" s="59"/>
      <c r="BO37" s="59"/>
      <c r="BP37" s="59"/>
      <c r="BQ37" s="59"/>
      <c r="BR37" s="59"/>
      <c r="BS37" s="59"/>
      <c r="BT37" s="55"/>
      <c r="BU37" s="55"/>
      <c r="BV37" s="55"/>
      <c r="BW37" s="55"/>
      <c r="BX37" s="55"/>
      <c r="BY37" s="55"/>
      <c r="BZ37" s="55"/>
      <c r="CA37" s="62"/>
      <c r="CB37" s="60"/>
      <c r="CC37" s="59"/>
      <c r="CD37" s="55"/>
      <c r="CE37" s="55"/>
      <c r="CF37" s="55"/>
      <c r="CG37" s="63"/>
      <c r="CH37" s="59"/>
      <c r="CI37" s="55"/>
      <c r="CJ37" s="55"/>
      <c r="CK37" s="55"/>
      <c r="CL37" s="55"/>
      <c r="CM37" s="55"/>
      <c r="CN37" s="55"/>
      <c r="CO37" s="55"/>
      <c r="CP37" s="55"/>
      <c r="CQ37" s="63"/>
      <c r="CR37" s="59"/>
      <c r="CS37" s="55"/>
      <c r="CT37" s="55"/>
      <c r="CU37" s="55"/>
      <c r="CV37" s="55"/>
      <c r="CW37" s="55"/>
      <c r="CX37" s="55"/>
      <c r="CY37" s="55"/>
      <c r="CZ37" s="55"/>
      <c r="DA37" s="64"/>
      <c r="DB37" s="59"/>
      <c r="DC37" s="62"/>
      <c r="DD37" s="59"/>
      <c r="DE37" s="55"/>
      <c r="DF37" s="55"/>
      <c r="DG37" s="55"/>
      <c r="DH37" s="55"/>
      <c r="DI37" s="55"/>
      <c r="DJ37" s="60"/>
    </row>
    <row r="38" spans="1:114" s="65" customFormat="1" ht="15" customHeight="1" thickBot="1" x14ac:dyDescent="0.3">
      <c r="A38" s="55"/>
      <c r="B38" s="56"/>
      <c r="C38" s="86"/>
      <c r="D38" s="85"/>
      <c r="E38" s="85"/>
      <c r="F38" s="57"/>
      <c r="G38" s="58"/>
      <c r="H38" s="59"/>
      <c r="I38" s="55"/>
      <c r="J38" s="55"/>
      <c r="K38" s="55"/>
      <c r="L38" s="60"/>
      <c r="M38" s="59"/>
      <c r="N38" s="55"/>
      <c r="O38" s="55"/>
      <c r="P38" s="55"/>
      <c r="Q38" s="55"/>
      <c r="R38" s="60"/>
      <c r="S38" s="59"/>
      <c r="T38" s="55"/>
      <c r="U38" s="55"/>
      <c r="V38" s="55"/>
      <c r="W38" s="55"/>
      <c r="X38" s="55"/>
      <c r="Y38" s="59"/>
      <c r="Z38" s="55"/>
      <c r="AA38" s="55"/>
      <c r="AB38" s="55"/>
      <c r="AC38" s="62"/>
      <c r="AD38" s="60"/>
      <c r="AE38" s="59"/>
      <c r="AF38" s="55"/>
      <c r="AG38" s="55"/>
      <c r="AH38" s="55"/>
      <c r="AI38" s="55"/>
      <c r="AJ38" s="60"/>
      <c r="AK38" s="59"/>
      <c r="AL38" s="55"/>
      <c r="AM38" s="55"/>
      <c r="AN38" s="55"/>
      <c r="AO38" s="55"/>
      <c r="AP38" s="62"/>
      <c r="AQ38" s="59"/>
      <c r="AR38" s="55"/>
      <c r="AS38" s="55"/>
      <c r="AT38" s="62"/>
      <c r="AU38" s="59"/>
      <c r="AV38" s="64"/>
      <c r="AW38" s="62"/>
      <c r="AX38" s="59"/>
      <c r="AY38" s="61"/>
      <c r="AZ38" s="61"/>
      <c r="BA38" s="61"/>
      <c r="BB38" s="61"/>
      <c r="BC38" s="61"/>
      <c r="BD38" s="61"/>
      <c r="BE38" s="61"/>
      <c r="BF38" s="61"/>
      <c r="BG38" s="61"/>
      <c r="BH38" s="61"/>
      <c r="BI38" s="63"/>
      <c r="BJ38" s="61"/>
      <c r="BK38" s="55"/>
      <c r="BL38" s="62"/>
      <c r="BM38" s="59"/>
      <c r="BN38" s="59"/>
      <c r="BO38" s="59"/>
      <c r="BP38" s="59"/>
      <c r="BQ38" s="59"/>
      <c r="BR38" s="59"/>
      <c r="BS38" s="59"/>
      <c r="BT38" s="55"/>
      <c r="BU38" s="55"/>
      <c r="BV38" s="55"/>
      <c r="BW38" s="55"/>
      <c r="BX38" s="55"/>
      <c r="BY38" s="55"/>
      <c r="BZ38" s="55"/>
      <c r="CA38" s="62"/>
      <c r="CB38" s="60"/>
      <c r="CC38" s="59"/>
      <c r="CD38" s="55"/>
      <c r="CE38" s="55"/>
      <c r="CF38" s="55"/>
      <c r="CG38" s="63"/>
      <c r="CH38" s="59"/>
      <c r="CI38" s="55"/>
      <c r="CJ38" s="55"/>
      <c r="CK38" s="55"/>
      <c r="CL38" s="55"/>
      <c r="CM38" s="55"/>
      <c r="CN38" s="55"/>
      <c r="CO38" s="55"/>
      <c r="CP38" s="55"/>
      <c r="CQ38" s="63"/>
      <c r="CR38" s="59"/>
      <c r="CS38" s="55"/>
      <c r="CT38" s="55"/>
      <c r="CU38" s="55"/>
      <c r="CV38" s="55"/>
      <c r="CW38" s="55"/>
      <c r="CX38" s="55"/>
      <c r="CY38" s="55"/>
      <c r="CZ38" s="55"/>
      <c r="DA38" s="64"/>
      <c r="DB38" s="59"/>
      <c r="DC38" s="62"/>
      <c r="DD38" s="59"/>
      <c r="DE38" s="55"/>
      <c r="DF38" s="55"/>
      <c r="DG38" s="55"/>
      <c r="DH38" s="55"/>
      <c r="DI38" s="55"/>
      <c r="DJ38" s="60"/>
    </row>
    <row r="39" spans="1:114" ht="14.4" thickBot="1" x14ac:dyDescent="0.3">
      <c r="A39" s="66"/>
      <c r="B39" s="67"/>
      <c r="C39" s="68"/>
      <c r="D39" s="69" t="s">
        <v>41</v>
      </c>
      <c r="E39" s="69"/>
      <c r="F39" s="70">
        <f>COUNT(F19:F38)</f>
        <v>13</v>
      </c>
      <c r="G39" s="71">
        <f>COUNT(G26:G38)</f>
        <v>0</v>
      </c>
      <c r="H39" s="72">
        <f t="shared" ref="H39:W39" si="21">COUNTA(H26:H38)</f>
        <v>6</v>
      </c>
      <c r="I39" s="72">
        <f t="shared" si="21"/>
        <v>3</v>
      </c>
      <c r="J39" s="72">
        <f t="shared" si="21"/>
        <v>4</v>
      </c>
      <c r="K39" s="72">
        <f t="shared" si="21"/>
        <v>3</v>
      </c>
      <c r="L39" s="72">
        <f t="shared" si="21"/>
        <v>6</v>
      </c>
      <c r="M39" s="72">
        <f t="shared" si="21"/>
        <v>5</v>
      </c>
      <c r="N39" s="72">
        <f t="shared" si="21"/>
        <v>3</v>
      </c>
      <c r="O39" s="72">
        <f t="shared" si="21"/>
        <v>3</v>
      </c>
      <c r="P39" s="72">
        <f t="shared" si="21"/>
        <v>5</v>
      </c>
      <c r="Q39" s="72">
        <f t="shared" si="21"/>
        <v>4</v>
      </c>
      <c r="R39" s="72">
        <f t="shared" si="21"/>
        <v>6</v>
      </c>
      <c r="S39" s="72">
        <f t="shared" si="21"/>
        <v>4</v>
      </c>
      <c r="T39" s="72">
        <f t="shared" si="21"/>
        <v>3</v>
      </c>
      <c r="U39" s="72">
        <f t="shared" si="21"/>
        <v>3</v>
      </c>
      <c r="V39" s="72">
        <f t="shared" si="21"/>
        <v>5</v>
      </c>
      <c r="W39" s="72">
        <f t="shared" si="21"/>
        <v>5</v>
      </c>
      <c r="X39" s="341" t="s">
        <v>1791</v>
      </c>
      <c r="Y39" s="72">
        <f t="shared" ref="Y39:AU39" si="22">COUNTA(Y26:Y38)</f>
        <v>4</v>
      </c>
      <c r="Z39" s="72">
        <f t="shared" si="22"/>
        <v>3</v>
      </c>
      <c r="AA39" s="72">
        <f t="shared" si="22"/>
        <v>3</v>
      </c>
      <c r="AB39" s="72">
        <f t="shared" si="22"/>
        <v>3</v>
      </c>
      <c r="AC39" s="72">
        <f t="shared" si="22"/>
        <v>3</v>
      </c>
      <c r="AD39" s="72">
        <f t="shared" si="22"/>
        <v>3</v>
      </c>
      <c r="AE39" s="72">
        <f t="shared" si="22"/>
        <v>3</v>
      </c>
      <c r="AF39" s="72">
        <f t="shared" si="22"/>
        <v>5</v>
      </c>
      <c r="AG39" s="72">
        <f t="shared" si="22"/>
        <v>3</v>
      </c>
      <c r="AH39" s="72">
        <f t="shared" si="22"/>
        <v>4</v>
      </c>
      <c r="AI39" s="72">
        <f t="shared" si="22"/>
        <v>3</v>
      </c>
      <c r="AJ39" s="72">
        <f t="shared" si="22"/>
        <v>4</v>
      </c>
      <c r="AK39" s="72">
        <f t="shared" si="22"/>
        <v>3</v>
      </c>
      <c r="AL39" s="72">
        <f t="shared" si="22"/>
        <v>6</v>
      </c>
      <c r="AM39" s="72">
        <f t="shared" si="22"/>
        <v>3</v>
      </c>
      <c r="AN39" s="72">
        <f t="shared" si="22"/>
        <v>4</v>
      </c>
      <c r="AO39" s="72">
        <f t="shared" si="22"/>
        <v>3</v>
      </c>
      <c r="AP39" s="72">
        <f t="shared" si="22"/>
        <v>3</v>
      </c>
      <c r="AQ39" s="72">
        <f t="shared" si="22"/>
        <v>3</v>
      </c>
      <c r="AR39" s="72">
        <f t="shared" si="22"/>
        <v>3</v>
      </c>
      <c r="AS39" s="72">
        <f t="shared" si="22"/>
        <v>3</v>
      </c>
      <c r="AT39" s="72">
        <f t="shared" si="22"/>
        <v>3</v>
      </c>
      <c r="AU39" s="72">
        <f t="shared" si="22"/>
        <v>4</v>
      </c>
      <c r="AV39" s="72"/>
      <c r="AW39" s="72">
        <f>COUNTA(AW26:AW38)</f>
        <v>3</v>
      </c>
      <c r="AX39" s="72"/>
      <c r="AY39" s="72">
        <f t="shared" ref="AY39:BL39" si="23">COUNTA(AY26:AY38)</f>
        <v>0</v>
      </c>
      <c r="AZ39" s="72">
        <f t="shared" si="23"/>
        <v>0</v>
      </c>
      <c r="BA39" s="72">
        <f t="shared" si="23"/>
        <v>3</v>
      </c>
      <c r="BB39" s="72">
        <f t="shared" si="23"/>
        <v>3</v>
      </c>
      <c r="BC39" s="72">
        <f t="shared" si="23"/>
        <v>0</v>
      </c>
      <c r="BD39" s="72">
        <f t="shared" si="23"/>
        <v>3</v>
      </c>
      <c r="BE39" s="72">
        <f t="shared" si="23"/>
        <v>3</v>
      </c>
      <c r="BF39" s="72">
        <f t="shared" si="23"/>
        <v>2</v>
      </c>
      <c r="BG39" s="72">
        <f t="shared" si="23"/>
        <v>4</v>
      </c>
      <c r="BH39" s="72">
        <f t="shared" si="23"/>
        <v>1</v>
      </c>
      <c r="BI39" s="72">
        <f t="shared" si="23"/>
        <v>3</v>
      </c>
      <c r="BJ39" s="72">
        <f t="shared" si="23"/>
        <v>5</v>
      </c>
      <c r="BK39" s="72">
        <f t="shared" si="23"/>
        <v>3</v>
      </c>
      <c r="BL39" s="72">
        <f t="shared" si="23"/>
        <v>5</v>
      </c>
      <c r="BM39" s="72">
        <f t="shared" ref="BM39:BR39" si="24">COUNTA(BM17:BM37)</f>
        <v>15</v>
      </c>
      <c r="BN39" s="72">
        <f t="shared" si="24"/>
        <v>15</v>
      </c>
      <c r="BO39" s="72">
        <f t="shared" si="24"/>
        <v>15</v>
      </c>
      <c r="BP39" s="72">
        <f t="shared" si="24"/>
        <v>15</v>
      </c>
      <c r="BQ39" s="72">
        <f t="shared" si="24"/>
        <v>15</v>
      </c>
      <c r="BR39" s="72">
        <f t="shared" si="24"/>
        <v>15</v>
      </c>
      <c r="BS39" s="72">
        <f t="shared" ref="BS39:DA39" si="25">COUNTA(BS19:BS38)</f>
        <v>3</v>
      </c>
      <c r="BT39" s="70">
        <f t="shared" si="25"/>
        <v>3</v>
      </c>
      <c r="BU39" s="70">
        <f t="shared" si="25"/>
        <v>0</v>
      </c>
      <c r="BV39" s="70">
        <f t="shared" si="25"/>
        <v>0</v>
      </c>
      <c r="BW39" s="70">
        <f t="shared" si="25"/>
        <v>0</v>
      </c>
      <c r="BX39" s="70">
        <f t="shared" si="25"/>
        <v>0</v>
      </c>
      <c r="BY39" s="70">
        <f t="shared" si="25"/>
        <v>0</v>
      </c>
      <c r="BZ39" s="70">
        <f t="shared" si="25"/>
        <v>0</v>
      </c>
      <c r="CA39" s="73">
        <f t="shared" si="25"/>
        <v>0</v>
      </c>
      <c r="CB39" s="71">
        <f t="shared" si="25"/>
        <v>0</v>
      </c>
      <c r="CC39" s="72">
        <f t="shared" si="25"/>
        <v>0</v>
      </c>
      <c r="CD39" s="70">
        <f t="shared" si="25"/>
        <v>0</v>
      </c>
      <c r="CE39" s="70">
        <f t="shared" si="25"/>
        <v>0</v>
      </c>
      <c r="CF39" s="70">
        <f t="shared" si="25"/>
        <v>0</v>
      </c>
      <c r="CG39" s="75">
        <f t="shared" si="25"/>
        <v>0</v>
      </c>
      <c r="CH39" s="72">
        <f t="shared" si="25"/>
        <v>0</v>
      </c>
      <c r="CI39" s="70">
        <f t="shared" si="25"/>
        <v>0</v>
      </c>
      <c r="CJ39" s="70">
        <f t="shared" si="25"/>
        <v>0</v>
      </c>
      <c r="CK39" s="70">
        <f t="shared" si="25"/>
        <v>0</v>
      </c>
      <c r="CL39" s="70">
        <f t="shared" si="25"/>
        <v>0</v>
      </c>
      <c r="CM39" s="70">
        <f t="shared" si="25"/>
        <v>0</v>
      </c>
      <c r="CN39" s="70">
        <f t="shared" si="25"/>
        <v>0</v>
      </c>
      <c r="CO39" s="70">
        <f t="shared" si="25"/>
        <v>0</v>
      </c>
      <c r="CP39" s="70">
        <f t="shared" si="25"/>
        <v>0</v>
      </c>
      <c r="CQ39" s="75">
        <f t="shared" si="25"/>
        <v>0</v>
      </c>
      <c r="CR39" s="72">
        <f t="shared" si="25"/>
        <v>0</v>
      </c>
      <c r="CS39" s="70">
        <f t="shared" si="25"/>
        <v>0</v>
      </c>
      <c r="CT39" s="70">
        <f t="shared" si="25"/>
        <v>0</v>
      </c>
      <c r="CU39" s="70">
        <f t="shared" si="25"/>
        <v>0</v>
      </c>
      <c r="CV39" s="70">
        <f t="shared" si="25"/>
        <v>0</v>
      </c>
      <c r="CW39" s="70">
        <f t="shared" si="25"/>
        <v>0</v>
      </c>
      <c r="CX39" s="70">
        <f t="shared" si="25"/>
        <v>0</v>
      </c>
      <c r="CY39" s="70">
        <f t="shared" si="25"/>
        <v>0</v>
      </c>
      <c r="CZ39" s="70">
        <f t="shared" si="25"/>
        <v>0</v>
      </c>
      <c r="DA39" s="76">
        <f t="shared" si="25"/>
        <v>0</v>
      </c>
      <c r="DB39" s="72">
        <f t="shared" ref="DB39:DJ39" si="26">COUNTIF(DB19:DB38,"A")</f>
        <v>0</v>
      </c>
      <c r="DC39" s="73">
        <f t="shared" si="26"/>
        <v>0</v>
      </c>
      <c r="DD39" s="77">
        <f t="shared" si="26"/>
        <v>0</v>
      </c>
      <c r="DE39" s="78">
        <f t="shared" si="26"/>
        <v>0</v>
      </c>
      <c r="DF39" s="78">
        <f t="shared" si="26"/>
        <v>0</v>
      </c>
      <c r="DG39" s="78">
        <f t="shared" si="26"/>
        <v>0</v>
      </c>
      <c r="DH39" s="78">
        <f t="shared" si="26"/>
        <v>0</v>
      </c>
      <c r="DI39" s="78">
        <f t="shared" si="26"/>
        <v>0</v>
      </c>
      <c r="DJ39" s="79">
        <f t="shared" si="26"/>
        <v>0</v>
      </c>
    </row>
    <row r="41" spans="1:114" ht="14.4" thickBot="1" x14ac:dyDescent="0.3"/>
    <row r="42" spans="1:114" ht="30" customHeight="1" x14ac:dyDescent="0.25">
      <c r="C42" s="985" t="s">
        <v>43</v>
      </c>
      <c r="D42" s="986"/>
      <c r="E42" s="987"/>
      <c r="F42" s="988"/>
    </row>
    <row r="43" spans="1:114" x14ac:dyDescent="0.25">
      <c r="C43" s="59" t="s">
        <v>36</v>
      </c>
      <c r="D43" s="989" t="s">
        <v>17</v>
      </c>
      <c r="E43" s="990"/>
      <c r="F43" s="991"/>
    </row>
    <row r="44" spans="1:114" x14ac:dyDescent="0.25">
      <c r="C44" s="59" t="s">
        <v>52</v>
      </c>
      <c r="D44" s="989" t="s">
        <v>53</v>
      </c>
      <c r="E44" s="990"/>
      <c r="F44" s="991"/>
    </row>
    <row r="45" spans="1:114" x14ac:dyDescent="0.25">
      <c r="C45" s="59" t="s">
        <v>54</v>
      </c>
      <c r="D45" s="989" t="s">
        <v>55</v>
      </c>
      <c r="E45" s="990"/>
      <c r="F45" s="991"/>
    </row>
    <row r="46" spans="1:114" x14ac:dyDescent="0.25">
      <c r="C46" s="59" t="s">
        <v>16</v>
      </c>
      <c r="D46" s="989" t="s">
        <v>18</v>
      </c>
      <c r="E46" s="990"/>
      <c r="F46" s="991"/>
    </row>
    <row r="47" spans="1:114" x14ac:dyDescent="0.25">
      <c r="C47" s="80" t="s">
        <v>42</v>
      </c>
      <c r="D47" s="81" t="s">
        <v>75</v>
      </c>
      <c r="E47" s="178"/>
      <c r="F47" s="82"/>
    </row>
    <row r="48" spans="1:114" x14ac:dyDescent="0.25">
      <c r="C48" s="80" t="s">
        <v>50</v>
      </c>
      <c r="D48" s="81" t="s">
        <v>66</v>
      </c>
      <c r="E48" s="178"/>
      <c r="F48" s="82"/>
    </row>
    <row r="49" spans="3:17" ht="14.4" thickBot="1" x14ac:dyDescent="0.3">
      <c r="C49" s="83" t="s">
        <v>44</v>
      </c>
      <c r="D49" s="992" t="s">
        <v>30</v>
      </c>
      <c r="E49" s="993"/>
      <c r="F49" s="994"/>
    </row>
    <row r="51" spans="3:17" ht="15" customHeight="1" x14ac:dyDescent="0.25">
      <c r="C51" s="65" t="s">
        <v>37</v>
      </c>
      <c r="D51" s="984" t="s">
        <v>38</v>
      </c>
      <c r="E51" s="984"/>
      <c r="F51" s="984"/>
      <c r="G51" s="984"/>
      <c r="H51" s="984"/>
      <c r="I51" s="984"/>
      <c r="J51" s="984"/>
      <c r="K51" s="984"/>
      <c r="L51" s="984"/>
      <c r="M51" s="984"/>
      <c r="N51" s="984"/>
      <c r="O51" s="984"/>
      <c r="P51" s="984"/>
      <c r="Q51" s="87"/>
    </row>
    <row r="52" spans="3:17" ht="29.25" customHeight="1" x14ac:dyDescent="0.25">
      <c r="D52" s="984" t="s">
        <v>39</v>
      </c>
      <c r="E52" s="984"/>
      <c r="F52" s="984"/>
      <c r="G52" s="984"/>
      <c r="H52" s="984"/>
      <c r="I52" s="984"/>
      <c r="J52" s="984"/>
      <c r="K52" s="984"/>
      <c r="L52" s="984"/>
      <c r="M52" s="984"/>
      <c r="N52" s="984"/>
      <c r="O52" s="984"/>
      <c r="P52" s="984"/>
      <c r="Q52" s="984"/>
    </row>
    <row r="53" spans="3:17" x14ac:dyDescent="0.25">
      <c r="D53" s="52" t="s">
        <v>40</v>
      </c>
    </row>
  </sheetData>
  <sortState xmlns:xlrd2="http://schemas.microsoft.com/office/spreadsheetml/2017/richdata2" ref="A10:DJ13">
    <sortCondition ref="F10:F13"/>
    <sortCondition ref="E10:E13"/>
    <sortCondition ref="D10:D13"/>
  </sortState>
  <mergeCells count="26">
    <mergeCell ref="D51:P51"/>
    <mergeCell ref="D52:Q52"/>
    <mergeCell ref="C42:F42"/>
    <mergeCell ref="D43:F43"/>
    <mergeCell ref="D44:F44"/>
    <mergeCell ref="D45:F45"/>
    <mergeCell ref="D46:F46"/>
    <mergeCell ref="D49:F49"/>
    <mergeCell ref="CR7:DA7"/>
    <mergeCell ref="DB7:DC7"/>
    <mergeCell ref="DD7:DJ7"/>
    <mergeCell ref="E8:E9"/>
    <mergeCell ref="F8:F9"/>
    <mergeCell ref="G8:G9"/>
    <mergeCell ref="AX7:BI7"/>
    <mergeCell ref="BJ7:BL7"/>
    <mergeCell ref="BM7:BR7"/>
    <mergeCell ref="BS7:CB7"/>
    <mergeCell ref="CC7:CG7"/>
    <mergeCell ref="CH7:CQ7"/>
    <mergeCell ref="H7:AW7"/>
    <mergeCell ref="A7:A9"/>
    <mergeCell ref="B7:B9"/>
    <mergeCell ref="C7:C9"/>
    <mergeCell ref="D7:D9"/>
    <mergeCell ref="E7:G7"/>
  </mergeCells>
  <conditionalFormatting sqref="H14:H18">
    <cfRule type="cellIs" dxfId="262" priority="204" operator="equal">
      <formula>"2015-1"</formula>
    </cfRule>
    <cfRule type="cellIs" dxfId="261" priority="205" operator="equal">
      <formula>5</formula>
    </cfRule>
  </conditionalFormatting>
  <conditionalFormatting sqref="H25">
    <cfRule type="cellIs" dxfId="260" priority="203" operator="equal">
      <formula>5</formula>
    </cfRule>
  </conditionalFormatting>
  <conditionalFormatting sqref="H29">
    <cfRule type="cellIs" dxfId="259" priority="13" operator="equal">
      <formula>5</formula>
    </cfRule>
    <cfRule type="cellIs" dxfId="258" priority="14" operator="equal">
      <formula>"2014-2"</formula>
    </cfRule>
    <cfRule type="cellIs" dxfId="257" priority="15" operator="lessThan">
      <formula>6</formula>
    </cfRule>
  </conditionalFormatting>
  <conditionalFormatting sqref="H12:J13 W12:AT15 I14:J16 H19:AH20 W21:AH24 V21:V31 W26:AT26 W31:X31 H32:BL38">
    <cfRule type="cellIs" dxfId="256" priority="326" operator="equal">
      <formula>"2015-1"</formula>
    </cfRule>
  </conditionalFormatting>
  <conditionalFormatting sqref="H21:L31">
    <cfRule type="cellIs" dxfId="255" priority="109" operator="equal">
      <formula>"2015-1"</formula>
    </cfRule>
  </conditionalFormatting>
  <conditionalFormatting sqref="I31">
    <cfRule type="cellIs" dxfId="254" priority="110" operator="equal">
      <formula>"2015-1"</formula>
    </cfRule>
  </conditionalFormatting>
  <conditionalFormatting sqref="I17:L17 P17 AQ17 AS17 AU17:BL17 AD17:AG18 AK17:AM24 AO17:AO24 I18 M18 O18 AJ18:AJ24 AS18:BL24 H19:AH20 AQ19:AR24 H21:K24 W21:AH24 L21:L31 V21:V31 N30:O30 Q30 H30:K31 S30:U31 M31:Q31 W31:X31 Z31:AF31 AY31:BF31 BI31:BK31 H32:BL38">
    <cfRule type="cellIs" dxfId="253" priority="329" operator="lessThan">
      <formula>6</formula>
    </cfRule>
    <cfRule type="cellIs" dxfId="252" priority="328" operator="equal">
      <formula>"2014-2"</formula>
    </cfRule>
  </conditionalFormatting>
  <conditionalFormatting sqref="I17:L18">
    <cfRule type="cellIs" dxfId="251" priority="200" operator="equal">
      <formula>"2015-1"</formula>
    </cfRule>
    <cfRule type="cellIs" dxfId="250" priority="201" operator="equal">
      <formula>5</formula>
    </cfRule>
  </conditionalFormatting>
  <conditionalFormatting sqref="J25">
    <cfRule type="cellIs" dxfId="249" priority="222" operator="equal">
      <formula>5</formula>
    </cfRule>
  </conditionalFormatting>
  <conditionalFormatting sqref="K12:K16 K25:K26">
    <cfRule type="cellIs" dxfId="248" priority="284" operator="equal">
      <formula>5</formula>
    </cfRule>
  </conditionalFormatting>
  <conditionalFormatting sqref="K28:K29">
    <cfRule type="cellIs" dxfId="247" priority="325" operator="lessThan">
      <formula>6</formula>
    </cfRule>
    <cfRule type="cellIs" dxfId="246" priority="323" operator="equal">
      <formula>5</formula>
    </cfRule>
    <cfRule type="cellIs" dxfId="245" priority="324" operator="equal">
      <formula>"2014-2"</formula>
    </cfRule>
  </conditionalFormatting>
  <conditionalFormatting sqref="K12:L16">
    <cfRule type="cellIs" dxfId="244" priority="225" operator="equal">
      <formula>"2015-1"</formula>
    </cfRule>
  </conditionalFormatting>
  <conditionalFormatting sqref="L14:L16">
    <cfRule type="cellIs" dxfId="243" priority="226" operator="equal">
      <formula>5</formula>
    </cfRule>
  </conditionalFormatting>
  <conditionalFormatting sqref="M12:M18">
    <cfRule type="cellIs" dxfId="242" priority="246" operator="equal">
      <formula>5</formula>
    </cfRule>
  </conditionalFormatting>
  <conditionalFormatting sqref="M26">
    <cfRule type="cellIs" dxfId="241" priority="300" operator="equal">
      <formula>5</formula>
    </cfRule>
  </conditionalFormatting>
  <conditionalFormatting sqref="M30:M31">
    <cfRule type="cellIs" dxfId="240" priority="56" operator="equal">
      <formula>"2015-1"</formula>
    </cfRule>
    <cfRule type="cellIs" dxfId="239" priority="57" operator="equal">
      <formula>5</formula>
    </cfRule>
    <cfRule type="cellIs" dxfId="238" priority="58" operator="equal">
      <formula>"2014-2"</formula>
    </cfRule>
    <cfRule type="cellIs" dxfId="237" priority="59" operator="lessThan">
      <formula>6</formula>
    </cfRule>
  </conditionalFormatting>
  <conditionalFormatting sqref="M31:Q31">
    <cfRule type="cellIs" dxfId="236" priority="108" operator="equal">
      <formula>"2015-1"</formula>
    </cfRule>
  </conditionalFormatting>
  <conditionalFormatting sqref="M21:U24">
    <cfRule type="cellIs" dxfId="235" priority="23" operator="lessThan">
      <formula>6</formula>
    </cfRule>
    <cfRule type="cellIs" dxfId="234" priority="22" operator="equal">
      <formula>"2014-2"</formula>
    </cfRule>
    <cfRule type="cellIs" dxfId="233" priority="21" operator="equal">
      <formula>5</formula>
    </cfRule>
  </conditionalFormatting>
  <conditionalFormatting sqref="M21:U29">
    <cfRule type="cellIs" dxfId="232" priority="20" operator="equal">
      <formula>"2015-1"</formula>
    </cfRule>
  </conditionalFormatting>
  <conditionalFormatting sqref="M12:V18">
    <cfRule type="cellIs" dxfId="231" priority="179" operator="equal">
      <formula>"2015-1"</formula>
    </cfRule>
  </conditionalFormatting>
  <conditionalFormatting sqref="N14:O18">
    <cfRule type="cellIs" dxfId="230" priority="199" operator="equal">
      <formula>5</formula>
    </cfRule>
  </conditionalFormatting>
  <conditionalFormatting sqref="N30:P30">
    <cfRule type="cellIs" dxfId="229" priority="32" operator="equal">
      <formula>"2015-1"</formula>
    </cfRule>
  </conditionalFormatting>
  <conditionalFormatting sqref="P16:P18">
    <cfRule type="cellIs" dxfId="228" priority="184" operator="equal">
      <formula>5</formula>
    </cfRule>
  </conditionalFormatting>
  <conditionalFormatting sqref="P25">
    <cfRule type="cellIs" dxfId="227" priority="214" operator="equal">
      <formula>5</formula>
    </cfRule>
  </conditionalFormatting>
  <conditionalFormatting sqref="P29:P30">
    <cfRule type="cellIs" dxfId="226" priority="10" operator="equal">
      <formula>5</formula>
    </cfRule>
    <cfRule type="cellIs" dxfId="225" priority="11" operator="equal">
      <formula>"2014-2"</formula>
    </cfRule>
    <cfRule type="cellIs" dxfId="224" priority="12" operator="lessThan">
      <formula>6</formula>
    </cfRule>
  </conditionalFormatting>
  <conditionalFormatting sqref="Q12:Q14">
    <cfRule type="cellIs" dxfId="223" priority="304" operator="equal">
      <formula>5</formula>
    </cfRule>
  </conditionalFormatting>
  <conditionalFormatting sqref="Q16">
    <cfRule type="cellIs" dxfId="222" priority="182" operator="equal">
      <formula>5</formula>
    </cfRule>
  </conditionalFormatting>
  <conditionalFormatting sqref="Q26">
    <cfRule type="cellIs" dxfId="221" priority="306" operator="equal">
      <formula>5</formula>
    </cfRule>
  </conditionalFormatting>
  <conditionalFormatting sqref="Q30:U31">
    <cfRule type="cellIs" dxfId="220" priority="16" operator="equal">
      <formula>"2015-1"</formula>
    </cfRule>
  </conditionalFormatting>
  <conditionalFormatting sqref="R29:R31">
    <cfRule type="cellIs" dxfId="219" priority="7" operator="equal">
      <formula>5</formula>
    </cfRule>
    <cfRule type="cellIs" dxfId="218" priority="8" operator="equal">
      <formula>"2014-2"</formula>
    </cfRule>
    <cfRule type="cellIs" dxfId="217" priority="9" operator="lessThan">
      <formula>6</formula>
    </cfRule>
  </conditionalFormatting>
  <conditionalFormatting sqref="R17:U18">
    <cfRule type="cellIs" dxfId="216" priority="258" operator="equal">
      <formula>5</formula>
    </cfRule>
  </conditionalFormatting>
  <conditionalFormatting sqref="R17:AA18">
    <cfRule type="cellIs" dxfId="215" priority="259" operator="equal">
      <formula>"2014-2"</formula>
    </cfRule>
    <cfRule type="cellIs" dxfId="214" priority="260" operator="lessThan">
      <formula>6</formula>
    </cfRule>
  </conditionalFormatting>
  <conditionalFormatting sqref="S12:S16">
    <cfRule type="cellIs" dxfId="213" priority="292" operator="equal">
      <formula>5</formula>
    </cfRule>
  </conditionalFormatting>
  <conditionalFormatting sqref="S26">
    <cfRule type="cellIs" dxfId="212" priority="294" operator="equal">
      <formula>5</formula>
    </cfRule>
  </conditionalFormatting>
  <conditionalFormatting sqref="S31">
    <cfRule type="cellIs" dxfId="211" priority="106" operator="equal">
      <formula>"2015-1"</formula>
    </cfRule>
  </conditionalFormatting>
  <conditionalFormatting sqref="U25">
    <cfRule type="cellIs" dxfId="210" priority="255" operator="lessThan">
      <formula>6</formula>
    </cfRule>
    <cfRule type="cellIs" dxfId="209" priority="254" operator="equal">
      <formula>"2014-2"</formula>
    </cfRule>
    <cfRule type="cellIs" dxfId="208" priority="253" operator="equal">
      <formula>5</formula>
    </cfRule>
  </conditionalFormatting>
  <conditionalFormatting sqref="V12:V14">
    <cfRule type="cellIs" dxfId="207" priority="290" operator="equal">
      <formula>5</formula>
    </cfRule>
  </conditionalFormatting>
  <conditionalFormatting sqref="V16:W18">
    <cfRule type="cellIs" dxfId="206" priority="178" operator="equal">
      <formula>5</formula>
    </cfRule>
  </conditionalFormatting>
  <conditionalFormatting sqref="W16:W18">
    <cfRule type="cellIs" dxfId="205" priority="177" operator="equal">
      <formula>"2015-1"</formula>
    </cfRule>
  </conditionalFormatting>
  <conditionalFormatting sqref="W25">
    <cfRule type="cellIs" dxfId="204" priority="249" operator="equal">
      <formula>"2014-2"</formula>
    </cfRule>
    <cfRule type="cellIs" dxfId="203" priority="250" operator="lessThan">
      <formula>6</formula>
    </cfRule>
    <cfRule type="cellIs" dxfId="202" priority="248" operator="equal">
      <formula>5</formula>
    </cfRule>
  </conditionalFormatting>
  <conditionalFormatting sqref="W25:AM25">
    <cfRule type="cellIs" dxfId="201" priority="103" operator="equal">
      <formula>"2015-1"</formula>
    </cfRule>
  </conditionalFormatting>
  <conditionalFormatting sqref="W27:BL31">
    <cfRule type="cellIs" dxfId="200" priority="40" operator="equal">
      <formula>"2015-1"</formula>
    </cfRule>
  </conditionalFormatting>
  <conditionalFormatting sqref="W30:BL31">
    <cfRule type="cellIs" dxfId="199" priority="41" operator="equal">
      <formula>5</formula>
    </cfRule>
    <cfRule type="cellIs" dxfId="198" priority="42" operator="equal">
      <formula>"2014-2"</formula>
    </cfRule>
    <cfRule type="cellIs" dxfId="197" priority="43" operator="lessThan">
      <formula>6</formula>
    </cfRule>
  </conditionalFormatting>
  <conditionalFormatting sqref="X16">
    <cfRule type="cellIs" dxfId="196" priority="176" operator="equal">
      <formula>5</formula>
    </cfRule>
  </conditionalFormatting>
  <conditionalFormatting sqref="X39">
    <cfRule type="cellIs" dxfId="195" priority="197" operator="equal">
      <formula>"2015-1"</formula>
    </cfRule>
  </conditionalFormatting>
  <conditionalFormatting sqref="X17:AA18 AD17:AG18 AK17:AM24 AO17:AO24 AJ18:AJ24 H19:AH20 H21:K24 W21:AH24 L21:L31 V21:V31 N30:O30 Q30 H30:K31 S30:U31 M31:Q31 W31:X31 Z31:AF31 AY31:BF31 BI31:BK31 H32:BL38">
    <cfRule type="cellIs" dxfId="194" priority="327" operator="equal">
      <formula>5</formula>
    </cfRule>
  </conditionalFormatting>
  <conditionalFormatting sqref="X17:AH18">
    <cfRule type="cellIs" dxfId="193" priority="269" operator="equal">
      <formula>"2015-1"</formula>
    </cfRule>
  </conditionalFormatting>
  <conditionalFormatting sqref="X16:AT16">
    <cfRule type="cellIs" dxfId="192" priority="175" operator="equal">
      <formula>"2015-1"</formula>
    </cfRule>
  </conditionalFormatting>
  <conditionalFormatting sqref="Y28:Y29">
    <cfRule type="cellIs" dxfId="191" priority="322" operator="lessThan">
      <formula>6</formula>
    </cfRule>
    <cfRule type="cellIs" dxfId="190" priority="321" operator="equal">
      <formula>"2014-2"</formula>
    </cfRule>
    <cfRule type="cellIs" dxfId="189" priority="320" operator="equal">
      <formula>5</formula>
    </cfRule>
  </conditionalFormatting>
  <conditionalFormatting sqref="Y25:Z25">
    <cfRule type="cellIs" dxfId="188" priority="164" operator="equal">
      <formula>"2014-2"</formula>
    </cfRule>
    <cfRule type="cellIs" dxfId="187" priority="163" operator="equal">
      <formula>5</formula>
    </cfRule>
    <cfRule type="cellIs" dxfId="186" priority="165" operator="lessThan">
      <formula>6</formula>
    </cfRule>
  </conditionalFormatting>
  <conditionalFormatting sqref="Z31:AG31">
    <cfRule type="cellIs" dxfId="185" priority="104" operator="equal">
      <formula>"2015-1"</formula>
    </cfRule>
  </conditionalFormatting>
  <conditionalFormatting sqref="AD25">
    <cfRule type="cellIs" dxfId="184" priority="188" operator="equal">
      <formula>5</formula>
    </cfRule>
    <cfRule type="cellIs" dxfId="183" priority="190" operator="lessThan">
      <formula>6</formula>
    </cfRule>
    <cfRule type="cellIs" dxfId="182" priority="189" operator="equal">
      <formula>"2014-2"</formula>
    </cfRule>
  </conditionalFormatting>
  <conditionalFormatting sqref="AI17:AI25">
    <cfRule type="cellIs" dxfId="181" priority="146" operator="equal">
      <formula>5</formula>
    </cfRule>
    <cfRule type="cellIs" dxfId="180" priority="147" operator="equal">
      <formula>"2014-2"</formula>
    </cfRule>
    <cfRule type="cellIs" dxfId="179" priority="148" operator="lessThan">
      <formula>6</formula>
    </cfRule>
  </conditionalFormatting>
  <conditionalFormatting sqref="AI17:AM24">
    <cfRule type="cellIs" dxfId="178" priority="111" operator="equal">
      <formula>"2015-1"</formula>
    </cfRule>
  </conditionalFormatting>
  <conditionalFormatting sqref="AJ31">
    <cfRule type="cellIs" dxfId="177" priority="95" operator="equal">
      <formula>"2015-1"</formula>
    </cfRule>
  </conditionalFormatting>
  <conditionalFormatting sqref="AK25">
    <cfRule type="cellIs" dxfId="176" priority="141" operator="lessThan">
      <formula>6</formula>
    </cfRule>
    <cfRule type="cellIs" dxfId="175" priority="140" operator="equal">
      <formula>"2014-2"</formula>
    </cfRule>
    <cfRule type="cellIs" dxfId="174" priority="139" operator="equal">
      <formula>5</formula>
    </cfRule>
  </conditionalFormatting>
  <conditionalFormatting sqref="AL29">
    <cfRule type="cellIs" dxfId="173" priority="5" operator="equal">
      <formula>"2014-2"</formula>
    </cfRule>
    <cfRule type="cellIs" dxfId="172" priority="4" operator="equal">
      <formula>5</formula>
    </cfRule>
    <cfRule type="cellIs" dxfId="171" priority="6" operator="lessThan">
      <formula>6</formula>
    </cfRule>
  </conditionalFormatting>
  <conditionalFormatting sqref="AM25">
    <cfRule type="cellIs" dxfId="170" priority="185" operator="equal">
      <formula>5</formula>
    </cfRule>
    <cfRule type="cellIs" dxfId="169" priority="187" operator="lessThan">
      <formula>6</formula>
    </cfRule>
    <cfRule type="cellIs" dxfId="168" priority="186" operator="equal">
      <formula>"2014-2"</formula>
    </cfRule>
  </conditionalFormatting>
  <conditionalFormatting sqref="AN17:AN25">
    <cfRule type="cellIs" dxfId="167" priority="133" operator="equal">
      <formula>"2014-2"</formula>
    </cfRule>
    <cfRule type="cellIs" dxfId="166" priority="132" operator="equal">
      <formula>5</formula>
    </cfRule>
    <cfRule type="cellIs" dxfId="165" priority="134" operator="lessThan">
      <formula>6</formula>
    </cfRule>
  </conditionalFormatting>
  <conditionalFormatting sqref="AN28:AN29">
    <cfRule type="cellIs" dxfId="164" priority="319" operator="lessThan">
      <formula>6</formula>
    </cfRule>
    <cfRule type="cellIs" dxfId="163" priority="318" operator="equal">
      <formula>"2014-2"</formula>
    </cfRule>
    <cfRule type="cellIs" dxfId="162" priority="317" operator="equal">
      <formula>5</formula>
    </cfRule>
  </conditionalFormatting>
  <conditionalFormatting sqref="AN17:AP25">
    <cfRule type="cellIs" dxfId="161" priority="112" operator="equal">
      <formula>"2015-1"</formula>
    </cfRule>
  </conditionalFormatting>
  <conditionalFormatting sqref="AP17:AP25">
    <cfRule type="cellIs" dxfId="160" priority="115" operator="lessThan">
      <formula>6</formula>
    </cfRule>
    <cfRule type="cellIs" dxfId="159" priority="114" operator="equal">
      <formula>"2014-2"</formula>
    </cfRule>
  </conditionalFormatting>
  <conditionalFormatting sqref="AP17:AR25">
    <cfRule type="cellIs" dxfId="158" priority="113" operator="equal">
      <formula>5</formula>
    </cfRule>
  </conditionalFormatting>
  <conditionalFormatting sqref="AQ31">
    <cfRule type="cellIs" dxfId="157" priority="102" operator="equal">
      <formula>"2015-1"</formula>
    </cfRule>
  </conditionalFormatting>
  <conditionalFormatting sqref="AQ25:AT25">
    <cfRule type="cellIs" dxfId="156" priority="101" operator="equal">
      <formula>"2015-1"</formula>
    </cfRule>
  </conditionalFormatting>
  <conditionalFormatting sqref="AQ17:BL24">
    <cfRule type="cellIs" dxfId="155" priority="128" operator="equal">
      <formula>"2015-1"</formula>
    </cfRule>
  </conditionalFormatting>
  <conditionalFormatting sqref="AR17:AR18">
    <cfRule type="cellIs" dxfId="154" priority="131" operator="lessThan">
      <formula>6</formula>
    </cfRule>
    <cfRule type="cellIs" dxfId="153" priority="130" operator="equal">
      <formula>"2014-2"</formula>
    </cfRule>
  </conditionalFormatting>
  <conditionalFormatting sqref="AR25">
    <cfRule type="cellIs" dxfId="152" priority="126" operator="equal">
      <formula>"2014-2"</formula>
    </cfRule>
    <cfRule type="cellIs" dxfId="151" priority="127" operator="lessThan">
      <formula>6</formula>
    </cfRule>
  </conditionalFormatting>
  <conditionalFormatting sqref="AS17:BL24">
    <cfRule type="cellIs" dxfId="150" priority="240" operator="equal">
      <formula>5</formula>
    </cfRule>
  </conditionalFormatting>
  <conditionalFormatting sqref="AU12:AV16">
    <cfRule type="cellIs" dxfId="149" priority="310" operator="equal">
      <formula>5</formula>
    </cfRule>
  </conditionalFormatting>
  <conditionalFormatting sqref="AU26:AV26">
    <cfRule type="cellIs" dxfId="148" priority="308" operator="equal">
      <formula>5</formula>
    </cfRule>
  </conditionalFormatting>
  <conditionalFormatting sqref="AU28:AV29">
    <cfRule type="cellIs" dxfId="147" priority="311" operator="equal">
      <formula>5</formula>
    </cfRule>
    <cfRule type="cellIs" dxfId="146" priority="313" operator="lessThan">
      <formula>6</formula>
    </cfRule>
    <cfRule type="cellIs" dxfId="145" priority="312" operator="equal">
      <formula>"2014-2"</formula>
    </cfRule>
  </conditionalFormatting>
  <conditionalFormatting sqref="AU12:BL16">
    <cfRule type="cellIs" dxfId="144" priority="169" operator="equal">
      <formula>"2015-1"</formula>
    </cfRule>
  </conditionalFormatting>
  <conditionalFormatting sqref="AU25:BL26">
    <cfRule type="cellIs" dxfId="143" priority="99" operator="equal">
      <formula>"2015-1"</formula>
    </cfRule>
  </conditionalFormatting>
  <conditionalFormatting sqref="AY31:BL31">
    <cfRule type="cellIs" dxfId="142" priority="96" operator="equal">
      <formula>"2015-1"</formula>
    </cfRule>
  </conditionalFormatting>
  <conditionalFormatting sqref="BB25">
    <cfRule type="cellIs" dxfId="141" priority="210" operator="equal">
      <formula>5</formula>
    </cfRule>
    <cfRule type="cellIs" dxfId="140" priority="212" operator="lessThan">
      <formula>6</formula>
    </cfRule>
    <cfRule type="cellIs" dxfId="139" priority="211" operator="equal">
      <formula>"2014-2"</formula>
    </cfRule>
  </conditionalFormatting>
  <conditionalFormatting sqref="BD28:BD29">
    <cfRule type="cellIs" dxfId="138" priority="314" operator="equal">
      <formula>5</formula>
    </cfRule>
    <cfRule type="cellIs" dxfId="137" priority="315" operator="equal">
      <formula>"2014-2"</formula>
    </cfRule>
    <cfRule type="cellIs" dxfId="136" priority="316" operator="lessThan">
      <formula>6</formula>
    </cfRule>
  </conditionalFormatting>
  <conditionalFormatting sqref="BI29">
    <cfRule type="cellIs" dxfId="135" priority="1" operator="equal">
      <formula>5</formula>
    </cfRule>
    <cfRule type="cellIs" dxfId="134" priority="3" operator="lessThan">
      <formula>6</formula>
    </cfRule>
    <cfRule type="cellIs" dxfId="133" priority="2" operator="equal">
      <formula>"2014-2"</formula>
    </cfRule>
  </conditionalFormatting>
  <conditionalFormatting sqref="BJ15:BJ16">
    <cfRule type="cellIs" dxfId="132" priority="170" operator="equal">
      <formula>5</formula>
    </cfRule>
  </conditionalFormatting>
  <conditionalFormatting sqref="BL12:BL16">
    <cfRule type="cellIs" dxfId="131" priority="174" operator="equal">
      <formula>5</formula>
    </cfRule>
  </conditionalFormatting>
  <conditionalFormatting sqref="BL26">
    <cfRule type="cellIs" dxfId="130" priority="296"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0B257-EE39-4E76-9513-65239A2672DF}">
  <sheetPr>
    <tabColor rgb="FFFFC000"/>
  </sheetPr>
  <dimension ref="A1:EL53"/>
  <sheetViews>
    <sheetView zoomScaleNormal="100" zoomScalePageLayoutView="90" workbookViewId="0">
      <pane xSplit="7" ySplit="7" topLeftCell="AO8" activePane="bottomRight" state="frozen"/>
      <selection pane="topRight" activeCell="G1" sqref="G1"/>
      <selection pane="bottomLeft" activeCell="A8" sqref="A8"/>
      <selection pane="bottomRight" activeCell="CF8" sqref="AR8:CF8"/>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441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7" width="12.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41" width="11" style="52" customWidth="1"/>
    <col min="42" max="42" width="9.88671875" style="52" customWidth="1"/>
    <col min="43" max="43" width="12.5546875" style="52" customWidth="1"/>
    <col min="44" max="91" width="9.88671875" style="52" customWidth="1"/>
    <col min="92" max="92" width="13.44140625" style="52" customWidth="1"/>
    <col min="93" max="93" width="11.5546875" style="52" customWidth="1"/>
    <col min="94" max="94" width="11.44140625" style="52" customWidth="1"/>
    <col min="95" max="96" width="11.109375" style="52" customWidth="1"/>
    <col min="97" max="97" width="13.33203125" style="52" customWidth="1"/>
    <col min="98" max="98" width="11.109375" style="52" customWidth="1"/>
    <col min="99" max="106" width="5.6640625" style="52" customWidth="1"/>
    <col min="107" max="107" width="9.5546875" style="52" customWidth="1"/>
    <col min="108" max="108" width="11.44140625" style="52"/>
    <col min="109" max="111" width="5.6640625" style="52" customWidth="1"/>
    <col min="112" max="112" width="10" style="52" customWidth="1"/>
    <col min="113" max="113" width="11.44140625" style="52"/>
    <col min="114" max="121" width="5.6640625" style="52" customWidth="1"/>
    <col min="122" max="122" width="10.6640625" style="52" customWidth="1"/>
    <col min="123" max="123" width="11.44140625" style="52"/>
    <col min="124" max="131" width="5.6640625" style="52" customWidth="1"/>
    <col min="132" max="132" width="10.5546875" style="52" customWidth="1"/>
    <col min="133" max="133" width="11.44140625" style="52"/>
    <col min="134" max="134" width="16.5546875" style="52" customWidth="1"/>
    <col min="135" max="135" width="15.88671875" style="52" customWidth="1"/>
    <col min="136" max="136" width="10.44140625" style="52" customWidth="1"/>
    <col min="137" max="140" width="11.44140625" style="52"/>
    <col min="141" max="141" width="13.5546875" style="52" customWidth="1"/>
    <col min="142" max="16384" width="11.44140625" style="52"/>
  </cols>
  <sheetData>
    <row r="1" spans="1:142"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BK1" s="11"/>
      <c r="BL1" s="11"/>
      <c r="BM1" s="11"/>
      <c r="BN1" s="11"/>
      <c r="BO1" s="11"/>
      <c r="BP1" s="11"/>
      <c r="BQ1" s="11"/>
      <c r="BR1" s="11"/>
      <c r="BS1" s="11"/>
      <c r="BT1" s="11"/>
      <c r="BU1" s="11"/>
      <c r="BV1" s="11"/>
      <c r="BW1" s="11"/>
      <c r="BX1" s="11"/>
      <c r="BY1" s="11"/>
      <c r="BZ1" s="11"/>
      <c r="CA1" s="11"/>
      <c r="CB1" s="11"/>
      <c r="CC1" s="11"/>
      <c r="CD1" s="11"/>
      <c r="CN1" s="12"/>
    </row>
    <row r="2" spans="1:142"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42" ht="17.399999999999999" x14ac:dyDescent="0.25">
      <c r="A3" s="2" t="s">
        <v>2756</v>
      </c>
      <c r="B3" s="2"/>
      <c r="C3" s="2"/>
      <c r="D3" s="2"/>
      <c r="E3" s="2"/>
      <c r="F3" s="2"/>
      <c r="J3" s="2"/>
      <c r="K3" s="2"/>
      <c r="L3" s="2"/>
      <c r="M3" s="2"/>
      <c r="N3" s="2"/>
      <c r="O3" s="2"/>
      <c r="P3" s="2"/>
      <c r="Q3" s="2"/>
      <c r="R3" s="2"/>
      <c r="S3" s="2"/>
      <c r="T3" s="2"/>
      <c r="U3" s="2"/>
      <c r="V3" s="2"/>
      <c r="W3" s="2"/>
      <c r="X3" s="2"/>
      <c r="Y3" s="2"/>
      <c r="Z3" s="2"/>
      <c r="AA3" s="2"/>
      <c r="AB3" s="2"/>
      <c r="AC3" s="2"/>
      <c r="AD3" s="2"/>
    </row>
    <row r="4" spans="1:142"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42" ht="18" customHeight="1" x14ac:dyDescent="0.25"/>
    <row r="6" spans="1:142" ht="33" customHeight="1" thickBot="1" x14ac:dyDescent="0.3">
      <c r="A6" s="2" t="s">
        <v>93</v>
      </c>
      <c r="B6" s="2"/>
    </row>
    <row r="7" spans="1:142"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40" t="s">
        <v>10</v>
      </c>
      <c r="AS7" s="1040"/>
      <c r="AT7" s="1040"/>
      <c r="AU7" s="1040"/>
      <c r="AV7" s="1040"/>
      <c r="AW7" s="1040"/>
      <c r="AX7" s="1040"/>
      <c r="AY7" s="1040"/>
      <c r="AZ7" s="1040"/>
      <c r="BA7" s="1040"/>
      <c r="BB7" s="1040"/>
      <c r="BC7" s="1040"/>
      <c r="BD7" s="1040"/>
      <c r="BE7" s="1040"/>
      <c r="BF7" s="1040"/>
      <c r="BG7" s="1040"/>
      <c r="BH7" s="1040"/>
      <c r="BI7" s="1040"/>
      <c r="BJ7" s="1040"/>
      <c r="BK7" s="1040"/>
      <c r="BL7" s="1040"/>
      <c r="BM7" s="1040"/>
      <c r="BN7" s="1040"/>
      <c r="BO7" s="1040"/>
      <c r="BP7" s="1040"/>
      <c r="BQ7" s="1040"/>
      <c r="BR7" s="1040"/>
      <c r="BS7" s="1040"/>
      <c r="BT7" s="1040"/>
      <c r="BU7" s="1040"/>
      <c r="BV7" s="1040"/>
      <c r="BW7" s="1040"/>
      <c r="BX7" s="1040"/>
      <c r="BY7" s="1040"/>
      <c r="BZ7" s="1040"/>
      <c r="CA7" s="1040"/>
      <c r="CB7" s="1040"/>
      <c r="CC7" s="1040"/>
      <c r="CD7" s="1040"/>
      <c r="CE7" s="1040"/>
      <c r="CF7" s="1040"/>
      <c r="CG7" s="1036" t="s">
        <v>11</v>
      </c>
      <c r="CH7" s="1036"/>
      <c r="CI7" s="1036"/>
      <c r="CJ7" s="1036"/>
      <c r="CK7" s="1036"/>
      <c r="CL7" s="1036"/>
      <c r="CM7" s="1036"/>
      <c r="CN7" s="1036"/>
      <c r="CO7" s="1008" t="s">
        <v>58</v>
      </c>
      <c r="CP7" s="1009"/>
      <c r="CQ7" s="1009"/>
      <c r="CR7" s="1009"/>
      <c r="CS7" s="1009"/>
      <c r="CT7" s="1010"/>
      <c r="CU7" s="996" t="s">
        <v>19</v>
      </c>
      <c r="CV7" s="996"/>
      <c r="CW7" s="996"/>
      <c r="CX7" s="996"/>
      <c r="CY7" s="996"/>
      <c r="CZ7" s="996"/>
      <c r="DA7" s="996"/>
      <c r="DB7" s="996"/>
      <c r="DC7" s="996"/>
      <c r="DD7" s="1011"/>
      <c r="DE7" s="997" t="s">
        <v>51</v>
      </c>
      <c r="DF7" s="998"/>
      <c r="DG7" s="998"/>
      <c r="DH7" s="998"/>
      <c r="DI7" s="999"/>
      <c r="DJ7" s="995" t="s">
        <v>20</v>
      </c>
      <c r="DK7" s="996"/>
      <c r="DL7" s="996"/>
      <c r="DM7" s="996"/>
      <c r="DN7" s="996"/>
      <c r="DO7" s="996"/>
      <c r="DP7" s="996"/>
      <c r="DQ7" s="996"/>
      <c r="DR7" s="996"/>
      <c r="DS7" s="1011"/>
      <c r="DT7" s="995" t="s">
        <v>21</v>
      </c>
      <c r="DU7" s="996"/>
      <c r="DV7" s="996"/>
      <c r="DW7" s="996"/>
      <c r="DX7" s="996"/>
      <c r="DY7" s="996"/>
      <c r="DZ7" s="996"/>
      <c r="EA7" s="996"/>
      <c r="EB7" s="996"/>
      <c r="EC7" s="996"/>
      <c r="ED7" s="997" t="s">
        <v>77</v>
      </c>
      <c r="EE7" s="998"/>
      <c r="EF7" s="997" t="s">
        <v>67</v>
      </c>
      <c r="EG7" s="998"/>
      <c r="EH7" s="998"/>
      <c r="EI7" s="998"/>
      <c r="EJ7" s="998"/>
      <c r="EK7" s="998"/>
      <c r="EL7" s="999"/>
    </row>
    <row r="8" spans="1:142" s="54" customFormat="1" ht="61.2" x14ac:dyDescent="0.2">
      <c r="A8" s="1015"/>
      <c r="B8" s="1018"/>
      <c r="C8" s="1018"/>
      <c r="D8" s="1018"/>
      <c r="E8" s="1018" t="s">
        <v>402</v>
      </c>
      <c r="F8" s="1001" t="s">
        <v>33</v>
      </c>
      <c r="G8" s="1003" t="s">
        <v>15</v>
      </c>
      <c r="H8" s="27" t="s">
        <v>2757</v>
      </c>
      <c r="I8" s="28" t="s">
        <v>2758</v>
      </c>
      <c r="J8" s="28" t="s">
        <v>2759</v>
      </c>
      <c r="K8" s="28" t="s">
        <v>2760</v>
      </c>
      <c r="L8" s="29" t="s">
        <v>2761</v>
      </c>
      <c r="M8" s="27" t="s">
        <v>2762</v>
      </c>
      <c r="N8" s="28" t="s">
        <v>2763</v>
      </c>
      <c r="O8" s="28" t="s">
        <v>2764</v>
      </c>
      <c r="P8" s="28" t="s">
        <v>2765</v>
      </c>
      <c r="Q8" s="28" t="s">
        <v>2766</v>
      </c>
      <c r="R8" s="29" t="s">
        <v>2767</v>
      </c>
      <c r="S8" s="27" t="s">
        <v>2768</v>
      </c>
      <c r="T8" s="28" t="s">
        <v>2769</v>
      </c>
      <c r="U8" s="28" t="s">
        <v>104</v>
      </c>
      <c r="V8" s="28" t="s">
        <v>2770</v>
      </c>
      <c r="W8" s="28" t="s">
        <v>2771</v>
      </c>
      <c r="X8" s="29" t="s">
        <v>2772</v>
      </c>
      <c r="Y8" s="27" t="s">
        <v>47</v>
      </c>
      <c r="Z8" s="28" t="s">
        <v>2773</v>
      </c>
      <c r="AA8" s="28" t="s">
        <v>108</v>
      </c>
      <c r="AB8" s="28" t="s">
        <v>45</v>
      </c>
      <c r="AC8" s="28" t="s">
        <v>2774</v>
      </c>
      <c r="AD8" s="29" t="s">
        <v>2775</v>
      </c>
      <c r="AE8" s="27" t="s">
        <v>116</v>
      </c>
      <c r="AF8" s="28" t="s">
        <v>2776</v>
      </c>
      <c r="AG8" s="28" t="s">
        <v>2777</v>
      </c>
      <c r="AH8" s="28" t="s">
        <v>2778</v>
      </c>
      <c r="AI8" s="28" t="s">
        <v>2779</v>
      </c>
      <c r="AJ8" s="29" t="s">
        <v>2780</v>
      </c>
      <c r="AK8" s="27" t="s">
        <v>2781</v>
      </c>
      <c r="AL8" s="28" t="s">
        <v>110</v>
      </c>
      <c r="AM8" s="28" t="s">
        <v>2782</v>
      </c>
      <c r="AN8" s="28" t="s">
        <v>2783</v>
      </c>
      <c r="AO8" s="28" t="s">
        <v>2784</v>
      </c>
      <c r="AP8" s="29" t="s">
        <v>348</v>
      </c>
      <c r="AQ8" s="27" t="s">
        <v>2785</v>
      </c>
      <c r="AR8" s="31" t="s">
        <v>217</v>
      </c>
      <c r="AS8" s="38" t="s">
        <v>2786</v>
      </c>
      <c r="AT8" s="38" t="s">
        <v>2787</v>
      </c>
      <c r="AU8" s="38" t="s">
        <v>430</v>
      </c>
      <c r="AV8" s="38" t="s">
        <v>2788</v>
      </c>
      <c r="AW8" s="38" t="s">
        <v>2789</v>
      </c>
      <c r="AX8" s="38" t="s">
        <v>2790</v>
      </c>
      <c r="AY8" s="38" t="s">
        <v>2791</v>
      </c>
      <c r="AZ8" s="38" t="s">
        <v>2792</v>
      </c>
      <c r="BA8" s="38" t="s">
        <v>2793</v>
      </c>
      <c r="BB8" s="38" t="s">
        <v>2794</v>
      </c>
      <c r="BC8" s="38" t="s">
        <v>213</v>
      </c>
      <c r="BD8" s="38" t="s">
        <v>2795</v>
      </c>
      <c r="BE8" s="38" t="s">
        <v>268</v>
      </c>
      <c r="BF8" s="38" t="s">
        <v>271</v>
      </c>
      <c r="BG8" s="38" t="s">
        <v>2796</v>
      </c>
      <c r="BH8" s="38" t="s">
        <v>2797</v>
      </c>
      <c r="BI8" s="38" t="s">
        <v>215</v>
      </c>
      <c r="BJ8" s="38" t="s">
        <v>2798</v>
      </c>
      <c r="BK8" s="38" t="s">
        <v>260</v>
      </c>
      <c r="BL8" s="38" t="s">
        <v>2799</v>
      </c>
      <c r="BM8" s="38" t="s">
        <v>2800</v>
      </c>
      <c r="BN8" s="38" t="s">
        <v>2801</v>
      </c>
      <c r="BO8" s="38" t="s">
        <v>2802</v>
      </c>
      <c r="BP8" s="38" t="s">
        <v>2803</v>
      </c>
      <c r="BQ8" s="38" t="s">
        <v>2804</v>
      </c>
      <c r="BR8" s="38" t="s">
        <v>2805</v>
      </c>
      <c r="BS8" s="38" t="s">
        <v>214</v>
      </c>
      <c r="BT8" s="38" t="s">
        <v>2806</v>
      </c>
      <c r="BU8" s="38" t="s">
        <v>204</v>
      </c>
      <c r="BV8" s="38" t="s">
        <v>2807</v>
      </c>
      <c r="BW8" s="38" t="s">
        <v>2808</v>
      </c>
      <c r="BX8" s="38" t="s">
        <v>290</v>
      </c>
      <c r="BY8" s="38" t="s">
        <v>2809</v>
      </c>
      <c r="BZ8" s="38" t="s">
        <v>257</v>
      </c>
      <c r="CA8" s="38" t="s">
        <v>2810</v>
      </c>
      <c r="CB8" s="38" t="s">
        <v>550</v>
      </c>
      <c r="CC8" s="38" t="s">
        <v>551</v>
      </c>
      <c r="CD8" s="38" t="s">
        <v>2811</v>
      </c>
      <c r="CE8" s="38" t="s">
        <v>2812</v>
      </c>
      <c r="CF8" s="50" t="s">
        <v>2813</v>
      </c>
      <c r="CG8" s="48" t="s">
        <v>2814</v>
      </c>
      <c r="CH8" s="48" t="s">
        <v>2815</v>
      </c>
      <c r="CI8" s="48" t="s">
        <v>345</v>
      </c>
      <c r="CJ8" s="48" t="s">
        <v>2816</v>
      </c>
      <c r="CK8" s="48" t="s">
        <v>2817</v>
      </c>
      <c r="CL8" s="48" t="s">
        <v>2818</v>
      </c>
      <c r="CM8" s="48" t="s">
        <v>13</v>
      </c>
      <c r="CN8" s="45" t="s">
        <v>2819</v>
      </c>
      <c r="CO8" s="21" t="s">
        <v>56</v>
      </c>
      <c r="CP8" s="19" t="s">
        <v>62</v>
      </c>
      <c r="CQ8" s="19" t="s">
        <v>63</v>
      </c>
      <c r="CR8" s="25" t="s">
        <v>64</v>
      </c>
      <c r="CS8" s="25" t="s">
        <v>76</v>
      </c>
      <c r="CT8" s="26" t="s">
        <v>57</v>
      </c>
      <c r="CU8" s="8" t="s">
        <v>22</v>
      </c>
      <c r="CV8" s="7" t="s">
        <v>23</v>
      </c>
      <c r="CW8" s="7" t="s">
        <v>24</v>
      </c>
      <c r="CX8" s="7" t="s">
        <v>25</v>
      </c>
      <c r="CY8" s="7" t="s">
        <v>26</v>
      </c>
      <c r="CZ8" s="7" t="s">
        <v>27</v>
      </c>
      <c r="DA8" s="7" t="s">
        <v>28</v>
      </c>
      <c r="DB8" s="7" t="s">
        <v>29</v>
      </c>
      <c r="DC8" s="22" t="s">
        <v>35</v>
      </c>
      <c r="DD8" s="13" t="s">
        <v>59</v>
      </c>
      <c r="DE8" s="8" t="s">
        <v>22</v>
      </c>
      <c r="DF8" s="7" t="s">
        <v>23</v>
      </c>
      <c r="DG8" s="7" t="s">
        <v>24</v>
      </c>
      <c r="DH8" s="7" t="s">
        <v>34</v>
      </c>
      <c r="DI8" s="23" t="s">
        <v>60</v>
      </c>
      <c r="DJ8" s="8" t="s">
        <v>22</v>
      </c>
      <c r="DK8" s="7" t="s">
        <v>23</v>
      </c>
      <c r="DL8" s="7" t="s">
        <v>24</v>
      </c>
      <c r="DM8" s="7" t="s">
        <v>25</v>
      </c>
      <c r="DN8" s="7" t="s">
        <v>26</v>
      </c>
      <c r="DO8" s="7" t="s">
        <v>27</v>
      </c>
      <c r="DP8" s="7" t="s">
        <v>28</v>
      </c>
      <c r="DQ8" s="7" t="s">
        <v>29</v>
      </c>
      <c r="DR8" s="7" t="s">
        <v>34</v>
      </c>
      <c r="DS8" s="23" t="s">
        <v>60</v>
      </c>
      <c r="DT8" s="8" t="s">
        <v>22</v>
      </c>
      <c r="DU8" s="7" t="s">
        <v>23</v>
      </c>
      <c r="DV8" s="7" t="s">
        <v>24</v>
      </c>
      <c r="DW8" s="7" t="s">
        <v>25</v>
      </c>
      <c r="DX8" s="7" t="s">
        <v>26</v>
      </c>
      <c r="DY8" s="7" t="s">
        <v>27</v>
      </c>
      <c r="DZ8" s="7" t="s">
        <v>28</v>
      </c>
      <c r="EA8" s="7" t="s">
        <v>29</v>
      </c>
      <c r="EB8" s="7" t="s">
        <v>34</v>
      </c>
      <c r="EC8" s="24" t="s">
        <v>60</v>
      </c>
      <c r="ED8" s="8" t="s">
        <v>78</v>
      </c>
      <c r="EE8" s="22" t="s">
        <v>61</v>
      </c>
      <c r="EF8" s="8" t="s">
        <v>68</v>
      </c>
      <c r="EG8" s="7" t="s">
        <v>74</v>
      </c>
      <c r="EH8" s="7" t="s">
        <v>69</v>
      </c>
      <c r="EI8" s="7" t="s">
        <v>70</v>
      </c>
      <c r="EJ8" s="7" t="s">
        <v>71</v>
      </c>
      <c r="EK8" s="7" t="s">
        <v>72</v>
      </c>
      <c r="EL8" s="13" t="s">
        <v>73</v>
      </c>
    </row>
    <row r="9" spans="1:142" s="54" customFormat="1" ht="10.199999999999999" x14ac:dyDescent="0.2">
      <c r="A9" s="1016"/>
      <c r="B9" s="1002"/>
      <c r="C9" s="1002"/>
      <c r="D9" s="1002"/>
      <c r="E9" s="1002"/>
      <c r="F9" s="1002"/>
      <c r="G9" s="1004"/>
      <c r="H9" s="27">
        <v>297</v>
      </c>
      <c r="I9" s="28">
        <v>185</v>
      </c>
      <c r="J9" s="28">
        <v>375</v>
      </c>
      <c r="K9" s="28">
        <v>298</v>
      </c>
      <c r="L9" s="29">
        <v>398</v>
      </c>
      <c r="M9" s="27">
        <v>381</v>
      </c>
      <c r="N9" s="28">
        <v>421</v>
      </c>
      <c r="O9" s="28">
        <v>471</v>
      </c>
      <c r="P9" s="28">
        <v>402</v>
      </c>
      <c r="Q9" s="28">
        <v>227</v>
      </c>
      <c r="R9" s="29">
        <v>272</v>
      </c>
      <c r="S9" s="27">
        <v>181</v>
      </c>
      <c r="T9" s="28">
        <v>468</v>
      </c>
      <c r="U9" s="28">
        <v>188</v>
      </c>
      <c r="V9" s="28">
        <v>277</v>
      </c>
      <c r="W9" s="28">
        <v>225</v>
      </c>
      <c r="X9" s="28">
        <v>373</v>
      </c>
      <c r="Y9" s="27">
        <v>162</v>
      </c>
      <c r="Z9" s="28">
        <v>111</v>
      </c>
      <c r="AA9" s="28">
        <v>184</v>
      </c>
      <c r="AB9" s="28">
        <v>307</v>
      </c>
      <c r="AC9" s="28">
        <v>222</v>
      </c>
      <c r="AD9" s="29">
        <v>359</v>
      </c>
      <c r="AE9" s="27">
        <v>176</v>
      </c>
      <c r="AF9" s="28">
        <v>395</v>
      </c>
      <c r="AG9" s="28">
        <v>286</v>
      </c>
      <c r="AH9" s="28">
        <v>248</v>
      </c>
      <c r="AI9" s="28">
        <v>390</v>
      </c>
      <c r="AJ9" s="29">
        <v>388</v>
      </c>
      <c r="AK9" s="27">
        <v>173</v>
      </c>
      <c r="AL9" s="28">
        <v>358</v>
      </c>
      <c r="AM9" s="28">
        <v>428</v>
      </c>
      <c r="AN9" s="28">
        <v>324</v>
      </c>
      <c r="AO9" s="28">
        <v>392</v>
      </c>
      <c r="AP9" s="28">
        <v>180</v>
      </c>
      <c r="AQ9" s="27">
        <v>150</v>
      </c>
      <c r="AR9" s="31">
        <v>462</v>
      </c>
      <c r="AS9" s="17">
        <v>517</v>
      </c>
      <c r="AT9" s="17">
        <v>393</v>
      </c>
      <c r="AU9" s="17">
        <v>394</v>
      </c>
      <c r="AV9" s="17">
        <v>518</v>
      </c>
      <c r="AW9" s="17">
        <v>461</v>
      </c>
      <c r="AX9" s="17">
        <v>439</v>
      </c>
      <c r="AY9" s="17">
        <v>519</v>
      </c>
      <c r="AZ9" s="17">
        <v>406</v>
      </c>
      <c r="BA9" s="17">
        <v>274</v>
      </c>
      <c r="BB9" s="17">
        <v>117</v>
      </c>
      <c r="BC9" s="17">
        <v>325</v>
      </c>
      <c r="BD9" s="17">
        <v>520</v>
      </c>
      <c r="BE9" s="17">
        <v>224</v>
      </c>
      <c r="BF9" s="17">
        <v>210</v>
      </c>
      <c r="BG9" s="17">
        <v>216</v>
      </c>
      <c r="BH9" s="17">
        <v>235</v>
      </c>
      <c r="BI9" s="17">
        <v>438</v>
      </c>
      <c r="BJ9" s="17">
        <v>516</v>
      </c>
      <c r="BK9" s="17">
        <v>196</v>
      </c>
      <c r="BL9" s="17">
        <v>510</v>
      </c>
      <c r="BM9" s="17">
        <v>171</v>
      </c>
      <c r="BN9" s="17">
        <v>336</v>
      </c>
      <c r="BO9" s="17">
        <v>434</v>
      </c>
      <c r="BP9" s="17">
        <v>410</v>
      </c>
      <c r="BQ9" s="17">
        <v>464</v>
      </c>
      <c r="BR9" s="17">
        <v>107</v>
      </c>
      <c r="BS9" s="17">
        <v>116</v>
      </c>
      <c r="BT9" s="17">
        <v>177</v>
      </c>
      <c r="BU9" s="17">
        <v>472</v>
      </c>
      <c r="BV9" s="17">
        <v>109</v>
      </c>
      <c r="BW9" s="17">
        <v>239</v>
      </c>
      <c r="BX9" s="17">
        <v>411</v>
      </c>
      <c r="BY9" s="17">
        <v>126</v>
      </c>
      <c r="BZ9" s="17">
        <v>387</v>
      </c>
      <c r="CA9" s="17">
        <v>306</v>
      </c>
      <c r="CB9" s="17">
        <v>444</v>
      </c>
      <c r="CC9" s="17">
        <v>290</v>
      </c>
      <c r="CD9" s="17">
        <v>522</v>
      </c>
      <c r="CE9" s="17">
        <v>523</v>
      </c>
      <c r="CF9" s="51">
        <v>524</v>
      </c>
      <c r="CG9" s="30">
        <v>269</v>
      </c>
      <c r="CH9" s="30">
        <v>460</v>
      </c>
      <c r="CI9" s="30">
        <v>415</v>
      </c>
      <c r="CJ9" s="30">
        <v>281</v>
      </c>
      <c r="CK9" s="30">
        <v>282</v>
      </c>
      <c r="CL9" s="30">
        <v>114</v>
      </c>
      <c r="CM9" s="30">
        <v>236</v>
      </c>
      <c r="CN9" s="6">
        <v>201</v>
      </c>
      <c r="CO9" s="21"/>
      <c r="CP9" s="19"/>
      <c r="CQ9" s="19"/>
      <c r="CR9" s="25"/>
      <c r="CS9" s="25"/>
      <c r="CT9" s="26"/>
      <c r="CU9" s="8"/>
      <c r="CV9" s="7"/>
      <c r="CW9" s="7"/>
      <c r="CX9" s="7"/>
      <c r="CY9" s="7"/>
      <c r="CZ9" s="7"/>
      <c r="DA9" s="7"/>
      <c r="DB9" s="7"/>
      <c r="DC9" s="22"/>
      <c r="DD9" s="13"/>
      <c r="DE9" s="8"/>
      <c r="DF9" s="7"/>
      <c r="DG9" s="7"/>
      <c r="DH9" s="7"/>
      <c r="DI9" s="23"/>
      <c r="DJ9" s="8"/>
      <c r="DK9" s="7"/>
      <c r="DL9" s="7"/>
      <c r="DM9" s="7"/>
      <c r="DN9" s="7"/>
      <c r="DO9" s="7"/>
      <c r="DP9" s="7"/>
      <c r="DQ9" s="7"/>
      <c r="DR9" s="7"/>
      <c r="DS9" s="23"/>
      <c r="DT9" s="8"/>
      <c r="DU9" s="7"/>
      <c r="DV9" s="7"/>
      <c r="DW9" s="7"/>
      <c r="DX9" s="7"/>
      <c r="DY9" s="7"/>
      <c r="DZ9" s="7"/>
      <c r="EA9" s="7"/>
      <c r="EB9" s="7"/>
      <c r="EC9" s="24"/>
      <c r="ED9" s="8"/>
      <c r="EE9" s="22"/>
      <c r="EF9" s="8"/>
      <c r="EG9" s="7"/>
      <c r="EH9" s="7"/>
      <c r="EI9" s="7"/>
      <c r="EJ9" s="7"/>
      <c r="EK9" s="7"/>
      <c r="EL9" s="13"/>
    </row>
    <row r="10" spans="1:142" s="459" customFormat="1" ht="15" hidden="1" customHeight="1" thickBot="1" x14ac:dyDescent="0.3">
      <c r="A10" s="180">
        <v>1</v>
      </c>
      <c r="B10" s="56">
        <v>1404199</v>
      </c>
      <c r="C10" s="56" t="s">
        <v>811</v>
      </c>
      <c r="D10" s="419" t="s">
        <v>812</v>
      </c>
      <c r="E10" s="56" t="s">
        <v>592</v>
      </c>
      <c r="F10" s="56">
        <v>1</v>
      </c>
      <c r="G10" s="95"/>
      <c r="H10" s="473"/>
      <c r="I10" s="341"/>
      <c r="J10" s="341" t="s">
        <v>36</v>
      </c>
      <c r="K10" s="473"/>
      <c r="L10" s="341">
        <v>7</v>
      </c>
      <c r="M10" s="476"/>
      <c r="N10" s="341"/>
      <c r="O10" s="341"/>
      <c r="P10" s="341" t="s">
        <v>895</v>
      </c>
      <c r="Q10" s="473">
        <v>9</v>
      </c>
      <c r="R10" s="341"/>
      <c r="S10" s="476"/>
      <c r="T10" s="341"/>
      <c r="U10" s="341"/>
      <c r="V10" s="473" t="s">
        <v>895</v>
      </c>
      <c r="W10" s="341">
        <v>5</v>
      </c>
      <c r="X10" s="341"/>
      <c r="Y10" s="473"/>
      <c r="Z10" s="341"/>
      <c r="AA10" s="341"/>
      <c r="AB10" s="341" t="s">
        <v>895</v>
      </c>
      <c r="AC10" s="341"/>
      <c r="AD10" s="341"/>
      <c r="AE10" s="473"/>
      <c r="AF10" s="341"/>
      <c r="AG10" s="341"/>
      <c r="AH10" s="341"/>
      <c r="AI10" s="341"/>
      <c r="AJ10" s="341"/>
      <c r="AK10" s="473"/>
      <c r="AL10" s="341"/>
      <c r="AM10" s="341"/>
      <c r="AN10" s="341"/>
      <c r="AO10" s="341"/>
      <c r="AP10" s="341"/>
      <c r="AQ10" s="473" t="s">
        <v>895</v>
      </c>
      <c r="AR10" s="480"/>
      <c r="AS10" s="451"/>
      <c r="AT10" s="451"/>
      <c r="AU10" s="451"/>
      <c r="AV10" s="451"/>
      <c r="AW10" s="451"/>
      <c r="AX10" s="451"/>
      <c r="AY10" s="451"/>
      <c r="AZ10" s="451"/>
      <c r="BA10" s="451"/>
      <c r="BB10" s="451"/>
      <c r="BC10" s="451"/>
      <c r="BD10" s="451"/>
      <c r="BE10" s="451"/>
      <c r="BF10" s="451"/>
      <c r="BG10" s="451"/>
      <c r="BH10" s="451"/>
      <c r="BI10" s="451"/>
      <c r="BJ10" s="451"/>
      <c r="BK10" s="451"/>
      <c r="BL10" s="451"/>
      <c r="BM10" s="451"/>
      <c r="BN10" s="451"/>
      <c r="BO10" s="451"/>
      <c r="BP10" s="451"/>
      <c r="BQ10" s="451"/>
      <c r="BR10" s="451"/>
      <c r="BS10" s="451"/>
      <c r="BT10" s="451"/>
      <c r="BU10" s="451"/>
      <c r="BV10" s="451"/>
      <c r="BW10" s="451"/>
      <c r="BX10" s="451"/>
      <c r="BY10" s="451"/>
      <c r="BZ10" s="451"/>
      <c r="CA10" s="451"/>
      <c r="CB10" s="451"/>
      <c r="CC10" s="451"/>
      <c r="CD10" s="451"/>
      <c r="CE10" s="451"/>
      <c r="CF10" s="475"/>
      <c r="CG10" s="451">
        <v>8</v>
      </c>
      <c r="CH10" s="451"/>
      <c r="CI10" s="451"/>
      <c r="CJ10" s="451"/>
      <c r="CK10" s="451"/>
      <c r="CL10" s="451"/>
      <c r="CM10" s="451"/>
      <c r="CN10" s="57"/>
      <c r="CO10" s="61">
        <f>COUNTIF(F10:CN10,"2018-2")</f>
        <v>4</v>
      </c>
      <c r="CP10" s="477"/>
      <c r="CQ10" s="477"/>
      <c r="CR10" s="478"/>
      <c r="CS10" s="478"/>
      <c r="CT10" s="474"/>
      <c r="CU10" s="480"/>
      <c r="CV10" s="57"/>
      <c r="CW10" s="57"/>
      <c r="CX10" s="57"/>
      <c r="CY10" s="57"/>
      <c r="CZ10" s="57"/>
      <c r="DA10" s="57"/>
      <c r="DB10" s="57"/>
      <c r="DC10" s="474"/>
      <c r="DD10" s="474"/>
      <c r="DE10" s="451"/>
      <c r="DF10" s="57"/>
      <c r="DG10" s="57"/>
      <c r="DH10" s="57"/>
      <c r="DI10" s="475"/>
      <c r="DJ10" s="451"/>
      <c r="DK10" s="57"/>
      <c r="DL10" s="57"/>
      <c r="DM10" s="57"/>
      <c r="DN10" s="57"/>
      <c r="DO10" s="57"/>
      <c r="DP10" s="57"/>
      <c r="DQ10" s="57"/>
      <c r="DR10" s="57"/>
      <c r="DS10" s="479"/>
      <c r="DT10" s="480"/>
      <c r="DU10" s="57"/>
      <c r="DV10" s="57"/>
      <c r="DW10" s="57"/>
      <c r="DX10" s="57"/>
      <c r="DY10" s="57"/>
      <c r="DZ10" s="57"/>
      <c r="EA10" s="57"/>
      <c r="EB10" s="57"/>
      <c r="EC10" s="481"/>
      <c r="ED10" s="480"/>
      <c r="EE10" s="474"/>
      <c r="EF10" s="480"/>
      <c r="EG10" s="57"/>
      <c r="EH10" s="57"/>
      <c r="EI10" s="57"/>
      <c r="EJ10" s="57"/>
      <c r="EK10" s="57"/>
      <c r="EL10" s="58"/>
    </row>
    <row r="11" spans="1:142" s="459" customFormat="1" hidden="1" x14ac:dyDescent="0.25">
      <c r="A11" s="180">
        <v>2</v>
      </c>
      <c r="B11" s="56">
        <v>1404199</v>
      </c>
      <c r="C11" s="56" t="s">
        <v>813</v>
      </c>
      <c r="D11" s="419" t="s">
        <v>814</v>
      </c>
      <c r="E11" s="56" t="s">
        <v>592</v>
      </c>
      <c r="F11" s="56">
        <v>1</v>
      </c>
      <c r="G11" s="95"/>
      <c r="H11" s="473"/>
      <c r="I11" s="341"/>
      <c r="J11" s="341">
        <v>5</v>
      </c>
      <c r="K11" s="473"/>
      <c r="L11" s="341" t="s">
        <v>301</v>
      </c>
      <c r="M11" s="476"/>
      <c r="N11" s="341"/>
      <c r="O11" s="341"/>
      <c r="P11" s="341"/>
      <c r="Q11" s="473">
        <v>5</v>
      </c>
      <c r="R11" s="341"/>
      <c r="S11" s="476"/>
      <c r="T11" s="341"/>
      <c r="U11" s="341"/>
      <c r="V11" s="473"/>
      <c r="W11" s="341" t="s">
        <v>301</v>
      </c>
      <c r="X11" s="341"/>
      <c r="Y11" s="473"/>
      <c r="Z11" s="341"/>
      <c r="AA11" s="341"/>
      <c r="AB11" s="341"/>
      <c r="AC11" s="341"/>
      <c r="AD11" s="341"/>
      <c r="AE11" s="473"/>
      <c r="AF11" s="341"/>
      <c r="AG11" s="341"/>
      <c r="AH11" s="341"/>
      <c r="AI11" s="341"/>
      <c r="AJ11" s="341"/>
      <c r="AK11" s="473">
        <v>5</v>
      </c>
      <c r="AL11" s="341"/>
      <c r="AM11" s="341"/>
      <c r="AN11" s="341"/>
      <c r="AO11" s="341"/>
      <c r="AP11" s="341"/>
      <c r="AQ11" s="473"/>
      <c r="AR11" s="480"/>
      <c r="AS11" s="451"/>
      <c r="AT11" s="451"/>
      <c r="AU11" s="451"/>
      <c r="AV11" s="451"/>
      <c r="AW11" s="451"/>
      <c r="AX11" s="451"/>
      <c r="AY11" s="451"/>
      <c r="AZ11" s="451"/>
      <c r="BA11" s="451"/>
      <c r="BB11" s="451"/>
      <c r="BC11" s="451"/>
      <c r="BD11" s="451"/>
      <c r="BE11" s="451"/>
      <c r="BF11" s="451">
        <v>5</v>
      </c>
      <c r="BG11" s="451"/>
      <c r="BH11" s="451"/>
      <c r="BI11" s="451"/>
      <c r="BJ11" s="451"/>
      <c r="BK11" s="451"/>
      <c r="BL11" s="451"/>
      <c r="BM11" s="451"/>
      <c r="BN11" s="451"/>
      <c r="BO11" s="451"/>
      <c r="BP11" s="451"/>
      <c r="BQ11" s="451"/>
      <c r="BR11" s="451"/>
      <c r="BS11" s="451"/>
      <c r="BT11" s="451"/>
      <c r="BU11" s="451"/>
      <c r="BV11" s="451"/>
      <c r="BW11" s="451"/>
      <c r="BX11" s="451"/>
      <c r="BY11" s="451"/>
      <c r="BZ11" s="451"/>
      <c r="CA11" s="451"/>
      <c r="CB11" s="451"/>
      <c r="CC11" s="451"/>
      <c r="CD11" s="451"/>
      <c r="CE11" s="451">
        <v>5</v>
      </c>
      <c r="CF11" s="475">
        <v>5</v>
      </c>
      <c r="CG11" s="451">
        <v>5</v>
      </c>
      <c r="CH11" s="451"/>
      <c r="CI11" s="451"/>
      <c r="CJ11" s="451"/>
      <c r="CK11" s="451"/>
      <c r="CL11" s="451"/>
      <c r="CM11" s="451"/>
      <c r="CN11" s="57">
        <v>5</v>
      </c>
      <c r="CO11" s="61">
        <f>COUNTIF(F11:CN11,"2018-1")</f>
        <v>0</v>
      </c>
      <c r="CP11" s="477"/>
      <c r="CQ11" s="477"/>
      <c r="CR11" s="478"/>
      <c r="CS11" s="478"/>
      <c r="CT11" s="474"/>
      <c r="CU11" s="480"/>
      <c r="CV11" s="57"/>
      <c r="CW11" s="57"/>
      <c r="CX11" s="57"/>
      <c r="CY11" s="57"/>
      <c r="CZ11" s="57"/>
      <c r="DA11" s="57"/>
      <c r="DB11" s="57"/>
      <c r="DC11" s="474"/>
      <c r="DD11" s="474"/>
      <c r="DE11" s="451"/>
      <c r="DF11" s="57"/>
      <c r="DG11" s="57"/>
      <c r="DH11" s="57"/>
      <c r="DI11" s="475"/>
      <c r="DJ11" s="451"/>
      <c r="DK11" s="57"/>
      <c r="DL11" s="57"/>
      <c r="DM11" s="57"/>
      <c r="DN11" s="57"/>
      <c r="DO11" s="57"/>
      <c r="DP11" s="57"/>
      <c r="DQ11" s="57"/>
      <c r="DR11" s="57"/>
      <c r="DS11" s="479"/>
      <c r="DT11" s="480"/>
      <c r="DU11" s="57"/>
      <c r="DV11" s="57"/>
      <c r="DW11" s="57"/>
      <c r="DX11" s="57"/>
      <c r="DY11" s="57"/>
      <c r="DZ11" s="57"/>
      <c r="EA11" s="57"/>
      <c r="EB11" s="57"/>
      <c r="EC11" s="481"/>
      <c r="ED11" s="480"/>
      <c r="EE11" s="474"/>
      <c r="EF11" s="480"/>
      <c r="EG11" s="57"/>
      <c r="EH11" s="57"/>
      <c r="EI11" s="57"/>
      <c r="EJ11" s="57"/>
      <c r="EK11" s="57"/>
      <c r="EL11" s="58"/>
    </row>
    <row r="12" spans="1:142" s="459" customFormat="1" hidden="1" x14ac:dyDescent="0.25">
      <c r="A12" s="180">
        <v>3</v>
      </c>
      <c r="B12" s="56">
        <v>1404199</v>
      </c>
      <c r="C12" s="56" t="s">
        <v>681</v>
      </c>
      <c r="D12" s="419" t="s">
        <v>682</v>
      </c>
      <c r="E12" s="56" t="s">
        <v>591</v>
      </c>
      <c r="F12" s="56">
        <v>3</v>
      </c>
      <c r="G12" s="95"/>
      <c r="H12" s="473">
        <v>8</v>
      </c>
      <c r="I12" s="341">
        <v>8</v>
      </c>
      <c r="J12" s="341">
        <v>10</v>
      </c>
      <c r="K12" s="183"/>
      <c r="L12" s="341"/>
      <c r="M12" s="476"/>
      <c r="N12" s="341">
        <v>8</v>
      </c>
      <c r="O12" s="341">
        <v>8</v>
      </c>
      <c r="P12" s="341">
        <v>9</v>
      </c>
      <c r="Q12" s="476"/>
      <c r="R12" s="341"/>
      <c r="S12" s="476"/>
      <c r="T12" s="341">
        <v>10</v>
      </c>
      <c r="U12" s="341"/>
      <c r="V12" s="476"/>
      <c r="W12" s="341"/>
      <c r="X12" s="341" t="s">
        <v>817</v>
      </c>
      <c r="Y12" s="235" t="s">
        <v>817</v>
      </c>
      <c r="Z12" s="341" t="s">
        <v>817</v>
      </c>
      <c r="AA12" s="341"/>
      <c r="AB12" s="341">
        <v>9</v>
      </c>
      <c r="AC12" s="341">
        <v>9</v>
      </c>
      <c r="AD12" s="341" t="s">
        <v>817</v>
      </c>
      <c r="AE12" s="473"/>
      <c r="AF12" s="341">
        <v>9</v>
      </c>
      <c r="AG12" s="341"/>
      <c r="AH12" s="341"/>
      <c r="AI12" s="341"/>
      <c r="AJ12" s="341"/>
      <c r="AK12" s="473"/>
      <c r="AL12" s="341">
        <v>9</v>
      </c>
      <c r="AM12" s="341"/>
      <c r="AN12" s="95"/>
      <c r="AO12" s="341"/>
      <c r="AP12" s="341"/>
      <c r="AQ12" s="473"/>
      <c r="AR12" s="480"/>
      <c r="AS12" s="451"/>
      <c r="AT12" s="451"/>
      <c r="AU12" s="451"/>
      <c r="AV12" s="451"/>
      <c r="AW12" s="451"/>
      <c r="AX12" s="451"/>
      <c r="AY12" s="451"/>
      <c r="AZ12" s="451"/>
      <c r="BA12" s="451"/>
      <c r="BB12" s="451"/>
      <c r="BC12" s="451"/>
      <c r="BD12" s="451"/>
      <c r="BE12" s="451"/>
      <c r="BF12" s="451">
        <v>9</v>
      </c>
      <c r="BG12" s="451"/>
      <c r="BH12" s="61" t="s">
        <v>817</v>
      </c>
      <c r="BI12" s="451">
        <v>10</v>
      </c>
      <c r="BJ12" s="451"/>
      <c r="BK12" s="451"/>
      <c r="BL12" s="451"/>
      <c r="BM12" s="451"/>
      <c r="BN12" s="451"/>
      <c r="BO12" s="451"/>
      <c r="BP12" s="451"/>
      <c r="BQ12" s="451"/>
      <c r="BR12" s="451"/>
      <c r="BS12" s="451"/>
      <c r="BT12" s="451"/>
      <c r="BU12" s="451"/>
      <c r="BV12" s="451"/>
      <c r="BW12" s="451"/>
      <c r="BX12" s="451"/>
      <c r="BY12" s="451"/>
      <c r="BZ12" s="451"/>
      <c r="CA12" s="451"/>
      <c r="CB12" s="451"/>
      <c r="CC12" s="451"/>
      <c r="CD12" s="451"/>
      <c r="CE12" s="451"/>
      <c r="CF12" s="475"/>
      <c r="CG12" s="451"/>
      <c r="CH12" s="451"/>
      <c r="CI12" s="451"/>
      <c r="CJ12" s="451"/>
      <c r="CK12" s="451"/>
      <c r="CL12" s="451"/>
      <c r="CM12" s="451"/>
      <c r="CN12" s="57">
        <v>9</v>
      </c>
      <c r="CO12" s="61">
        <f>COUNTIF(F12:CN12,"2018-1")</f>
        <v>5</v>
      </c>
      <c r="CP12" s="55">
        <f t="shared" ref="CP12:CP31" si="0">COUNTIF(F12:CN12,"&gt;5")</f>
        <v>14</v>
      </c>
      <c r="CQ12" s="55">
        <f t="shared" ref="CQ12:CQ31" si="1">COUNTIF(F12:CN12,"&gt;5?")</f>
        <v>0</v>
      </c>
      <c r="CR12" s="55">
        <f t="shared" ref="CR12:CR31" si="2">COUNTIF(F12:CN12,"5")</f>
        <v>0</v>
      </c>
      <c r="CS12" s="55">
        <f t="shared" ref="CS12:CS31" si="3">COUNTIF(F12:CN12,"5*")</f>
        <v>0</v>
      </c>
      <c r="CT12" s="55">
        <f t="shared" ref="CT12:CT13" si="4">SUM(CP12:CS12)</f>
        <v>14</v>
      </c>
      <c r="CU12" s="480"/>
      <c r="CV12" s="57"/>
      <c r="CW12" s="57"/>
      <c r="CX12" s="57"/>
      <c r="CY12" s="57"/>
      <c r="CZ12" s="57"/>
      <c r="DA12" s="57"/>
      <c r="DB12" s="57"/>
      <c r="DC12" s="474"/>
      <c r="DD12" s="474"/>
      <c r="DE12" s="451"/>
      <c r="DF12" s="57"/>
      <c r="DG12" s="57"/>
      <c r="DH12" s="57"/>
      <c r="DI12" s="475"/>
      <c r="DJ12" s="451"/>
      <c r="DK12" s="57"/>
      <c r="DL12" s="57"/>
      <c r="DM12" s="347"/>
      <c r="DN12" s="347"/>
      <c r="DO12" s="347"/>
      <c r="DP12" s="347"/>
      <c r="DQ12" s="347"/>
      <c r="DR12" s="347"/>
      <c r="DS12" s="455"/>
      <c r="DT12" s="456"/>
      <c r="DU12" s="347"/>
      <c r="DV12" s="347"/>
      <c r="DW12" s="347"/>
      <c r="DX12" s="347"/>
      <c r="DY12" s="347"/>
      <c r="DZ12" s="347"/>
      <c r="EA12" s="347"/>
      <c r="EB12" s="347"/>
      <c r="EC12" s="457"/>
      <c r="ED12" s="456"/>
      <c r="EE12" s="453"/>
      <c r="EF12" s="456"/>
      <c r="EG12" s="347"/>
      <c r="EH12" s="347"/>
      <c r="EI12" s="347"/>
      <c r="EJ12" s="347"/>
      <c r="EK12" s="347"/>
      <c r="EL12" s="458"/>
    </row>
    <row r="13" spans="1:142" s="459" customFormat="1" hidden="1" x14ac:dyDescent="0.25">
      <c r="A13" s="180">
        <v>1</v>
      </c>
      <c r="B13" s="56">
        <v>1404199</v>
      </c>
      <c r="C13" s="56" t="s">
        <v>898</v>
      </c>
      <c r="D13" s="419" t="s">
        <v>899</v>
      </c>
      <c r="E13" s="56" t="s">
        <v>591</v>
      </c>
      <c r="F13" s="56">
        <v>1</v>
      </c>
      <c r="G13" s="95"/>
      <c r="H13" s="473"/>
      <c r="I13" s="341"/>
      <c r="J13" s="341"/>
      <c r="K13" s="183">
        <v>5</v>
      </c>
      <c r="L13" s="341">
        <v>8</v>
      </c>
      <c r="M13" s="476"/>
      <c r="N13" s="341">
        <v>5</v>
      </c>
      <c r="O13" s="341"/>
      <c r="P13" s="341"/>
      <c r="Q13" s="476"/>
      <c r="R13" s="341"/>
      <c r="S13" s="476"/>
      <c r="T13" s="341"/>
      <c r="U13" s="341">
        <v>9</v>
      </c>
      <c r="V13" s="476">
        <v>5</v>
      </c>
      <c r="W13" s="341">
        <v>6</v>
      </c>
      <c r="X13" s="341"/>
      <c r="Y13" s="235"/>
      <c r="Z13" s="341"/>
      <c r="AA13" s="341"/>
      <c r="AB13" s="341"/>
      <c r="AC13" s="341"/>
      <c r="AD13" s="341"/>
      <c r="AE13" s="473">
        <v>5</v>
      </c>
      <c r="AF13" s="341">
        <v>5</v>
      </c>
      <c r="AG13" s="341"/>
      <c r="AH13" s="341"/>
      <c r="AI13" s="341"/>
      <c r="AJ13" s="341">
        <v>5</v>
      </c>
      <c r="AK13" s="473">
        <v>7</v>
      </c>
      <c r="AL13" s="341">
        <v>7</v>
      </c>
      <c r="AM13" s="341"/>
      <c r="AN13" s="95">
        <v>7</v>
      </c>
      <c r="AO13" s="341"/>
      <c r="AP13" s="341"/>
      <c r="AQ13" s="473">
        <v>8</v>
      </c>
      <c r="AR13" s="480"/>
      <c r="AS13" s="451"/>
      <c r="AT13" s="451"/>
      <c r="AU13" s="451"/>
      <c r="AV13" s="451"/>
      <c r="AW13" s="451"/>
      <c r="AX13" s="451"/>
      <c r="AY13" s="451"/>
      <c r="AZ13" s="451"/>
      <c r="BA13" s="451"/>
      <c r="BB13" s="451"/>
      <c r="BC13" s="451"/>
      <c r="BD13" s="451"/>
      <c r="BE13" s="451">
        <v>5</v>
      </c>
      <c r="BF13" s="451">
        <v>8</v>
      </c>
      <c r="BG13" s="451"/>
      <c r="BH13" s="61"/>
      <c r="BI13" s="451"/>
      <c r="BJ13" s="451"/>
      <c r="BK13" s="451">
        <v>8</v>
      </c>
      <c r="BL13" s="451"/>
      <c r="BM13" s="451"/>
      <c r="BN13" s="451"/>
      <c r="BO13" s="451"/>
      <c r="BP13" s="451"/>
      <c r="BQ13" s="451"/>
      <c r="BR13" s="451"/>
      <c r="BS13" s="451"/>
      <c r="BT13" s="451"/>
      <c r="BU13" s="451"/>
      <c r="BV13" s="451"/>
      <c r="BW13" s="451"/>
      <c r="BX13" s="451"/>
      <c r="BY13" s="451"/>
      <c r="BZ13" s="451"/>
      <c r="CA13" s="451"/>
      <c r="CB13" s="451"/>
      <c r="CC13" s="451"/>
      <c r="CD13" s="451"/>
      <c r="CE13" s="451">
        <v>5</v>
      </c>
      <c r="CF13" s="475">
        <v>5</v>
      </c>
      <c r="CG13" s="451"/>
      <c r="CH13" s="451"/>
      <c r="CI13" s="451"/>
      <c r="CJ13" s="451"/>
      <c r="CK13" s="451"/>
      <c r="CL13" s="451"/>
      <c r="CM13" s="451"/>
      <c r="CN13" s="57">
        <v>8</v>
      </c>
      <c r="CO13" s="61">
        <f>COUNTIF(F13:CN13,"2019-2")</f>
        <v>0</v>
      </c>
      <c r="CP13" s="55">
        <f t="shared" si="0"/>
        <v>10</v>
      </c>
      <c r="CQ13" s="55">
        <f t="shared" si="1"/>
        <v>0</v>
      </c>
      <c r="CR13" s="55">
        <f t="shared" si="2"/>
        <v>9</v>
      </c>
      <c r="CS13" s="55">
        <f t="shared" si="3"/>
        <v>0</v>
      </c>
      <c r="CT13" s="55">
        <f t="shared" si="4"/>
        <v>19</v>
      </c>
      <c r="CU13" s="480"/>
      <c r="CV13" s="57"/>
      <c r="CW13" s="57"/>
      <c r="CX13" s="57"/>
      <c r="CY13" s="57"/>
      <c r="CZ13" s="57"/>
      <c r="DA13" s="57"/>
      <c r="DB13" s="57"/>
      <c r="DC13" s="474"/>
      <c r="DD13" s="474"/>
      <c r="DE13" s="451"/>
      <c r="DF13" s="57"/>
      <c r="DG13" s="57"/>
      <c r="DH13" s="57"/>
      <c r="DI13" s="475"/>
      <c r="DJ13" s="451"/>
      <c r="DK13" s="57"/>
      <c r="DL13" s="57"/>
      <c r="DM13" s="347"/>
      <c r="DN13" s="347"/>
      <c r="DO13" s="347"/>
      <c r="DP13" s="347"/>
      <c r="DQ13" s="347"/>
      <c r="DR13" s="347"/>
      <c r="DS13" s="455"/>
      <c r="DT13" s="456"/>
      <c r="DU13" s="347"/>
      <c r="DV13" s="347"/>
      <c r="DW13" s="347"/>
      <c r="DX13" s="347"/>
      <c r="DY13" s="347"/>
      <c r="DZ13" s="347"/>
      <c r="EA13" s="347"/>
      <c r="EB13" s="347"/>
      <c r="EC13" s="457"/>
      <c r="ED13" s="456"/>
      <c r="EE13" s="453"/>
      <c r="EF13" s="456"/>
      <c r="EG13" s="347"/>
      <c r="EH13" s="347"/>
      <c r="EI13" s="347"/>
      <c r="EJ13" s="347"/>
      <c r="EK13" s="347"/>
      <c r="EL13" s="458"/>
    </row>
    <row r="14" spans="1:142" s="459" customFormat="1" hidden="1" x14ac:dyDescent="0.25">
      <c r="A14" s="180">
        <v>1</v>
      </c>
      <c r="B14" s="56"/>
      <c r="C14" s="56" t="s">
        <v>1610</v>
      </c>
      <c r="D14" s="419" t="s">
        <v>1676</v>
      </c>
      <c r="E14" s="56" t="s">
        <v>592</v>
      </c>
      <c r="F14" s="56">
        <v>1</v>
      </c>
      <c r="G14" s="95"/>
      <c r="H14" s="473">
        <v>5</v>
      </c>
      <c r="I14" s="341"/>
      <c r="J14" s="341"/>
      <c r="K14" s="235"/>
      <c r="L14" s="473">
        <v>5</v>
      </c>
      <c r="M14" s="473">
        <v>5</v>
      </c>
      <c r="N14" s="473">
        <v>5</v>
      </c>
      <c r="O14" s="473">
        <v>5</v>
      </c>
      <c r="P14" s="341"/>
      <c r="Q14" s="473"/>
      <c r="R14" s="341"/>
      <c r="S14" s="473"/>
      <c r="T14" s="341"/>
      <c r="U14" s="341"/>
      <c r="V14" s="473"/>
      <c r="W14" s="341"/>
      <c r="X14" s="341"/>
      <c r="Y14" s="235"/>
      <c r="Z14" s="341"/>
      <c r="AA14" s="341"/>
      <c r="AB14" s="341"/>
      <c r="AC14" s="341"/>
      <c r="AD14" s="341"/>
      <c r="AE14" s="473"/>
      <c r="AF14" s="341"/>
      <c r="AG14" s="341"/>
      <c r="AH14" s="341"/>
      <c r="AI14" s="341"/>
      <c r="AJ14" s="341"/>
      <c r="AK14" s="473"/>
      <c r="AL14" s="341"/>
      <c r="AM14" s="341"/>
      <c r="AN14" s="95"/>
      <c r="AO14" s="341"/>
      <c r="AP14" s="341"/>
      <c r="AQ14" s="473"/>
      <c r="AR14" s="480"/>
      <c r="AS14" s="451"/>
      <c r="AT14" s="451"/>
      <c r="AU14" s="451"/>
      <c r="AV14" s="451"/>
      <c r="AW14" s="451"/>
      <c r="AX14" s="451"/>
      <c r="AY14" s="451"/>
      <c r="AZ14" s="451"/>
      <c r="BA14" s="451"/>
      <c r="BB14" s="451"/>
      <c r="BC14" s="451"/>
      <c r="BD14" s="451"/>
      <c r="BE14" s="451"/>
      <c r="BF14" s="451"/>
      <c r="BG14" s="451"/>
      <c r="BH14" s="61"/>
      <c r="BI14" s="451"/>
      <c r="BJ14" s="451"/>
      <c r="BK14" s="451"/>
      <c r="BL14" s="451"/>
      <c r="BM14" s="451"/>
      <c r="BN14" s="451"/>
      <c r="BO14" s="451"/>
      <c r="BP14" s="451"/>
      <c r="BQ14" s="451"/>
      <c r="BR14" s="451"/>
      <c r="BS14" s="451"/>
      <c r="BT14" s="451"/>
      <c r="BU14" s="451"/>
      <c r="BV14" s="451"/>
      <c r="BW14" s="451"/>
      <c r="BX14" s="451"/>
      <c r="BY14" s="451"/>
      <c r="BZ14" s="451"/>
      <c r="CA14" s="451"/>
      <c r="CB14" s="451"/>
      <c r="CC14" s="451"/>
      <c r="CD14" s="451"/>
      <c r="CE14" s="451"/>
      <c r="CF14" s="475"/>
      <c r="CG14" s="451"/>
      <c r="CH14" s="473"/>
      <c r="CI14" s="473"/>
      <c r="CJ14" s="473"/>
      <c r="CK14" s="473"/>
      <c r="CL14" s="473"/>
      <c r="CM14" s="473"/>
      <c r="CN14" s="341"/>
      <c r="CO14" s="61">
        <f>COUNTIF(H14:CN14,"2021-1")</f>
        <v>0</v>
      </c>
      <c r="CP14" s="55">
        <f t="shared" si="0"/>
        <v>0</v>
      </c>
      <c r="CQ14" s="55">
        <f t="shared" si="1"/>
        <v>0</v>
      </c>
      <c r="CR14" s="55">
        <f t="shared" si="2"/>
        <v>5</v>
      </c>
      <c r="CS14" s="55">
        <f t="shared" si="3"/>
        <v>0</v>
      </c>
      <c r="CT14" s="55">
        <f t="shared" ref="CT14:CT19" si="5">SUM(CP14:CS14)</f>
        <v>5</v>
      </c>
      <c r="CU14" s="480"/>
      <c r="CV14" s="57"/>
      <c r="CW14" s="57"/>
      <c r="CX14" s="57"/>
      <c r="CY14" s="57"/>
      <c r="CZ14" s="57"/>
      <c r="DA14" s="57"/>
      <c r="DB14" s="57"/>
      <c r="DC14" s="474"/>
      <c r="DD14" s="474"/>
      <c r="DE14" s="451"/>
      <c r="DF14" s="57"/>
      <c r="DG14" s="57"/>
      <c r="DH14" s="57"/>
      <c r="DI14" s="475"/>
      <c r="DJ14" s="451"/>
      <c r="DK14" s="57"/>
      <c r="DL14" s="57"/>
      <c r="DM14" s="347"/>
      <c r="DN14" s="347"/>
      <c r="DO14" s="347"/>
      <c r="DP14" s="347"/>
      <c r="DQ14" s="347"/>
      <c r="DR14" s="347"/>
      <c r="DS14" s="455"/>
      <c r="DT14" s="456"/>
      <c r="DU14" s="347"/>
      <c r="DV14" s="347"/>
      <c r="DW14" s="347"/>
      <c r="DX14" s="347"/>
      <c r="DY14" s="347"/>
      <c r="DZ14" s="347"/>
      <c r="EA14" s="347"/>
      <c r="EB14" s="347"/>
      <c r="EC14" s="457"/>
      <c r="ED14" s="456"/>
      <c r="EE14" s="453"/>
      <c r="EF14" s="456"/>
      <c r="EG14" s="347"/>
      <c r="EH14" s="347"/>
      <c r="EI14" s="347"/>
      <c r="EJ14" s="347"/>
      <c r="EK14" s="347"/>
      <c r="EL14" s="458"/>
    </row>
    <row r="15" spans="1:142" s="459" customFormat="1" hidden="1" x14ac:dyDescent="0.25">
      <c r="A15" s="180"/>
      <c r="B15" s="56"/>
      <c r="C15" s="56" t="s">
        <v>1799</v>
      </c>
      <c r="D15" s="419" t="s">
        <v>1800</v>
      </c>
      <c r="E15" s="56"/>
      <c r="F15" s="56"/>
      <c r="G15" s="95"/>
      <c r="H15" s="473"/>
      <c r="I15" s="341"/>
      <c r="J15" s="341"/>
      <c r="K15" s="235"/>
      <c r="L15" s="473">
        <v>9</v>
      </c>
      <c r="M15" s="473"/>
      <c r="N15" s="473"/>
      <c r="O15" s="473"/>
      <c r="P15" s="341">
        <v>9</v>
      </c>
      <c r="Q15" s="341"/>
      <c r="R15" s="341"/>
      <c r="S15" s="473"/>
      <c r="T15" s="341"/>
      <c r="U15" s="341"/>
      <c r="V15" s="341">
        <v>8</v>
      </c>
      <c r="W15" s="341">
        <v>8</v>
      </c>
      <c r="X15" s="341">
        <v>9</v>
      </c>
      <c r="Y15" s="235"/>
      <c r="Z15" s="341"/>
      <c r="AA15" s="341"/>
      <c r="AB15" s="341"/>
      <c r="AC15" s="341"/>
      <c r="AD15" s="341"/>
      <c r="AE15" s="473"/>
      <c r="AF15" s="341"/>
      <c r="AG15" s="341"/>
      <c r="AH15" s="341"/>
      <c r="AI15" s="341"/>
      <c r="AJ15" s="341"/>
      <c r="AK15" s="473"/>
      <c r="AL15" s="341"/>
      <c r="AM15" s="341"/>
      <c r="AN15" s="95"/>
      <c r="AO15" s="341"/>
      <c r="AP15" s="341"/>
      <c r="AQ15" s="473"/>
      <c r="AR15" s="480"/>
      <c r="AS15" s="451"/>
      <c r="AT15" s="451"/>
      <c r="AU15" s="451"/>
      <c r="AV15" s="451"/>
      <c r="AW15" s="451"/>
      <c r="AX15" s="451"/>
      <c r="AY15" s="451"/>
      <c r="AZ15" s="451"/>
      <c r="BA15" s="451"/>
      <c r="BB15" s="451"/>
      <c r="BC15" s="451"/>
      <c r="BD15" s="451"/>
      <c r="BE15" s="451"/>
      <c r="BF15" s="451"/>
      <c r="BG15" s="451"/>
      <c r="BH15" s="61"/>
      <c r="BI15" s="451"/>
      <c r="BJ15" s="451"/>
      <c r="BK15" s="451"/>
      <c r="BL15" s="451"/>
      <c r="BM15" s="451"/>
      <c r="BN15" s="451"/>
      <c r="BO15" s="451"/>
      <c r="BP15" s="451"/>
      <c r="BQ15" s="451"/>
      <c r="BR15" s="451"/>
      <c r="BS15" s="451"/>
      <c r="BT15" s="451"/>
      <c r="BU15" s="451"/>
      <c r="BV15" s="451"/>
      <c r="BW15" s="451"/>
      <c r="BX15" s="451"/>
      <c r="BY15" s="451"/>
      <c r="BZ15" s="451"/>
      <c r="CA15" s="451"/>
      <c r="CB15" s="451"/>
      <c r="CC15" s="451"/>
      <c r="CD15" s="451"/>
      <c r="CE15" s="451"/>
      <c r="CF15" s="475"/>
      <c r="CG15" s="473">
        <v>5</v>
      </c>
      <c r="CH15" s="473"/>
      <c r="CI15" s="473"/>
      <c r="CJ15" s="473"/>
      <c r="CK15" s="473"/>
      <c r="CL15" s="473"/>
      <c r="CM15" s="473"/>
      <c r="CN15" s="341"/>
      <c r="CO15" s="61">
        <f>COUNTIF(H15:CN15,"2022-1")</f>
        <v>0</v>
      </c>
      <c r="CP15" s="55">
        <f t="shared" si="0"/>
        <v>5</v>
      </c>
      <c r="CQ15" s="55">
        <f t="shared" si="1"/>
        <v>0</v>
      </c>
      <c r="CR15" s="55">
        <f t="shared" si="2"/>
        <v>1</v>
      </c>
      <c r="CS15" s="55">
        <f t="shared" si="3"/>
        <v>0</v>
      </c>
      <c r="CT15" s="55">
        <f t="shared" si="5"/>
        <v>6</v>
      </c>
      <c r="CU15" s="480"/>
      <c r="CV15" s="57"/>
      <c r="CW15" s="57"/>
      <c r="CX15" s="57"/>
      <c r="CY15" s="57"/>
      <c r="CZ15" s="57"/>
      <c r="DA15" s="57"/>
      <c r="DB15" s="57"/>
      <c r="DC15" s="474"/>
      <c r="DD15" s="474"/>
      <c r="DE15" s="451"/>
      <c r="DF15" s="57"/>
      <c r="DG15" s="57"/>
      <c r="DH15" s="57"/>
      <c r="DI15" s="475"/>
      <c r="DJ15" s="451"/>
      <c r="DK15" s="57"/>
      <c r="DL15" s="57"/>
      <c r="DM15" s="347"/>
      <c r="DN15" s="347"/>
      <c r="DO15" s="347"/>
      <c r="DP15" s="347"/>
      <c r="DQ15" s="347"/>
      <c r="DR15" s="347"/>
      <c r="DS15" s="455"/>
      <c r="DT15" s="456"/>
      <c r="DU15" s="347"/>
      <c r="DV15" s="347"/>
      <c r="DW15" s="347"/>
      <c r="DX15" s="347"/>
      <c r="DY15" s="347"/>
      <c r="DZ15" s="347"/>
      <c r="EA15" s="347"/>
      <c r="EB15" s="347"/>
      <c r="EC15" s="457"/>
      <c r="ED15" s="456"/>
      <c r="EE15" s="453"/>
      <c r="EF15" s="456"/>
      <c r="EG15" s="347"/>
      <c r="EH15" s="347"/>
      <c r="EI15" s="347"/>
      <c r="EJ15" s="347"/>
      <c r="EK15" s="347"/>
      <c r="EL15" s="458"/>
    </row>
    <row r="16" spans="1:142" s="459" customFormat="1" ht="15.75" hidden="1" customHeight="1" x14ac:dyDescent="0.25">
      <c r="A16" s="180"/>
      <c r="B16" s="56"/>
      <c r="C16" s="56" t="s">
        <v>1805</v>
      </c>
      <c r="D16" s="419" t="s">
        <v>1806</v>
      </c>
      <c r="E16" s="56"/>
      <c r="F16" s="56"/>
      <c r="G16" s="95"/>
      <c r="H16" s="473"/>
      <c r="I16" s="341"/>
      <c r="J16" s="341"/>
      <c r="K16" s="235"/>
      <c r="L16" s="473">
        <v>5</v>
      </c>
      <c r="M16" s="473"/>
      <c r="N16" s="473"/>
      <c r="O16" s="473"/>
      <c r="P16" s="473">
        <v>5</v>
      </c>
      <c r="Q16" s="473"/>
      <c r="R16" s="341"/>
      <c r="S16" s="473"/>
      <c r="T16" s="341"/>
      <c r="U16" s="341"/>
      <c r="V16" s="473">
        <v>5</v>
      </c>
      <c r="W16" s="473">
        <v>5</v>
      </c>
      <c r="X16" s="473">
        <v>5</v>
      </c>
      <c r="Y16" s="235"/>
      <c r="Z16" s="341"/>
      <c r="AA16" s="341"/>
      <c r="AB16" s="341"/>
      <c r="AC16" s="341"/>
      <c r="AD16" s="341"/>
      <c r="AE16" s="473"/>
      <c r="AF16" s="341"/>
      <c r="AG16" s="341"/>
      <c r="AH16" s="341"/>
      <c r="AI16" s="341"/>
      <c r="AJ16" s="341"/>
      <c r="AK16" s="473"/>
      <c r="AL16" s="341"/>
      <c r="AM16" s="341"/>
      <c r="AN16" s="95"/>
      <c r="AO16" s="341"/>
      <c r="AP16" s="341"/>
      <c r="AQ16" s="473"/>
      <c r="AR16" s="480"/>
      <c r="AS16" s="451"/>
      <c r="AT16" s="451"/>
      <c r="AU16" s="451"/>
      <c r="AV16" s="451"/>
      <c r="AW16" s="451"/>
      <c r="AX16" s="451"/>
      <c r="AY16" s="451"/>
      <c r="AZ16" s="451"/>
      <c r="BA16" s="451"/>
      <c r="BB16" s="451"/>
      <c r="BC16" s="451"/>
      <c r="BD16" s="451"/>
      <c r="BE16" s="451"/>
      <c r="BF16" s="451"/>
      <c r="BG16" s="451"/>
      <c r="BH16" s="61"/>
      <c r="BI16" s="451"/>
      <c r="BJ16" s="451"/>
      <c r="BK16" s="451"/>
      <c r="BL16" s="451"/>
      <c r="BM16" s="451"/>
      <c r="BN16" s="451"/>
      <c r="BO16" s="451"/>
      <c r="BP16" s="451"/>
      <c r="BQ16" s="451"/>
      <c r="BR16" s="451"/>
      <c r="BS16" s="451"/>
      <c r="BT16" s="451"/>
      <c r="BU16" s="451"/>
      <c r="BV16" s="451"/>
      <c r="BW16" s="451"/>
      <c r="BX16" s="451"/>
      <c r="BY16" s="451"/>
      <c r="BZ16" s="451"/>
      <c r="CA16" s="451"/>
      <c r="CB16" s="451"/>
      <c r="CC16" s="451"/>
      <c r="CD16" s="451"/>
      <c r="CE16" s="451"/>
      <c r="CF16" s="475"/>
      <c r="CG16" s="473">
        <v>5</v>
      </c>
      <c r="CH16" s="473"/>
      <c r="CI16" s="473"/>
      <c r="CJ16" s="473"/>
      <c r="CK16" s="473"/>
      <c r="CL16" s="473"/>
      <c r="CM16" s="473"/>
      <c r="CN16" s="341"/>
      <c r="CO16" s="61">
        <f>COUNTIF(H16:CN16,"2022-1")</f>
        <v>0</v>
      </c>
      <c r="CP16" s="55">
        <f t="shared" si="0"/>
        <v>0</v>
      </c>
      <c r="CQ16" s="55">
        <f t="shared" si="1"/>
        <v>0</v>
      </c>
      <c r="CR16" s="55">
        <f t="shared" si="2"/>
        <v>6</v>
      </c>
      <c r="CS16" s="55">
        <f t="shared" si="3"/>
        <v>0</v>
      </c>
      <c r="CT16" s="55">
        <f t="shared" si="5"/>
        <v>6</v>
      </c>
      <c r="CU16" s="480"/>
      <c r="CV16" s="57"/>
      <c r="CW16" s="57"/>
      <c r="CX16" s="57"/>
      <c r="CY16" s="57"/>
      <c r="CZ16" s="57"/>
      <c r="DA16" s="57"/>
      <c r="DB16" s="57"/>
      <c r="DC16" s="474"/>
      <c r="DD16" s="474"/>
      <c r="DE16" s="451"/>
      <c r="DF16" s="57"/>
      <c r="DG16" s="57"/>
      <c r="DH16" s="57"/>
      <c r="DI16" s="475"/>
      <c r="DJ16" s="451"/>
      <c r="DK16" s="57"/>
      <c r="DL16" s="57"/>
      <c r="DM16" s="347"/>
      <c r="DN16" s="347"/>
      <c r="DO16" s="347"/>
      <c r="DP16" s="347"/>
      <c r="DQ16" s="347"/>
      <c r="DR16" s="347"/>
      <c r="DS16" s="455"/>
      <c r="DT16" s="456"/>
      <c r="DU16" s="347"/>
      <c r="DV16" s="347"/>
      <c r="DW16" s="347"/>
      <c r="DX16" s="347"/>
      <c r="DY16" s="347"/>
      <c r="DZ16" s="347"/>
      <c r="EA16" s="347"/>
      <c r="EB16" s="347"/>
      <c r="EC16" s="457"/>
      <c r="ED16" s="456"/>
      <c r="EE16" s="453"/>
      <c r="EF16" s="456"/>
      <c r="EG16" s="347"/>
      <c r="EH16" s="347"/>
      <c r="EI16" s="347"/>
      <c r="EJ16" s="347"/>
      <c r="EK16" s="347"/>
      <c r="EL16" s="458"/>
    </row>
    <row r="17" spans="1:142" s="54" customFormat="1" ht="13.5" hidden="1" customHeight="1" x14ac:dyDescent="0.25">
      <c r="A17" s="180">
        <v>2</v>
      </c>
      <c r="B17" s="55"/>
      <c r="C17" s="86" t="s">
        <v>1512</v>
      </c>
      <c r="D17" s="85" t="s">
        <v>1511</v>
      </c>
      <c r="E17" s="91" t="s">
        <v>592</v>
      </c>
      <c r="F17" s="57"/>
      <c r="G17" s="57">
        <v>2</v>
      </c>
      <c r="H17" s="608">
        <v>10</v>
      </c>
      <c r="I17" s="625" t="s">
        <v>595</v>
      </c>
      <c r="J17" s="625">
        <v>10</v>
      </c>
      <c r="K17" s="625" t="s">
        <v>595</v>
      </c>
      <c r="L17" s="625" t="s">
        <v>595</v>
      </c>
      <c r="M17" s="608">
        <v>10</v>
      </c>
      <c r="N17" s="608">
        <v>10</v>
      </c>
      <c r="O17" s="608">
        <v>10</v>
      </c>
      <c r="P17" s="625" t="s">
        <v>595</v>
      </c>
      <c r="Q17" s="612" t="s">
        <v>595</v>
      </c>
      <c r="R17" s="625" t="s">
        <v>595</v>
      </c>
      <c r="S17" s="612" t="s">
        <v>595</v>
      </c>
      <c r="T17" s="625" t="s">
        <v>595</v>
      </c>
      <c r="U17" s="625">
        <v>10</v>
      </c>
      <c r="V17" s="625">
        <v>9</v>
      </c>
      <c r="W17" s="625">
        <v>9</v>
      </c>
      <c r="X17" s="612">
        <v>10</v>
      </c>
      <c r="Y17" s="625">
        <v>10</v>
      </c>
      <c r="Z17" s="612">
        <v>10</v>
      </c>
      <c r="AA17" s="625" t="s">
        <v>595</v>
      </c>
      <c r="AB17" s="612">
        <v>8</v>
      </c>
      <c r="AC17" s="612" t="s">
        <v>595</v>
      </c>
      <c r="AD17" s="625">
        <v>10</v>
      </c>
      <c r="AE17" s="625" t="s">
        <v>595</v>
      </c>
      <c r="AF17" s="625">
        <v>9</v>
      </c>
      <c r="AG17" s="625" t="s">
        <v>595</v>
      </c>
      <c r="AH17" s="612">
        <v>9</v>
      </c>
      <c r="AI17" s="625">
        <v>10</v>
      </c>
      <c r="AJ17" s="612">
        <v>10</v>
      </c>
      <c r="AK17" s="625">
        <v>10</v>
      </c>
      <c r="AL17" s="625">
        <v>9</v>
      </c>
      <c r="AM17" s="625">
        <v>10</v>
      </c>
      <c r="AN17" s="625">
        <v>10</v>
      </c>
      <c r="AO17" s="625" t="s">
        <v>595</v>
      </c>
      <c r="AP17" s="625">
        <v>10</v>
      </c>
      <c r="AQ17" s="612">
        <v>10</v>
      </c>
      <c r="AR17" s="638">
        <v>10</v>
      </c>
      <c r="AS17" s="625" t="s">
        <v>595</v>
      </c>
      <c r="AT17" s="625"/>
      <c r="AU17" s="625"/>
      <c r="AV17" s="625"/>
      <c r="AW17" s="625"/>
      <c r="AX17" s="625"/>
      <c r="AY17" s="625"/>
      <c r="AZ17" s="625"/>
      <c r="BA17" s="625"/>
      <c r="BB17" s="625"/>
      <c r="BC17" s="625"/>
      <c r="BD17" s="625"/>
      <c r="BE17" s="625"/>
      <c r="BF17" s="625"/>
      <c r="BG17" s="625"/>
      <c r="BH17" s="625"/>
      <c r="BI17" s="625"/>
      <c r="BJ17" s="625" t="s">
        <v>595</v>
      </c>
      <c r="BK17" s="625" t="s">
        <v>595</v>
      </c>
      <c r="BL17" s="625"/>
      <c r="BM17" s="625"/>
      <c r="BN17" s="625"/>
      <c r="BO17" s="625"/>
      <c r="BP17" s="625"/>
      <c r="BQ17" s="625"/>
      <c r="BR17" s="625"/>
      <c r="BS17" s="625"/>
      <c r="BT17" s="625"/>
      <c r="BU17" s="625"/>
      <c r="BV17" s="625"/>
      <c r="BW17" s="625"/>
      <c r="BX17" s="625"/>
      <c r="BY17" s="625"/>
      <c r="BZ17" s="625"/>
      <c r="CA17" s="625"/>
      <c r="CB17" s="625"/>
      <c r="CC17" s="625"/>
      <c r="CD17" s="625"/>
      <c r="CE17" s="625"/>
      <c r="CF17" s="625" t="s">
        <v>595</v>
      </c>
      <c r="CG17" s="625" t="s">
        <v>595</v>
      </c>
      <c r="CH17" s="626"/>
      <c r="CI17" s="626"/>
      <c r="CJ17" s="626"/>
      <c r="CK17" s="626"/>
      <c r="CL17" s="626"/>
      <c r="CM17" s="626"/>
      <c r="CN17" s="612" t="s">
        <v>595</v>
      </c>
      <c r="CO17" s="611">
        <f>COUNTIF(H17:CN17,"2022-2")</f>
        <v>0</v>
      </c>
      <c r="CP17" s="597">
        <f t="shared" si="0"/>
        <v>24</v>
      </c>
      <c r="CQ17" s="597">
        <f t="shared" si="1"/>
        <v>19</v>
      </c>
      <c r="CR17" s="597">
        <f t="shared" si="2"/>
        <v>0</v>
      </c>
      <c r="CS17" s="597">
        <f t="shared" si="3"/>
        <v>0</v>
      </c>
      <c r="CT17" s="597">
        <f t="shared" si="5"/>
        <v>43</v>
      </c>
      <c r="CU17" s="678"/>
      <c r="CV17" s="171"/>
      <c r="CW17" s="171"/>
      <c r="CX17" s="171"/>
      <c r="CY17" s="171"/>
      <c r="CZ17" s="171"/>
      <c r="DA17" s="171"/>
      <c r="DB17" s="171"/>
      <c r="DC17" s="171"/>
      <c r="DD17" s="171"/>
      <c r="DE17" s="171"/>
      <c r="DF17" s="171"/>
      <c r="DG17" s="171"/>
      <c r="DH17" s="171"/>
      <c r="DI17" s="171"/>
      <c r="DJ17" s="171"/>
      <c r="DK17" s="171"/>
      <c r="DL17" s="171"/>
      <c r="DM17" s="7"/>
      <c r="DN17" s="7"/>
      <c r="DO17" s="7"/>
      <c r="DP17" s="7"/>
      <c r="DQ17" s="7"/>
      <c r="DR17" s="7"/>
      <c r="DS17" s="23"/>
      <c r="DT17" s="8"/>
      <c r="DU17" s="7"/>
      <c r="DV17" s="7"/>
      <c r="DW17" s="7"/>
      <c r="DX17" s="7"/>
      <c r="DY17" s="7"/>
      <c r="DZ17" s="7"/>
      <c r="EA17" s="7"/>
      <c r="EB17" s="7"/>
      <c r="EC17" s="24"/>
      <c r="ED17" s="8"/>
      <c r="EE17" s="22"/>
      <c r="EF17" s="8"/>
      <c r="EG17" s="7"/>
      <c r="EH17" s="7"/>
      <c r="EI17" s="7"/>
      <c r="EJ17" s="7"/>
      <c r="EK17" s="7"/>
      <c r="EL17" s="13"/>
    </row>
    <row r="18" spans="1:142" s="54" customFormat="1" ht="15" hidden="1" x14ac:dyDescent="0.25">
      <c r="A18" s="180">
        <v>3</v>
      </c>
      <c r="B18" s="56"/>
      <c r="C18" s="186" t="s">
        <v>1611</v>
      </c>
      <c r="D18" s="187" t="s">
        <v>1612</v>
      </c>
      <c r="E18" s="206" t="s">
        <v>591</v>
      </c>
      <c r="F18" s="181">
        <v>1</v>
      </c>
      <c r="G18" s="341"/>
      <c r="H18" s="608" t="s">
        <v>1673</v>
      </c>
      <c r="I18" s="625"/>
      <c r="J18" s="595" t="s">
        <v>1673</v>
      </c>
      <c r="K18" s="608"/>
      <c r="L18" s="608" t="s">
        <v>1673</v>
      </c>
      <c r="M18" s="626"/>
      <c r="N18" s="608" t="s">
        <v>1673</v>
      </c>
      <c r="O18" s="626"/>
      <c r="P18" s="608" t="s">
        <v>1673</v>
      </c>
      <c r="Q18" s="612"/>
      <c r="R18" s="626"/>
      <c r="S18" s="608"/>
      <c r="T18" s="626"/>
      <c r="U18" s="625"/>
      <c r="V18" s="628"/>
      <c r="W18" s="625"/>
      <c r="X18" s="626"/>
      <c r="Y18" s="628"/>
      <c r="Z18" s="626"/>
      <c r="AA18" s="626"/>
      <c r="AB18" s="612"/>
      <c r="AC18" s="612"/>
      <c r="AD18" s="626"/>
      <c r="AE18" s="628"/>
      <c r="AF18" s="626"/>
      <c r="AG18" s="626"/>
      <c r="AH18" s="612"/>
      <c r="AI18" s="628"/>
      <c r="AJ18" s="626"/>
      <c r="AK18" s="628"/>
      <c r="AL18" s="626"/>
      <c r="AM18" s="626"/>
      <c r="AN18" s="628"/>
      <c r="AO18" s="626"/>
      <c r="AP18" s="626"/>
      <c r="AQ18" s="628" t="s">
        <v>1673</v>
      </c>
      <c r="AR18" s="638"/>
      <c r="AS18" s="630"/>
      <c r="AT18" s="630"/>
      <c r="AU18" s="630"/>
      <c r="AV18" s="630"/>
      <c r="AW18" s="630"/>
      <c r="AX18" s="630"/>
      <c r="AY18" s="630"/>
      <c r="AZ18" s="630"/>
      <c r="BA18" s="630"/>
      <c r="BB18" s="630"/>
      <c r="BC18" s="630"/>
      <c r="BD18" s="630"/>
      <c r="BE18" s="630"/>
      <c r="BF18" s="630" t="s">
        <v>1673</v>
      </c>
      <c r="BG18" s="630"/>
      <c r="BH18" s="630"/>
      <c r="BI18" s="630"/>
      <c r="BJ18" s="630"/>
      <c r="BK18" s="630"/>
      <c r="BL18" s="630"/>
      <c r="BM18" s="630"/>
      <c r="BN18" s="630"/>
      <c r="BO18" s="630"/>
      <c r="BP18" s="630"/>
      <c r="BQ18" s="630"/>
      <c r="BR18" s="630"/>
      <c r="BS18" s="630"/>
      <c r="BT18" s="630"/>
      <c r="BU18" s="630"/>
      <c r="BV18" s="630"/>
      <c r="BW18" s="630"/>
      <c r="BX18" s="630"/>
      <c r="BY18" s="630"/>
      <c r="BZ18" s="630"/>
      <c r="CA18" s="630"/>
      <c r="CB18" s="630"/>
      <c r="CC18" s="630"/>
      <c r="CD18" s="630"/>
      <c r="CE18" s="630"/>
      <c r="CF18" s="631"/>
      <c r="CG18" s="630"/>
      <c r="CH18" s="628"/>
      <c r="CI18" s="628"/>
      <c r="CJ18" s="628"/>
      <c r="CK18" s="628"/>
      <c r="CL18" s="628"/>
      <c r="CM18" s="628"/>
      <c r="CN18" s="608"/>
      <c r="CO18" s="611">
        <f>COUNTIF(H18:CN18,"2022-2")</f>
        <v>0</v>
      </c>
      <c r="CP18" s="597">
        <f t="shared" si="0"/>
        <v>0</v>
      </c>
      <c r="CQ18" s="597">
        <f t="shared" si="1"/>
        <v>0</v>
      </c>
      <c r="CR18" s="597">
        <f t="shared" si="2"/>
        <v>0</v>
      </c>
      <c r="CS18" s="597">
        <f t="shared" si="3"/>
        <v>0</v>
      </c>
      <c r="CT18" s="597">
        <f t="shared" si="5"/>
        <v>0</v>
      </c>
      <c r="CU18" s="678"/>
      <c r="CV18" s="171"/>
      <c r="CW18" s="171"/>
      <c r="CX18" s="171"/>
      <c r="CY18" s="171"/>
      <c r="CZ18" s="171"/>
      <c r="DA18" s="171"/>
      <c r="DB18" s="171"/>
      <c r="DC18" s="544"/>
      <c r="DD18" s="544"/>
      <c r="DE18" s="543"/>
      <c r="DF18" s="171"/>
      <c r="DG18" s="171"/>
      <c r="DH18" s="171"/>
      <c r="DI18" s="545"/>
      <c r="DJ18" s="543"/>
      <c r="DK18" s="171"/>
      <c r="DL18" s="171"/>
      <c r="DM18" s="7"/>
      <c r="DN18" s="7"/>
      <c r="DO18" s="7"/>
      <c r="DP18" s="7"/>
      <c r="DQ18" s="7"/>
      <c r="DR18" s="7"/>
      <c r="DS18" s="23"/>
      <c r="DT18" s="8"/>
      <c r="DU18" s="7"/>
      <c r="DV18" s="7"/>
      <c r="DW18" s="7"/>
      <c r="DX18" s="7"/>
      <c r="DY18" s="7"/>
      <c r="DZ18" s="7"/>
      <c r="EA18" s="7"/>
      <c r="EB18" s="7"/>
      <c r="EC18" s="24"/>
      <c r="ED18" s="8"/>
      <c r="EE18" s="22"/>
      <c r="EF18" s="8"/>
      <c r="EG18" s="7"/>
      <c r="EH18" s="7"/>
      <c r="EI18" s="7"/>
      <c r="EJ18" s="7"/>
      <c r="EK18" s="7"/>
      <c r="EL18" s="13"/>
    </row>
    <row r="19" spans="1:142" s="65" customFormat="1" ht="15" hidden="1" customHeight="1" x14ac:dyDescent="0.25">
      <c r="A19" s="55"/>
      <c r="B19" s="55"/>
      <c r="C19" s="86" t="s">
        <v>1763</v>
      </c>
      <c r="D19" s="85" t="s">
        <v>1762</v>
      </c>
      <c r="E19" s="85" t="s">
        <v>591</v>
      </c>
      <c r="F19" s="57">
        <v>1</v>
      </c>
      <c r="G19" s="57"/>
      <c r="H19" s="625">
        <v>5</v>
      </c>
      <c r="I19" s="625"/>
      <c r="J19" s="625">
        <v>5</v>
      </c>
      <c r="K19" s="625"/>
      <c r="L19" s="625">
        <v>5</v>
      </c>
      <c r="M19" s="625"/>
      <c r="N19" s="625">
        <v>5</v>
      </c>
      <c r="O19" s="625"/>
      <c r="P19" s="625">
        <v>5</v>
      </c>
      <c r="Q19" s="625"/>
      <c r="R19" s="625"/>
      <c r="S19" s="625"/>
      <c r="T19" s="625"/>
      <c r="U19" s="625"/>
      <c r="V19" s="625"/>
      <c r="W19" s="625"/>
      <c r="X19" s="625"/>
      <c r="Y19" s="625"/>
      <c r="Z19" s="625"/>
      <c r="AA19" s="625"/>
      <c r="AB19" s="625"/>
      <c r="AC19" s="625"/>
      <c r="AD19" s="625"/>
      <c r="AE19" s="625"/>
      <c r="AF19" s="625"/>
      <c r="AG19" s="625"/>
      <c r="AH19" s="625"/>
      <c r="AI19" s="625"/>
      <c r="AJ19" s="625"/>
      <c r="AK19" s="625"/>
      <c r="AL19" s="625"/>
      <c r="AM19" s="625"/>
      <c r="AN19" s="625"/>
      <c r="AO19" s="625"/>
      <c r="AP19" s="625"/>
      <c r="AQ19" s="625">
        <v>5</v>
      </c>
      <c r="AR19" s="638"/>
      <c r="AS19" s="625"/>
      <c r="AT19" s="625"/>
      <c r="AU19" s="625"/>
      <c r="AV19" s="625"/>
      <c r="AW19" s="625"/>
      <c r="AX19" s="625"/>
      <c r="AY19" s="625"/>
      <c r="AZ19" s="625"/>
      <c r="BA19" s="625"/>
      <c r="BB19" s="625"/>
      <c r="BC19" s="625"/>
      <c r="BD19" s="625"/>
      <c r="BE19" s="625"/>
      <c r="BF19" s="625">
        <v>5</v>
      </c>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11">
        <f>COUNTIF(H19:CN19,"2022-2")</f>
        <v>0</v>
      </c>
      <c r="CP19" s="597">
        <f t="shared" si="0"/>
        <v>0</v>
      </c>
      <c r="CQ19" s="597">
        <f t="shared" si="1"/>
        <v>0</v>
      </c>
      <c r="CR19" s="597">
        <f t="shared" si="2"/>
        <v>7</v>
      </c>
      <c r="CS19" s="597">
        <f t="shared" si="3"/>
        <v>0</v>
      </c>
      <c r="CT19" s="597">
        <f t="shared" si="5"/>
        <v>7</v>
      </c>
      <c r="CU19" s="59"/>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63"/>
      <c r="DT19" s="59"/>
      <c r="DU19" s="55"/>
      <c r="DV19" s="55"/>
      <c r="DW19" s="55"/>
      <c r="DX19" s="55"/>
      <c r="DY19" s="55"/>
      <c r="DZ19" s="55"/>
      <c r="EA19" s="55"/>
      <c r="EB19" s="55"/>
      <c r="EC19" s="64"/>
      <c r="ED19" s="59"/>
      <c r="EE19" s="62"/>
      <c r="EF19" s="59"/>
      <c r="EG19" s="55"/>
      <c r="EH19" s="55"/>
      <c r="EI19" s="55"/>
      <c r="EJ19" s="55"/>
      <c r="EK19" s="55"/>
      <c r="EL19" s="60"/>
    </row>
    <row r="20" spans="1:142" s="65" customFormat="1" ht="15" hidden="1" customHeight="1" x14ac:dyDescent="0.25">
      <c r="A20" s="180"/>
      <c r="B20" s="56"/>
      <c r="C20" s="186" t="s">
        <v>2060</v>
      </c>
      <c r="D20" s="187" t="s">
        <v>2061</v>
      </c>
      <c r="E20" s="187" t="s">
        <v>592</v>
      </c>
      <c r="F20" s="181">
        <v>1</v>
      </c>
      <c r="G20" s="341"/>
      <c r="H20" s="628"/>
      <c r="I20" s="626"/>
      <c r="J20" s="625" t="s">
        <v>2141</v>
      </c>
      <c r="K20" s="625" t="s">
        <v>2141</v>
      </c>
      <c r="L20" s="628"/>
      <c r="M20" s="625" t="s">
        <v>2141</v>
      </c>
      <c r="N20" s="626"/>
      <c r="O20" s="626"/>
      <c r="P20" s="628"/>
      <c r="Q20" s="626"/>
      <c r="R20" s="626"/>
      <c r="S20" s="626"/>
      <c r="T20" s="626"/>
      <c r="U20" s="625"/>
      <c r="V20" s="628"/>
      <c r="W20" s="625" t="s">
        <v>2141</v>
      </c>
      <c r="X20" s="626"/>
      <c r="Y20" s="625"/>
      <c r="Z20" s="626"/>
      <c r="AA20" s="626"/>
      <c r="AB20" s="626"/>
      <c r="AC20" s="626"/>
      <c r="AD20" s="625"/>
      <c r="AE20" s="628"/>
      <c r="AF20" s="626"/>
      <c r="AG20" s="626"/>
      <c r="AH20" s="626"/>
      <c r="AI20" s="625"/>
      <c r="AJ20" s="626"/>
      <c r="AK20" s="625"/>
      <c r="AL20" s="626"/>
      <c r="AM20" s="625"/>
      <c r="AN20" s="625"/>
      <c r="AO20" s="626"/>
      <c r="AP20" s="625"/>
      <c r="AQ20" s="625" t="s">
        <v>2141</v>
      </c>
      <c r="AR20" s="638"/>
      <c r="AS20" s="630"/>
      <c r="AT20" s="630"/>
      <c r="AU20" s="630"/>
      <c r="AV20" s="630"/>
      <c r="AW20" s="630"/>
      <c r="AX20" s="630"/>
      <c r="AY20" s="630"/>
      <c r="AZ20" s="630"/>
      <c r="BA20" s="630"/>
      <c r="BB20" s="630"/>
      <c r="BC20" s="630"/>
      <c r="BD20" s="630"/>
      <c r="BE20" s="630"/>
      <c r="BF20" s="630"/>
      <c r="BG20" s="630"/>
      <c r="BH20" s="630"/>
      <c r="BI20" s="630"/>
      <c r="BJ20" s="630"/>
      <c r="BK20" s="626"/>
      <c r="BL20" s="626"/>
      <c r="BM20" s="626"/>
      <c r="BN20" s="626"/>
      <c r="BO20" s="626"/>
      <c r="BP20" s="626"/>
      <c r="BQ20" s="626"/>
      <c r="BR20" s="626"/>
      <c r="BS20" s="626"/>
      <c r="BT20" s="626"/>
      <c r="BU20" s="626"/>
      <c r="BV20" s="626"/>
      <c r="BW20" s="626"/>
      <c r="BX20" s="626"/>
      <c r="BY20" s="626"/>
      <c r="BZ20" s="626"/>
      <c r="CA20" s="626"/>
      <c r="CB20" s="626"/>
      <c r="CC20" s="626"/>
      <c r="CD20" s="626"/>
      <c r="CE20" s="625" t="s">
        <v>2141</v>
      </c>
      <c r="CF20" s="631"/>
      <c r="CG20" s="625" t="s">
        <v>2141</v>
      </c>
      <c r="CH20" s="630"/>
      <c r="CI20" s="630"/>
      <c r="CJ20" s="630"/>
      <c r="CK20" s="630"/>
      <c r="CL20" s="630"/>
      <c r="CM20" s="630"/>
      <c r="CN20" s="630"/>
      <c r="CO20" s="611">
        <f>COUNTIF(H20:CN20,"2023-1")</f>
        <v>7</v>
      </c>
      <c r="CP20" s="597">
        <f t="shared" si="0"/>
        <v>0</v>
      </c>
      <c r="CQ20" s="597">
        <f t="shared" si="1"/>
        <v>0</v>
      </c>
      <c r="CR20" s="597">
        <f t="shared" si="2"/>
        <v>0</v>
      </c>
      <c r="CS20" s="597">
        <f t="shared" si="3"/>
        <v>0</v>
      </c>
      <c r="CT20" s="597">
        <f t="shared" ref="CT20:CT30" si="6">SUM(CP20:CS20)</f>
        <v>0</v>
      </c>
      <c r="CU20" s="59"/>
      <c r="CV20" s="55"/>
      <c r="CW20" s="55"/>
      <c r="CX20" s="55"/>
      <c r="CY20" s="55"/>
      <c r="CZ20" s="55"/>
      <c r="DA20" s="55"/>
      <c r="DB20" s="55"/>
      <c r="DC20" s="62"/>
      <c r="DD20" s="62"/>
      <c r="DE20" s="61"/>
      <c r="DF20" s="55"/>
      <c r="DG20" s="55"/>
      <c r="DH20" s="55"/>
      <c r="DI20" s="64"/>
      <c r="DJ20" s="61"/>
      <c r="DK20" s="55"/>
      <c r="DL20" s="55"/>
      <c r="DM20" s="55"/>
      <c r="DN20" s="55"/>
      <c r="DO20" s="55"/>
      <c r="DP20" s="55"/>
      <c r="DQ20" s="55"/>
      <c r="DR20" s="55"/>
      <c r="DS20" s="63"/>
      <c r="DT20" s="59"/>
      <c r="DU20" s="55"/>
      <c r="DV20" s="55"/>
      <c r="DW20" s="55"/>
      <c r="DX20" s="55"/>
      <c r="DY20" s="55"/>
      <c r="DZ20" s="55"/>
      <c r="EA20" s="55"/>
      <c r="EB20" s="55"/>
      <c r="ED20" s="59"/>
      <c r="EE20" s="62"/>
      <c r="EF20" s="59"/>
      <c r="EG20" s="55"/>
      <c r="EH20" s="55"/>
      <c r="EI20" s="55"/>
      <c r="EJ20" s="55"/>
      <c r="EK20" s="55"/>
      <c r="EL20" s="60"/>
    </row>
    <row r="21" spans="1:142" s="65" customFormat="1" ht="15" customHeight="1" x14ac:dyDescent="0.25">
      <c r="A21" s="180"/>
      <c r="B21" s="56"/>
      <c r="C21" s="186"/>
      <c r="D21" s="187"/>
      <c r="E21" s="187"/>
      <c r="F21" s="181"/>
      <c r="G21" s="341"/>
      <c r="H21" s="628"/>
      <c r="I21" s="626"/>
      <c r="J21" s="625"/>
      <c r="K21" s="625"/>
      <c r="L21" s="628"/>
      <c r="M21" s="625"/>
      <c r="N21" s="626"/>
      <c r="O21" s="626"/>
      <c r="P21" s="628"/>
      <c r="Q21" s="628"/>
      <c r="R21" s="626"/>
      <c r="S21" s="626"/>
      <c r="T21" s="628"/>
      <c r="U21" s="625"/>
      <c r="V21" s="628"/>
      <c r="W21" s="625"/>
      <c r="X21" s="626"/>
      <c r="Y21" s="625"/>
      <c r="Z21" s="626"/>
      <c r="AA21" s="626"/>
      <c r="AB21" s="626"/>
      <c r="AC21" s="626"/>
      <c r="AD21" s="625"/>
      <c r="AE21" s="628"/>
      <c r="AF21" s="626"/>
      <c r="AG21" s="626"/>
      <c r="AH21" s="626"/>
      <c r="AI21" s="625"/>
      <c r="AJ21" s="626"/>
      <c r="AK21" s="625"/>
      <c r="AL21" s="626"/>
      <c r="AM21" s="625"/>
      <c r="AN21" s="625"/>
      <c r="AO21" s="626"/>
      <c r="AP21" s="625"/>
      <c r="AQ21" s="625"/>
      <c r="AR21" s="638"/>
      <c r="AS21" s="630"/>
      <c r="AT21" s="630"/>
      <c r="AU21" s="630"/>
      <c r="AV21" s="630"/>
      <c r="AW21" s="630"/>
      <c r="AX21" s="630"/>
      <c r="AY21" s="630"/>
      <c r="AZ21" s="630"/>
      <c r="BA21" s="630"/>
      <c r="BB21" s="630"/>
      <c r="BC21" s="630"/>
      <c r="BD21" s="630"/>
      <c r="BE21" s="630"/>
      <c r="BF21" s="630"/>
      <c r="BG21" s="630"/>
      <c r="BH21" s="630"/>
      <c r="BI21" s="630"/>
      <c r="BJ21" s="630"/>
      <c r="BK21" s="626"/>
      <c r="BL21" s="626"/>
      <c r="BM21" s="626"/>
      <c r="BN21" s="626"/>
      <c r="BO21" s="626"/>
      <c r="BP21" s="626"/>
      <c r="BQ21" s="626"/>
      <c r="BR21" s="626"/>
      <c r="BS21" s="626"/>
      <c r="BT21" s="626"/>
      <c r="BU21" s="626"/>
      <c r="BV21" s="626"/>
      <c r="BW21" s="626"/>
      <c r="BX21" s="626"/>
      <c r="BY21" s="626"/>
      <c r="BZ21" s="626"/>
      <c r="CA21" s="626"/>
      <c r="CB21" s="626"/>
      <c r="CC21" s="626"/>
      <c r="CD21" s="626"/>
      <c r="CE21" s="625"/>
      <c r="CF21" s="631"/>
      <c r="CG21" s="625"/>
      <c r="CH21" s="630"/>
      <c r="CI21" s="630"/>
      <c r="CJ21" s="630"/>
      <c r="CK21" s="630"/>
      <c r="CL21" s="630"/>
      <c r="CM21" s="630"/>
      <c r="CN21" s="630"/>
      <c r="CO21" s="611">
        <f t="shared" ref="CO21:CO31" si="7">COUNTIF(H21:CN21,"2024-1")</f>
        <v>0</v>
      </c>
      <c r="CP21" s="597">
        <f t="shared" si="0"/>
        <v>0</v>
      </c>
      <c r="CQ21" s="597">
        <f t="shared" si="1"/>
        <v>0</v>
      </c>
      <c r="CR21" s="597">
        <f t="shared" si="2"/>
        <v>0</v>
      </c>
      <c r="CS21" s="597">
        <f t="shared" si="3"/>
        <v>0</v>
      </c>
      <c r="CT21" s="597">
        <f t="shared" si="6"/>
        <v>0</v>
      </c>
      <c r="CU21" s="59"/>
      <c r="CV21" s="55"/>
      <c r="CW21" s="55"/>
      <c r="CX21" s="55"/>
      <c r="CY21" s="55"/>
      <c r="CZ21" s="55"/>
      <c r="DA21" s="55"/>
      <c r="DB21" s="55"/>
      <c r="DC21" s="62"/>
      <c r="DD21" s="62"/>
      <c r="DE21" s="61"/>
      <c r="DF21" s="55"/>
      <c r="DG21" s="55"/>
      <c r="DH21" s="55"/>
      <c r="DI21" s="64"/>
      <c r="DJ21" s="61"/>
      <c r="DK21" s="55"/>
      <c r="DL21" s="55"/>
      <c r="DM21" s="55"/>
      <c r="DN21" s="55"/>
      <c r="DO21" s="55"/>
      <c r="DP21" s="55"/>
      <c r="DQ21" s="55"/>
      <c r="DR21" s="55"/>
      <c r="DS21" s="63"/>
      <c r="DT21" s="59"/>
      <c r="DU21" s="55"/>
      <c r="DV21" s="55"/>
      <c r="DW21" s="55"/>
      <c r="DX21" s="55"/>
      <c r="DY21" s="55"/>
      <c r="DZ21" s="55"/>
      <c r="EA21" s="55"/>
      <c r="EB21" s="55"/>
      <c r="ED21" s="59"/>
      <c r="EE21" s="62"/>
      <c r="EF21" s="59"/>
      <c r="EG21" s="55"/>
      <c r="EH21" s="55"/>
      <c r="EI21" s="55"/>
      <c r="EJ21" s="55"/>
      <c r="EK21" s="55"/>
      <c r="EL21" s="60"/>
    </row>
    <row r="22" spans="1:142" s="65" customFormat="1" ht="15" hidden="1" customHeight="1" x14ac:dyDescent="0.25">
      <c r="A22" s="180"/>
      <c r="B22" s="56"/>
      <c r="C22" s="186"/>
      <c r="D22" s="187"/>
      <c r="E22" s="187"/>
      <c r="F22" s="181"/>
      <c r="G22" s="341"/>
      <c r="H22" s="628"/>
      <c r="I22" s="626"/>
      <c r="J22" s="625"/>
      <c r="K22" s="625"/>
      <c r="L22" s="628"/>
      <c r="M22" s="625"/>
      <c r="N22" s="626"/>
      <c r="O22" s="626"/>
      <c r="P22" s="628"/>
      <c r="Q22" s="626"/>
      <c r="R22" s="626"/>
      <c r="S22" s="626"/>
      <c r="T22" s="626"/>
      <c r="U22" s="625"/>
      <c r="V22" s="628"/>
      <c r="W22" s="625"/>
      <c r="X22" s="626"/>
      <c r="Y22" s="625"/>
      <c r="Z22" s="626"/>
      <c r="AA22" s="626"/>
      <c r="AB22" s="626"/>
      <c r="AC22" s="626"/>
      <c r="AD22" s="625"/>
      <c r="AE22" s="628"/>
      <c r="AF22" s="626"/>
      <c r="AG22" s="626"/>
      <c r="AH22" s="626"/>
      <c r="AI22" s="625"/>
      <c r="AJ22" s="626"/>
      <c r="AK22" s="625"/>
      <c r="AL22" s="626"/>
      <c r="AM22" s="625"/>
      <c r="AN22" s="625"/>
      <c r="AO22" s="626"/>
      <c r="AP22" s="625"/>
      <c r="AQ22" s="625"/>
      <c r="AR22" s="638"/>
      <c r="AS22" s="630"/>
      <c r="AT22" s="630"/>
      <c r="AU22" s="630"/>
      <c r="AV22" s="630"/>
      <c r="AW22" s="630"/>
      <c r="AX22" s="630"/>
      <c r="AY22" s="630"/>
      <c r="AZ22" s="630"/>
      <c r="BA22" s="630"/>
      <c r="BB22" s="630"/>
      <c r="BC22" s="630"/>
      <c r="BD22" s="630"/>
      <c r="BE22" s="630"/>
      <c r="BF22" s="630"/>
      <c r="BG22" s="630"/>
      <c r="BH22" s="630"/>
      <c r="BI22" s="630"/>
      <c r="BJ22" s="630"/>
      <c r="BK22" s="626"/>
      <c r="BL22" s="626"/>
      <c r="BM22" s="626"/>
      <c r="BN22" s="626"/>
      <c r="BO22" s="626"/>
      <c r="BP22" s="626"/>
      <c r="BQ22" s="626"/>
      <c r="BR22" s="626"/>
      <c r="BS22" s="626"/>
      <c r="BT22" s="626"/>
      <c r="BU22" s="626"/>
      <c r="BV22" s="626"/>
      <c r="BW22" s="626"/>
      <c r="BX22" s="626"/>
      <c r="BY22" s="626"/>
      <c r="BZ22" s="626"/>
      <c r="CA22" s="626"/>
      <c r="CB22" s="626"/>
      <c r="CC22" s="626"/>
      <c r="CD22" s="626"/>
      <c r="CE22" s="625"/>
      <c r="CF22" s="631"/>
      <c r="CG22" s="625"/>
      <c r="CH22" s="630"/>
      <c r="CI22" s="630"/>
      <c r="CJ22" s="630"/>
      <c r="CK22" s="630"/>
      <c r="CL22" s="630"/>
      <c r="CM22" s="630"/>
      <c r="CN22" s="630"/>
      <c r="CO22" s="611">
        <f t="shared" si="7"/>
        <v>0</v>
      </c>
      <c r="CP22" s="597">
        <f t="shared" si="0"/>
        <v>0</v>
      </c>
      <c r="CQ22" s="597">
        <f t="shared" si="1"/>
        <v>0</v>
      </c>
      <c r="CR22" s="597">
        <f t="shared" si="2"/>
        <v>0</v>
      </c>
      <c r="CS22" s="597">
        <f t="shared" si="3"/>
        <v>0</v>
      </c>
      <c r="CT22" s="597">
        <f t="shared" si="6"/>
        <v>0</v>
      </c>
      <c r="CU22" s="59"/>
      <c r="CV22" s="55"/>
      <c r="CW22" s="55"/>
      <c r="CX22" s="55"/>
      <c r="CY22" s="55"/>
      <c r="CZ22" s="55"/>
      <c r="DA22" s="55"/>
      <c r="DB22" s="55"/>
      <c r="DC22" s="62"/>
      <c r="DD22" s="62"/>
      <c r="DE22" s="61"/>
      <c r="DF22" s="55"/>
      <c r="DG22" s="55"/>
      <c r="DH22" s="55"/>
      <c r="DI22" s="64"/>
      <c r="DJ22" s="61"/>
      <c r="DK22" s="55"/>
      <c r="DL22" s="55"/>
      <c r="DM22" s="55"/>
      <c r="DN22" s="55"/>
      <c r="DO22" s="55"/>
      <c r="DP22" s="55"/>
      <c r="DQ22" s="55"/>
      <c r="DR22" s="55"/>
      <c r="DS22" s="63"/>
      <c r="DT22" s="59"/>
      <c r="DU22" s="55"/>
      <c r="DV22" s="55"/>
      <c r="DW22" s="55"/>
      <c r="DX22" s="55"/>
      <c r="DY22" s="55"/>
      <c r="DZ22" s="55"/>
      <c r="EA22" s="55"/>
      <c r="EB22" s="55"/>
      <c r="ED22" s="59"/>
      <c r="EE22" s="62"/>
      <c r="EF22" s="59"/>
      <c r="EG22" s="55"/>
      <c r="EH22" s="55"/>
      <c r="EI22" s="55"/>
      <c r="EJ22" s="55"/>
      <c r="EK22" s="55"/>
      <c r="EL22" s="60"/>
    </row>
    <row r="23" spans="1:142" s="65" customFormat="1" ht="15" hidden="1" customHeight="1" x14ac:dyDescent="0.25">
      <c r="A23" s="180"/>
      <c r="B23" s="56"/>
      <c r="C23" s="186"/>
      <c r="D23" s="187"/>
      <c r="E23" s="187"/>
      <c r="F23" s="181"/>
      <c r="G23" s="341"/>
      <c r="H23" s="628"/>
      <c r="I23" s="626"/>
      <c r="J23" s="625"/>
      <c r="K23" s="625"/>
      <c r="L23" s="628"/>
      <c r="M23" s="625"/>
      <c r="N23" s="626"/>
      <c r="O23" s="626"/>
      <c r="P23" s="625"/>
      <c r="Q23" s="625"/>
      <c r="R23" s="626"/>
      <c r="S23" s="626"/>
      <c r="T23" s="626"/>
      <c r="U23" s="625"/>
      <c r="V23" s="628"/>
      <c r="W23" s="625"/>
      <c r="X23" s="626"/>
      <c r="Y23" s="625"/>
      <c r="Z23" s="626"/>
      <c r="AA23" s="626"/>
      <c r="AB23" s="626"/>
      <c r="AC23" s="626"/>
      <c r="AD23" s="625"/>
      <c r="AE23" s="628"/>
      <c r="AF23" s="626"/>
      <c r="AG23" s="626"/>
      <c r="AH23" s="625"/>
      <c r="AI23" s="625"/>
      <c r="AJ23" s="626"/>
      <c r="AK23" s="625"/>
      <c r="AL23" s="626"/>
      <c r="AM23" s="625"/>
      <c r="AN23" s="625"/>
      <c r="AO23" s="626"/>
      <c r="AP23" s="625"/>
      <c r="AQ23" s="626"/>
      <c r="AR23" s="625"/>
      <c r="AS23" s="630"/>
      <c r="AT23" s="630"/>
      <c r="AU23" s="630"/>
      <c r="AV23" s="630"/>
      <c r="AW23" s="630"/>
      <c r="AX23" s="630"/>
      <c r="AY23" s="630"/>
      <c r="AZ23" s="630"/>
      <c r="BA23" s="630"/>
      <c r="BB23" s="630"/>
      <c r="BC23" s="630"/>
      <c r="BD23" s="630"/>
      <c r="BE23" s="630"/>
      <c r="BF23" s="630"/>
      <c r="BG23" s="630"/>
      <c r="BH23" s="630"/>
      <c r="BI23" s="630"/>
      <c r="BJ23" s="630"/>
      <c r="BK23" s="626"/>
      <c r="BL23" s="626"/>
      <c r="BM23" s="626"/>
      <c r="BN23" s="626"/>
      <c r="BO23" s="626"/>
      <c r="BP23" s="626"/>
      <c r="BQ23" s="626"/>
      <c r="BR23" s="626"/>
      <c r="BS23" s="626"/>
      <c r="BT23" s="626"/>
      <c r="BU23" s="626"/>
      <c r="BV23" s="626"/>
      <c r="BW23" s="626"/>
      <c r="BX23" s="626"/>
      <c r="BY23" s="626"/>
      <c r="BZ23" s="626"/>
      <c r="CA23" s="626"/>
      <c r="CB23" s="626"/>
      <c r="CC23" s="626"/>
      <c r="CD23" s="626"/>
      <c r="CE23" s="626"/>
      <c r="CF23" s="631"/>
      <c r="CG23" s="630"/>
      <c r="CH23" s="630"/>
      <c r="CI23" s="630"/>
      <c r="CJ23" s="630"/>
      <c r="CK23" s="630"/>
      <c r="CL23" s="630"/>
      <c r="CM23" s="630"/>
      <c r="CN23" s="630"/>
      <c r="CO23" s="611">
        <f t="shared" si="7"/>
        <v>0</v>
      </c>
      <c r="CP23" s="597">
        <f t="shared" si="0"/>
        <v>0</v>
      </c>
      <c r="CQ23" s="597">
        <f t="shared" si="1"/>
        <v>0</v>
      </c>
      <c r="CR23" s="597">
        <f t="shared" si="2"/>
        <v>0</v>
      </c>
      <c r="CS23" s="597">
        <f t="shared" si="3"/>
        <v>0</v>
      </c>
      <c r="CT23" s="597">
        <f t="shared" si="6"/>
        <v>0</v>
      </c>
      <c r="CU23" s="59"/>
      <c r="CV23" s="55"/>
      <c r="CW23" s="55"/>
      <c r="CX23" s="55"/>
      <c r="CY23" s="55"/>
      <c r="CZ23" s="55"/>
      <c r="DA23" s="55"/>
      <c r="DB23" s="55"/>
      <c r="DC23" s="62"/>
      <c r="DD23" s="62"/>
      <c r="DE23" s="61"/>
      <c r="DF23" s="55"/>
      <c r="DG23" s="55"/>
      <c r="DH23" s="55"/>
      <c r="DI23" s="64"/>
      <c r="DJ23" s="61"/>
      <c r="DK23" s="55"/>
      <c r="DL23" s="55"/>
      <c r="DM23" s="55"/>
      <c r="DN23" s="55"/>
      <c r="DO23" s="55"/>
      <c r="DP23" s="55"/>
      <c r="DQ23" s="55"/>
      <c r="DR23" s="55"/>
      <c r="DS23" s="63"/>
      <c r="DT23" s="59"/>
      <c r="DU23" s="55"/>
      <c r="DV23" s="55"/>
      <c r="DW23" s="55"/>
      <c r="DX23" s="55"/>
      <c r="DY23" s="55"/>
      <c r="DZ23" s="55"/>
      <c r="EA23" s="55"/>
      <c r="EB23" s="55"/>
      <c r="ED23" s="59"/>
      <c r="EE23" s="62"/>
      <c r="EF23" s="59"/>
      <c r="EG23" s="55"/>
      <c r="EH23" s="55"/>
      <c r="EI23" s="55"/>
      <c r="EJ23" s="55"/>
      <c r="EK23" s="55"/>
      <c r="EL23" s="60"/>
    </row>
    <row r="24" spans="1:142" s="65" customFormat="1" ht="15" hidden="1" customHeight="1" x14ac:dyDescent="0.25">
      <c r="A24" s="180"/>
      <c r="B24" s="56"/>
      <c r="C24" s="187"/>
      <c r="D24" s="482"/>
      <c r="E24" s="187"/>
      <c r="F24" s="181"/>
      <c r="G24" s="341"/>
      <c r="H24" s="628"/>
      <c r="I24" s="626"/>
      <c r="J24" s="625"/>
      <c r="K24" s="625"/>
      <c r="L24" s="628"/>
      <c r="M24" s="625"/>
      <c r="N24" s="626"/>
      <c r="O24" s="626"/>
      <c r="P24" s="625"/>
      <c r="Q24" s="625"/>
      <c r="R24" s="626"/>
      <c r="S24" s="626"/>
      <c r="T24" s="626"/>
      <c r="U24" s="625"/>
      <c r="V24" s="628"/>
      <c r="W24" s="625"/>
      <c r="X24" s="626"/>
      <c r="Y24" s="625"/>
      <c r="Z24" s="626"/>
      <c r="AA24" s="626"/>
      <c r="AB24" s="626"/>
      <c r="AC24" s="626"/>
      <c r="AD24" s="625"/>
      <c r="AE24" s="628"/>
      <c r="AF24" s="626"/>
      <c r="AG24" s="626"/>
      <c r="AH24" s="625"/>
      <c r="AI24" s="625"/>
      <c r="AJ24" s="626"/>
      <c r="AK24" s="625"/>
      <c r="AL24" s="626"/>
      <c r="AM24" s="625"/>
      <c r="AN24" s="625"/>
      <c r="AO24" s="626"/>
      <c r="AP24" s="625"/>
      <c r="AQ24" s="626"/>
      <c r="AR24" s="625"/>
      <c r="AS24" s="630"/>
      <c r="AT24" s="630"/>
      <c r="AU24" s="630"/>
      <c r="AV24" s="630"/>
      <c r="AW24" s="630"/>
      <c r="AX24" s="630"/>
      <c r="AY24" s="630"/>
      <c r="AZ24" s="630"/>
      <c r="BA24" s="630"/>
      <c r="BB24" s="630"/>
      <c r="BC24" s="630"/>
      <c r="BD24" s="630"/>
      <c r="BE24" s="630"/>
      <c r="BF24" s="630"/>
      <c r="BG24" s="630"/>
      <c r="BH24" s="630"/>
      <c r="BI24" s="630"/>
      <c r="BJ24" s="630"/>
      <c r="BK24" s="626"/>
      <c r="BL24" s="626"/>
      <c r="BM24" s="626"/>
      <c r="BN24" s="626"/>
      <c r="BO24" s="626"/>
      <c r="BP24" s="626"/>
      <c r="BQ24" s="626"/>
      <c r="BR24" s="626"/>
      <c r="BS24" s="626"/>
      <c r="BT24" s="626"/>
      <c r="BU24" s="626"/>
      <c r="BV24" s="626"/>
      <c r="BW24" s="626"/>
      <c r="BX24" s="626"/>
      <c r="BY24" s="626"/>
      <c r="BZ24" s="626"/>
      <c r="CA24" s="626"/>
      <c r="CB24" s="626"/>
      <c r="CC24" s="626"/>
      <c r="CD24" s="626"/>
      <c r="CE24" s="626"/>
      <c r="CF24" s="631"/>
      <c r="CG24" s="630"/>
      <c r="CH24" s="630"/>
      <c r="CI24" s="630"/>
      <c r="CJ24" s="630"/>
      <c r="CK24" s="630"/>
      <c r="CL24" s="630"/>
      <c r="CM24" s="630"/>
      <c r="CN24" s="630"/>
      <c r="CO24" s="611">
        <f t="shared" si="7"/>
        <v>0</v>
      </c>
      <c r="CP24" s="597">
        <f t="shared" si="0"/>
        <v>0</v>
      </c>
      <c r="CQ24" s="597">
        <f t="shared" si="1"/>
        <v>0</v>
      </c>
      <c r="CR24" s="597">
        <f t="shared" si="2"/>
        <v>0</v>
      </c>
      <c r="CS24" s="597">
        <f t="shared" si="3"/>
        <v>0</v>
      </c>
      <c r="CT24" s="597">
        <f t="shared" si="6"/>
        <v>0</v>
      </c>
      <c r="CU24" s="59"/>
      <c r="CV24" s="55"/>
      <c r="CW24" s="55"/>
      <c r="CX24" s="55"/>
      <c r="CY24" s="55"/>
      <c r="CZ24" s="55"/>
      <c r="DA24" s="55"/>
      <c r="DB24" s="55"/>
      <c r="DC24" s="62"/>
      <c r="DD24" s="62"/>
      <c r="DE24" s="61"/>
      <c r="DF24" s="55"/>
      <c r="DG24" s="55"/>
      <c r="DH24" s="55"/>
      <c r="DI24" s="64"/>
      <c r="DJ24" s="61"/>
      <c r="DK24" s="55"/>
      <c r="DL24" s="55"/>
      <c r="DM24" s="55"/>
      <c r="DN24" s="55"/>
      <c r="DO24" s="55"/>
      <c r="DP24" s="55"/>
      <c r="DQ24" s="55"/>
      <c r="DR24" s="55"/>
      <c r="DS24" s="63"/>
      <c r="DT24" s="59"/>
      <c r="DU24" s="55"/>
      <c r="DV24" s="55"/>
      <c r="DW24" s="55"/>
      <c r="DX24" s="55"/>
      <c r="DY24" s="55"/>
      <c r="DZ24" s="55"/>
      <c r="EA24" s="55"/>
      <c r="EB24" s="55"/>
      <c r="ED24" s="59"/>
      <c r="EE24" s="62"/>
      <c r="EF24" s="59"/>
      <c r="EG24" s="55"/>
      <c r="EH24" s="55"/>
      <c r="EI24" s="55"/>
      <c r="EJ24" s="55"/>
      <c r="EK24" s="55"/>
      <c r="EL24" s="60"/>
    </row>
    <row r="25" spans="1:142" s="459" customFormat="1" ht="15" hidden="1" x14ac:dyDescent="0.25">
      <c r="A25" s="180">
        <v>4</v>
      </c>
      <c r="B25" s="56"/>
      <c r="C25" s="56"/>
      <c r="D25" s="419"/>
      <c r="E25" s="56"/>
      <c r="F25" s="56"/>
      <c r="G25" s="95"/>
      <c r="H25" s="608"/>
      <c r="I25" s="612"/>
      <c r="J25" s="595"/>
      <c r="K25" s="625"/>
      <c r="L25" s="628"/>
      <c r="M25" s="612"/>
      <c r="N25" s="612"/>
      <c r="O25" s="612"/>
      <c r="P25" s="608"/>
      <c r="Q25" s="612"/>
      <c r="R25" s="612"/>
      <c r="S25" s="612"/>
      <c r="T25" s="612"/>
      <c r="U25" s="625"/>
      <c r="V25" s="628"/>
      <c r="W25" s="625"/>
      <c r="X25" s="612"/>
      <c r="Y25" s="625"/>
      <c r="Z25" s="612"/>
      <c r="AA25" s="612"/>
      <c r="AB25" s="612"/>
      <c r="AC25" s="612"/>
      <c r="AD25" s="625"/>
      <c r="AE25" s="608"/>
      <c r="AF25" s="612"/>
      <c r="AG25" s="612"/>
      <c r="AH25" s="612"/>
      <c r="AI25" s="625"/>
      <c r="AJ25" s="612"/>
      <c r="AK25" s="625"/>
      <c r="AL25" s="612"/>
      <c r="AM25" s="625"/>
      <c r="AN25" s="625"/>
      <c r="AO25" s="612"/>
      <c r="AP25" s="625"/>
      <c r="AQ25" s="628"/>
      <c r="AR25" s="644"/>
      <c r="AS25" s="616"/>
      <c r="AT25" s="616"/>
      <c r="AU25" s="616"/>
      <c r="AV25" s="616"/>
      <c r="AW25" s="616"/>
      <c r="AX25" s="616"/>
      <c r="AY25" s="616"/>
      <c r="AZ25" s="616"/>
      <c r="BA25" s="616"/>
      <c r="BB25" s="616"/>
      <c r="BC25" s="616"/>
      <c r="BD25" s="616"/>
      <c r="BE25" s="616"/>
      <c r="BF25" s="630"/>
      <c r="BG25" s="616"/>
      <c r="BH25" s="630"/>
      <c r="BI25" s="616"/>
      <c r="BJ25" s="616"/>
      <c r="BK25" s="616"/>
      <c r="BL25" s="608"/>
      <c r="BM25" s="608"/>
      <c r="BN25" s="608"/>
      <c r="BO25" s="608"/>
      <c r="BP25" s="608"/>
      <c r="BQ25" s="608"/>
      <c r="BR25" s="608"/>
      <c r="BS25" s="608"/>
      <c r="BT25" s="608"/>
      <c r="BU25" s="608"/>
      <c r="BV25" s="608"/>
      <c r="BW25" s="608"/>
      <c r="BX25" s="608"/>
      <c r="BY25" s="608"/>
      <c r="BZ25" s="608"/>
      <c r="CA25" s="608"/>
      <c r="CB25" s="608"/>
      <c r="CC25" s="608"/>
      <c r="CD25" s="608"/>
      <c r="CE25" s="612"/>
      <c r="CF25" s="623"/>
      <c r="CG25" s="616"/>
      <c r="CH25" s="616"/>
      <c r="CI25" s="616"/>
      <c r="CJ25" s="616"/>
      <c r="CK25" s="616"/>
      <c r="CL25" s="616"/>
      <c r="CM25" s="616"/>
      <c r="CN25" s="616"/>
      <c r="CO25" s="611">
        <f t="shared" si="7"/>
        <v>0</v>
      </c>
      <c r="CP25" s="597">
        <f t="shared" si="0"/>
        <v>0</v>
      </c>
      <c r="CQ25" s="597">
        <f t="shared" si="1"/>
        <v>0</v>
      </c>
      <c r="CR25" s="597">
        <f t="shared" si="2"/>
        <v>0</v>
      </c>
      <c r="CS25" s="597">
        <f t="shared" si="3"/>
        <v>0</v>
      </c>
      <c r="CT25" s="597">
        <f t="shared" si="6"/>
        <v>0</v>
      </c>
      <c r="CU25" s="480"/>
      <c r="CV25" s="57"/>
      <c r="CW25" s="57"/>
      <c r="CX25" s="57"/>
      <c r="CY25" s="57"/>
      <c r="CZ25" s="57"/>
      <c r="DA25" s="57"/>
      <c r="DB25" s="57"/>
      <c r="DC25" s="474"/>
      <c r="DD25" s="474"/>
      <c r="DE25" s="451"/>
      <c r="DF25" s="57"/>
      <c r="DG25" s="57"/>
      <c r="DH25" s="57"/>
      <c r="DI25" s="475"/>
      <c r="DJ25" s="451"/>
      <c r="DK25" s="57"/>
      <c r="DL25" s="57"/>
      <c r="DM25" s="347"/>
      <c r="DN25" s="347"/>
      <c r="DO25" s="347"/>
      <c r="DP25" s="347"/>
      <c r="DQ25" s="347"/>
      <c r="DR25" s="347"/>
      <c r="DS25" s="455"/>
      <c r="DT25" s="456"/>
      <c r="DU25" s="347"/>
      <c r="DV25" s="347"/>
      <c r="DW25" s="347"/>
      <c r="DX25" s="347"/>
      <c r="DY25" s="347"/>
      <c r="DZ25" s="347"/>
      <c r="EA25" s="347"/>
      <c r="EB25" s="347"/>
      <c r="EC25" s="457"/>
      <c r="ED25" s="456"/>
      <c r="EE25" s="453"/>
      <c r="EF25" s="456"/>
      <c r="EG25" s="347"/>
      <c r="EH25" s="347"/>
      <c r="EI25" s="347"/>
      <c r="EJ25" s="347"/>
      <c r="EK25" s="347"/>
      <c r="EL25" s="458"/>
    </row>
    <row r="26" spans="1:142" s="459" customFormat="1" ht="15" hidden="1" x14ac:dyDescent="0.25">
      <c r="A26" s="180">
        <v>2</v>
      </c>
      <c r="B26" s="55">
        <v>1404199</v>
      </c>
      <c r="C26" s="55"/>
      <c r="D26" s="482"/>
      <c r="E26" s="56"/>
      <c r="F26" s="55"/>
      <c r="G26" s="55"/>
      <c r="H26" s="57"/>
      <c r="I26" s="57"/>
      <c r="J26" s="57"/>
      <c r="K26" s="476"/>
      <c r="L26" s="628"/>
      <c r="M26" s="476"/>
      <c r="N26" s="57"/>
      <c r="O26" s="57"/>
      <c r="P26" s="57"/>
      <c r="Q26" s="476"/>
      <c r="R26" s="57"/>
      <c r="S26" s="476"/>
      <c r="T26" s="57"/>
      <c r="U26" s="57"/>
      <c r="V26" s="628"/>
      <c r="W26" s="57"/>
      <c r="X26" s="57"/>
      <c r="Y26" s="57"/>
      <c r="Z26" s="57"/>
      <c r="AA26" s="57"/>
      <c r="AB26" s="57"/>
      <c r="AC26" s="57"/>
      <c r="AD26" s="57"/>
      <c r="AE26" s="57"/>
      <c r="AF26" s="57"/>
      <c r="AG26" s="57"/>
      <c r="AH26" s="57"/>
      <c r="AI26" s="57"/>
      <c r="AJ26" s="57"/>
      <c r="AK26" s="57"/>
      <c r="AL26" s="57"/>
      <c r="AM26" s="57"/>
      <c r="AN26" s="57"/>
      <c r="AO26" s="57"/>
      <c r="AP26" s="57"/>
      <c r="AQ26" s="57"/>
      <c r="AR26" s="480"/>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611">
        <f t="shared" si="7"/>
        <v>0</v>
      </c>
      <c r="CP26" s="597">
        <f t="shared" si="0"/>
        <v>0</v>
      </c>
      <c r="CQ26" s="597">
        <f t="shared" si="1"/>
        <v>0</v>
      </c>
      <c r="CR26" s="597">
        <f t="shared" si="2"/>
        <v>0</v>
      </c>
      <c r="CS26" s="597">
        <f t="shared" si="3"/>
        <v>0</v>
      </c>
      <c r="CT26" s="597">
        <f t="shared" si="6"/>
        <v>0</v>
      </c>
      <c r="CU26" s="480">
        <v>8</v>
      </c>
      <c r="CV26" s="57">
        <v>8</v>
      </c>
      <c r="CW26" s="57"/>
      <c r="CX26" s="57"/>
      <c r="CY26" s="57"/>
      <c r="CZ26" s="57"/>
      <c r="DA26" s="57"/>
      <c r="DB26" s="57"/>
      <c r="DC26" s="57"/>
      <c r="DD26" s="57"/>
      <c r="DE26" s="57"/>
      <c r="DF26" s="57"/>
      <c r="DG26" s="57"/>
      <c r="DH26" s="57"/>
      <c r="DI26" s="57"/>
      <c r="DJ26" s="57"/>
      <c r="DK26" s="57"/>
      <c r="DL26" s="57"/>
      <c r="DM26" s="347"/>
      <c r="DN26" s="347"/>
      <c r="DO26" s="347"/>
      <c r="DP26" s="347"/>
      <c r="DQ26" s="347"/>
      <c r="DR26" s="347"/>
      <c r="DS26" s="455"/>
      <c r="DT26" s="456"/>
      <c r="DU26" s="347"/>
      <c r="DV26" s="347"/>
      <c r="DW26" s="347"/>
      <c r="DX26" s="347"/>
      <c r="DY26" s="347"/>
      <c r="DZ26" s="347"/>
      <c r="EA26" s="347"/>
      <c r="EB26" s="347"/>
      <c r="EC26" s="457"/>
      <c r="ED26" s="456"/>
      <c r="EE26" s="453"/>
      <c r="EF26" s="456"/>
      <c r="EG26" s="347"/>
      <c r="EH26" s="347"/>
      <c r="EI26" s="347"/>
      <c r="EJ26" s="347"/>
      <c r="EK26" s="347"/>
      <c r="EL26" s="458"/>
    </row>
    <row r="27" spans="1:142" s="459" customFormat="1" ht="15" hidden="1" x14ac:dyDescent="0.25">
      <c r="A27" s="180">
        <v>3</v>
      </c>
      <c r="B27" s="55">
        <v>1404199</v>
      </c>
      <c r="C27" s="55"/>
      <c r="D27" s="482"/>
      <c r="E27" s="55"/>
      <c r="F27" s="55"/>
      <c r="G27" s="55"/>
      <c r="H27" s="57"/>
      <c r="I27" s="57"/>
      <c r="J27" s="57"/>
      <c r="K27" s="57"/>
      <c r="L27" s="628"/>
      <c r="M27" s="57"/>
      <c r="N27" s="57"/>
      <c r="O27" s="57"/>
      <c r="P27" s="57"/>
      <c r="Q27" s="57"/>
      <c r="R27" s="57"/>
      <c r="S27" s="57"/>
      <c r="T27" s="57"/>
      <c r="U27" s="57"/>
      <c r="V27" s="628"/>
      <c r="W27" s="57"/>
      <c r="X27" s="57"/>
      <c r="Y27" s="57"/>
      <c r="Z27" s="57"/>
      <c r="AA27" s="57"/>
      <c r="AB27" s="57"/>
      <c r="AC27" s="57"/>
      <c r="AD27" s="57"/>
      <c r="AE27" s="57"/>
      <c r="AF27" s="57"/>
      <c r="AG27" s="57"/>
      <c r="AH27" s="57"/>
      <c r="AI27" s="57"/>
      <c r="AJ27" s="57"/>
      <c r="AK27" s="57"/>
      <c r="AL27" s="57"/>
      <c r="AM27" s="57"/>
      <c r="AN27" s="57"/>
      <c r="AO27" s="57"/>
      <c r="AP27" s="57"/>
      <c r="AQ27" s="57"/>
      <c r="AR27" s="480"/>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611">
        <f t="shared" si="7"/>
        <v>0</v>
      </c>
      <c r="CP27" s="597">
        <f t="shared" si="0"/>
        <v>0</v>
      </c>
      <c r="CQ27" s="597">
        <f t="shared" si="1"/>
        <v>0</v>
      </c>
      <c r="CR27" s="597">
        <f t="shared" si="2"/>
        <v>0</v>
      </c>
      <c r="CS27" s="597">
        <f t="shared" si="3"/>
        <v>0</v>
      </c>
      <c r="CT27" s="597">
        <f t="shared" si="6"/>
        <v>0</v>
      </c>
      <c r="CU27" s="480">
        <v>8</v>
      </c>
      <c r="CV27" s="57">
        <v>7</v>
      </c>
      <c r="CW27" s="57"/>
      <c r="CX27" s="57"/>
      <c r="CY27" s="57"/>
      <c r="CZ27" s="57"/>
      <c r="DA27" s="57"/>
      <c r="DB27" s="57"/>
      <c r="DC27" s="57"/>
      <c r="DD27" s="57"/>
      <c r="DE27" s="57"/>
      <c r="DF27" s="57"/>
      <c r="DG27" s="57"/>
      <c r="DH27" s="57"/>
      <c r="DI27" s="57"/>
      <c r="DJ27" s="57"/>
      <c r="DK27" s="57"/>
      <c r="DL27" s="57"/>
      <c r="DM27" s="347"/>
      <c r="DN27" s="347"/>
      <c r="DO27" s="347"/>
      <c r="DP27" s="347"/>
      <c r="DQ27" s="347"/>
      <c r="DR27" s="347"/>
      <c r="DS27" s="455"/>
      <c r="DT27" s="456"/>
      <c r="DU27" s="347"/>
      <c r="DV27" s="347"/>
      <c r="DW27" s="347"/>
      <c r="DX27" s="347"/>
      <c r="DY27" s="347"/>
      <c r="DZ27" s="347"/>
      <c r="EA27" s="347"/>
      <c r="EB27" s="347"/>
      <c r="EC27" s="457"/>
      <c r="ED27" s="456"/>
      <c r="EE27" s="453"/>
      <c r="EF27" s="456"/>
      <c r="EG27" s="347"/>
      <c r="EH27" s="347"/>
      <c r="EI27" s="347"/>
      <c r="EJ27" s="347"/>
      <c r="EK27" s="347"/>
      <c r="EL27" s="458"/>
    </row>
    <row r="28" spans="1:142" s="459" customFormat="1" ht="15" hidden="1" x14ac:dyDescent="0.25">
      <c r="A28" s="180">
        <v>4</v>
      </c>
      <c r="B28" s="55">
        <v>1404199</v>
      </c>
      <c r="C28" s="55"/>
      <c r="D28" s="482"/>
      <c r="E28" s="55"/>
      <c r="F28" s="55"/>
      <c r="G28" s="55"/>
      <c r="H28" s="57"/>
      <c r="I28" s="57"/>
      <c r="J28" s="57"/>
      <c r="K28" s="57"/>
      <c r="L28" s="628"/>
      <c r="M28" s="57"/>
      <c r="N28" s="57"/>
      <c r="O28" s="57"/>
      <c r="P28" s="57"/>
      <c r="Q28" s="57"/>
      <c r="R28" s="57"/>
      <c r="S28" s="57"/>
      <c r="T28" s="57"/>
      <c r="U28" s="57"/>
      <c r="V28" s="628"/>
      <c r="W28" s="57"/>
      <c r="X28" s="57"/>
      <c r="Y28" s="57"/>
      <c r="Z28" s="57"/>
      <c r="AA28" s="57"/>
      <c r="AB28" s="57"/>
      <c r="AC28" s="57"/>
      <c r="AD28" s="57"/>
      <c r="AE28" s="57"/>
      <c r="AF28" s="57"/>
      <c r="AG28" s="57"/>
      <c r="AH28" s="57"/>
      <c r="AI28" s="57"/>
      <c r="AJ28" s="57"/>
      <c r="AK28" s="57"/>
      <c r="AL28" s="57"/>
      <c r="AM28" s="57"/>
      <c r="AN28" s="57"/>
      <c r="AO28" s="57"/>
      <c r="AP28" s="57"/>
      <c r="AQ28" s="57"/>
      <c r="AR28" s="480"/>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611">
        <f t="shared" si="7"/>
        <v>0</v>
      </c>
      <c r="CP28" s="597">
        <f t="shared" si="0"/>
        <v>0</v>
      </c>
      <c r="CQ28" s="597">
        <f t="shared" si="1"/>
        <v>0</v>
      </c>
      <c r="CR28" s="597">
        <f t="shared" si="2"/>
        <v>0</v>
      </c>
      <c r="CS28" s="597">
        <f t="shared" si="3"/>
        <v>0</v>
      </c>
      <c r="CT28" s="597">
        <f t="shared" si="6"/>
        <v>0</v>
      </c>
      <c r="CU28" s="480">
        <v>9</v>
      </c>
      <c r="CV28" s="57">
        <v>6</v>
      </c>
      <c r="CW28" s="57"/>
      <c r="CX28" s="57"/>
      <c r="CY28" s="57"/>
      <c r="CZ28" s="57"/>
      <c r="DA28" s="57"/>
      <c r="DB28" s="57"/>
      <c r="DC28" s="57"/>
      <c r="DD28" s="57"/>
      <c r="DE28" s="57"/>
      <c r="DF28" s="57"/>
      <c r="DG28" s="57"/>
      <c r="DH28" s="57"/>
      <c r="DI28" s="57"/>
      <c r="DJ28" s="57"/>
      <c r="DK28" s="57"/>
      <c r="DL28" s="57"/>
      <c r="DM28" s="347"/>
      <c r="DN28" s="347"/>
      <c r="DO28" s="347"/>
      <c r="DP28" s="347"/>
      <c r="DQ28" s="347"/>
      <c r="DR28" s="347"/>
      <c r="DS28" s="455"/>
      <c r="DT28" s="456"/>
      <c r="DU28" s="347"/>
      <c r="DV28" s="347"/>
      <c r="DW28" s="347"/>
      <c r="DX28" s="347"/>
      <c r="DY28" s="347"/>
      <c r="DZ28" s="347"/>
      <c r="EA28" s="347"/>
      <c r="EB28" s="347"/>
      <c r="EC28" s="457"/>
      <c r="ED28" s="456"/>
      <c r="EE28" s="453"/>
      <c r="EF28" s="456"/>
      <c r="EG28" s="347"/>
      <c r="EH28" s="347"/>
      <c r="EI28" s="347"/>
      <c r="EJ28" s="347"/>
      <c r="EK28" s="347"/>
      <c r="EL28" s="458"/>
    </row>
    <row r="29" spans="1:142" s="459" customFormat="1" ht="15" x14ac:dyDescent="0.25">
      <c r="A29" s="180"/>
      <c r="B29" s="55"/>
      <c r="C29" s="55"/>
      <c r="D29" s="482"/>
      <c r="E29" s="55"/>
      <c r="F29" s="55"/>
      <c r="G29" s="55"/>
      <c r="H29" s="628"/>
      <c r="I29" s="57"/>
      <c r="J29" s="57"/>
      <c r="K29" s="57"/>
      <c r="L29" s="628"/>
      <c r="M29" s="57"/>
      <c r="N29" s="57"/>
      <c r="O29" s="57"/>
      <c r="P29" s="628"/>
      <c r="Q29" s="57"/>
      <c r="R29" s="628"/>
      <c r="S29" s="57"/>
      <c r="T29" s="57"/>
      <c r="U29" s="57"/>
      <c r="V29" s="628"/>
      <c r="W29" s="57"/>
      <c r="X29" s="57"/>
      <c r="Y29" s="57"/>
      <c r="Z29" s="57"/>
      <c r="AA29" s="57"/>
      <c r="AB29" s="341"/>
      <c r="AC29" s="57"/>
      <c r="AD29" s="57"/>
      <c r="AE29" s="57"/>
      <c r="AF29" s="57"/>
      <c r="AG29" s="57"/>
      <c r="AH29" s="57"/>
      <c r="AI29" s="57"/>
      <c r="AJ29" s="57"/>
      <c r="AK29" s="57"/>
      <c r="AL29" s="626"/>
      <c r="AM29" s="57"/>
      <c r="AN29" s="57"/>
      <c r="AO29" s="57"/>
      <c r="AP29" s="57"/>
      <c r="AQ29" s="57"/>
      <c r="AR29" s="473"/>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626"/>
      <c r="CG29" s="57"/>
      <c r="CH29" s="57"/>
      <c r="CI29" s="57"/>
      <c r="CJ29" s="57"/>
      <c r="CK29" s="57"/>
      <c r="CL29" s="57"/>
      <c r="CM29" s="57"/>
      <c r="CN29" s="57"/>
      <c r="CO29" s="611">
        <f t="shared" si="7"/>
        <v>0</v>
      </c>
      <c r="CP29" s="597">
        <f t="shared" si="0"/>
        <v>0</v>
      </c>
      <c r="CQ29" s="597">
        <f t="shared" si="1"/>
        <v>0</v>
      </c>
      <c r="CR29" s="597">
        <f t="shared" si="2"/>
        <v>0</v>
      </c>
      <c r="CS29" s="597">
        <f t="shared" si="3"/>
        <v>0</v>
      </c>
      <c r="CT29" s="597">
        <f t="shared" si="6"/>
        <v>0</v>
      </c>
      <c r="CU29" s="480"/>
      <c r="CV29" s="57"/>
      <c r="CW29" s="57"/>
      <c r="CX29" s="57"/>
      <c r="CY29" s="57"/>
      <c r="CZ29" s="57"/>
      <c r="DA29" s="57"/>
      <c r="DB29" s="57"/>
      <c r="DC29" s="57"/>
      <c r="DD29" s="57"/>
      <c r="DE29" s="57"/>
      <c r="DF29" s="57"/>
      <c r="DG29" s="57"/>
      <c r="DH29" s="57"/>
      <c r="DI29" s="57"/>
      <c r="DJ29" s="57"/>
      <c r="DK29" s="57"/>
      <c r="DL29" s="57"/>
      <c r="DM29" s="347"/>
      <c r="DN29" s="347"/>
      <c r="DO29" s="347"/>
      <c r="DP29" s="347"/>
      <c r="DQ29" s="347"/>
      <c r="DR29" s="347"/>
      <c r="DS29" s="455"/>
      <c r="DT29" s="456"/>
      <c r="DU29" s="347"/>
      <c r="DV29" s="347"/>
      <c r="DW29" s="347"/>
      <c r="DX29" s="347"/>
      <c r="DY29" s="347"/>
      <c r="DZ29" s="347"/>
      <c r="EA29" s="347"/>
      <c r="EB29" s="347"/>
      <c r="EC29" s="457"/>
      <c r="ED29" s="456"/>
      <c r="EE29" s="453"/>
      <c r="EF29" s="456"/>
      <c r="EG29" s="347"/>
      <c r="EH29" s="347"/>
      <c r="EI29" s="347"/>
      <c r="EJ29" s="347"/>
      <c r="EK29" s="347"/>
      <c r="EL29" s="458"/>
    </row>
    <row r="30" spans="1:142" s="65" customFormat="1" ht="15" customHeight="1" x14ac:dyDescent="0.25">
      <c r="A30" s="55"/>
      <c r="B30" s="55"/>
      <c r="C30" s="86"/>
      <c r="D30" s="85"/>
      <c r="E30" s="85"/>
      <c r="F30" s="57"/>
      <c r="G30" s="57"/>
      <c r="H30" s="628"/>
      <c r="I30" s="199"/>
      <c r="J30" s="55"/>
      <c r="K30" s="55"/>
      <c r="L30" s="628"/>
      <c r="M30" s="625"/>
      <c r="N30" s="55"/>
      <c r="O30" s="55"/>
      <c r="P30" s="628"/>
      <c r="Q30" s="55"/>
      <c r="R30" s="628"/>
      <c r="S30" s="55"/>
      <c r="T30" s="55"/>
      <c r="U30" s="55"/>
      <c r="V30" s="628"/>
      <c r="W30" s="625"/>
      <c r="X30" s="55"/>
      <c r="Y30" s="55"/>
      <c r="Z30" s="55"/>
      <c r="AA30" s="55"/>
      <c r="AB30" s="626"/>
      <c r="AC30" s="55"/>
      <c r="AD30" s="55"/>
      <c r="AE30" s="55"/>
      <c r="AF30" s="625"/>
      <c r="AG30" s="55"/>
      <c r="AH30" s="55"/>
      <c r="AI30" s="55"/>
      <c r="AJ30" s="55"/>
      <c r="AK30" s="55"/>
      <c r="AL30" s="626"/>
      <c r="AM30" s="55"/>
      <c r="AN30" s="55"/>
      <c r="AO30" s="55"/>
      <c r="AP30" s="55"/>
      <c r="AQ30" s="55"/>
      <c r="AR30" s="626"/>
      <c r="AS30" s="55"/>
      <c r="AT30" s="55"/>
      <c r="AU30" s="55"/>
      <c r="AV30" s="55"/>
      <c r="AW30" s="55"/>
      <c r="AX30" s="55"/>
      <c r="AY30" s="55"/>
      <c r="AZ30" s="55"/>
      <c r="BA30" s="55"/>
      <c r="BB30" s="55"/>
      <c r="BC30" s="55"/>
      <c r="BD30" s="55"/>
      <c r="BE30" s="55"/>
      <c r="BF30" s="55"/>
      <c r="BG30" s="55"/>
      <c r="BH30" s="55"/>
      <c r="BI30" s="55"/>
      <c r="BJ30" s="625"/>
      <c r="BK30" s="55"/>
      <c r="BL30" s="55"/>
      <c r="BM30" s="55"/>
      <c r="BN30" s="55"/>
      <c r="BO30" s="55"/>
      <c r="BP30" s="55"/>
      <c r="BQ30" s="55"/>
      <c r="BR30" s="55"/>
      <c r="BS30" s="55"/>
      <c r="BT30" s="55"/>
      <c r="BU30" s="55"/>
      <c r="BV30" s="55"/>
      <c r="BW30" s="55"/>
      <c r="BX30" s="55"/>
      <c r="BY30" s="55"/>
      <c r="BZ30" s="55"/>
      <c r="CA30" s="55"/>
      <c r="CB30" s="55"/>
      <c r="CC30" s="55"/>
      <c r="CD30" s="55"/>
      <c r="CE30" s="55"/>
      <c r="CF30" s="626"/>
      <c r="CG30" s="625"/>
      <c r="CH30" s="625"/>
      <c r="CI30" s="625"/>
      <c r="CJ30" s="625"/>
      <c r="CK30" s="625"/>
      <c r="CL30" s="625"/>
      <c r="CM30" s="625"/>
      <c r="CN30" s="55"/>
      <c r="CO30" s="611">
        <f t="shared" si="7"/>
        <v>0</v>
      </c>
      <c r="CP30" s="597">
        <f t="shared" si="0"/>
        <v>0</v>
      </c>
      <c r="CQ30" s="597">
        <f t="shared" si="1"/>
        <v>0</v>
      </c>
      <c r="CR30" s="597">
        <f t="shared" si="2"/>
        <v>0</v>
      </c>
      <c r="CS30" s="597">
        <f t="shared" si="3"/>
        <v>0</v>
      </c>
      <c r="CT30" s="597">
        <f t="shared" si="6"/>
        <v>0</v>
      </c>
      <c r="CU30" s="59"/>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63"/>
      <c r="DT30" s="59"/>
      <c r="DU30" s="55"/>
      <c r="DV30" s="55"/>
      <c r="DW30" s="55"/>
      <c r="DX30" s="55"/>
      <c r="DY30" s="55"/>
      <c r="DZ30" s="55"/>
      <c r="EA30" s="55"/>
      <c r="EB30" s="55"/>
      <c r="EC30" s="64"/>
      <c r="ED30" s="59"/>
      <c r="EE30" s="62"/>
      <c r="EF30" s="59"/>
      <c r="EG30" s="55"/>
      <c r="EH30" s="55"/>
      <c r="EI30" s="55"/>
      <c r="EJ30" s="55"/>
      <c r="EK30" s="55"/>
      <c r="EL30" s="60"/>
    </row>
    <row r="31" spans="1:142" s="65" customFormat="1" ht="15" x14ac:dyDescent="0.25">
      <c r="A31" s="180"/>
      <c r="B31" s="56"/>
      <c r="C31" s="186"/>
      <c r="D31" s="187"/>
      <c r="E31" s="187"/>
      <c r="F31" s="181"/>
      <c r="G31" s="341"/>
      <c r="H31" s="628"/>
      <c r="I31" s="612"/>
      <c r="J31" s="625"/>
      <c r="K31" s="625"/>
      <c r="L31" s="628"/>
      <c r="M31" s="625"/>
      <c r="N31" s="626"/>
      <c r="O31" s="612"/>
      <c r="P31" s="625"/>
      <c r="Q31" s="612"/>
      <c r="R31" s="628"/>
      <c r="S31" s="612"/>
      <c r="T31" s="626"/>
      <c r="U31" s="625"/>
      <c r="V31" s="628"/>
      <c r="W31" s="625"/>
      <c r="X31" s="626"/>
      <c r="Y31" s="625"/>
      <c r="Z31" s="626"/>
      <c r="AA31" s="626"/>
      <c r="AB31" s="626"/>
      <c r="AC31" s="626"/>
      <c r="AD31" s="625"/>
      <c r="AE31" s="628"/>
      <c r="AF31" s="626"/>
      <c r="AG31" s="612"/>
      <c r="AH31" s="625"/>
      <c r="AI31" s="625"/>
      <c r="AJ31" s="612"/>
      <c r="AK31" s="625"/>
      <c r="AL31" s="626"/>
      <c r="AM31" s="625"/>
      <c r="AN31" s="625"/>
      <c r="AO31" s="626"/>
      <c r="AP31" s="625"/>
      <c r="AQ31" s="612"/>
      <c r="AR31" s="625"/>
      <c r="AS31" s="630"/>
      <c r="AT31" s="630"/>
      <c r="AU31" s="630"/>
      <c r="AV31" s="630"/>
      <c r="AW31" s="630"/>
      <c r="AX31" s="630"/>
      <c r="AY31" s="630"/>
      <c r="AZ31" s="630"/>
      <c r="BA31" s="630"/>
      <c r="BB31" s="630"/>
      <c r="BC31" s="630"/>
      <c r="BD31" s="630"/>
      <c r="BE31" s="630"/>
      <c r="BF31" s="630"/>
      <c r="BG31" s="630"/>
      <c r="BH31" s="630"/>
      <c r="BI31" s="630"/>
      <c r="BJ31" s="630"/>
      <c r="BK31" s="612"/>
      <c r="BL31" s="612"/>
      <c r="BM31" s="612"/>
      <c r="BN31" s="612"/>
      <c r="BO31" s="612"/>
      <c r="BP31" s="612"/>
      <c r="BQ31" s="612"/>
      <c r="BR31" s="612"/>
      <c r="BS31" s="612"/>
      <c r="BT31" s="612"/>
      <c r="BU31" s="612"/>
      <c r="BV31" s="612"/>
      <c r="BW31" s="612"/>
      <c r="BX31" s="612"/>
      <c r="BY31" s="612"/>
      <c r="BZ31" s="612"/>
      <c r="CA31" s="612"/>
      <c r="CB31" s="612"/>
      <c r="CC31" s="612"/>
      <c r="CD31" s="612"/>
      <c r="CE31" s="612"/>
      <c r="CF31" s="626"/>
      <c r="CG31" s="630"/>
      <c r="CH31" s="630"/>
      <c r="CI31" s="630"/>
      <c r="CJ31" s="630"/>
      <c r="CK31" s="630"/>
      <c r="CL31" s="630"/>
      <c r="CM31" s="630"/>
      <c r="CN31" s="630"/>
      <c r="CO31" s="611">
        <f t="shared" si="7"/>
        <v>0</v>
      </c>
      <c r="CP31" s="597">
        <f t="shared" si="0"/>
        <v>0</v>
      </c>
      <c r="CQ31" s="597">
        <f t="shared" si="1"/>
        <v>0</v>
      </c>
      <c r="CR31" s="597">
        <f t="shared" si="2"/>
        <v>0</v>
      </c>
      <c r="CS31" s="597">
        <f t="shared" si="3"/>
        <v>0</v>
      </c>
      <c r="CT31" s="597">
        <f>SUM(CP31:CS31)</f>
        <v>0</v>
      </c>
      <c r="CU31" s="59"/>
      <c r="CV31" s="55"/>
      <c r="CW31" s="55"/>
      <c r="CX31" s="55"/>
      <c r="CY31" s="55"/>
      <c r="CZ31" s="55"/>
      <c r="DA31" s="55"/>
      <c r="DB31" s="55"/>
      <c r="DC31" s="62"/>
      <c r="DD31" s="62"/>
      <c r="DE31" s="61"/>
      <c r="DF31" s="55"/>
      <c r="DG31" s="55"/>
      <c r="DH31" s="55"/>
      <c r="DI31" s="64"/>
      <c r="DJ31" s="61"/>
      <c r="DK31" s="55"/>
      <c r="DL31" s="55"/>
      <c r="DM31" s="55"/>
      <c r="DN31" s="55"/>
      <c r="DO31" s="55"/>
      <c r="DP31" s="55"/>
      <c r="DQ31" s="55"/>
      <c r="DR31" s="55"/>
      <c r="DS31" s="63"/>
      <c r="DT31" s="59"/>
      <c r="DU31" s="55"/>
      <c r="DV31" s="55"/>
      <c r="DW31" s="55"/>
      <c r="DX31" s="55"/>
      <c r="DY31" s="55"/>
      <c r="DZ31" s="55"/>
      <c r="EA31" s="55"/>
      <c r="EB31" s="55"/>
      <c r="ED31" s="59"/>
      <c r="EE31" s="62"/>
      <c r="EF31" s="59"/>
      <c r="EG31" s="55"/>
      <c r="EH31" s="55"/>
      <c r="EI31" s="55"/>
      <c r="EJ31" s="55"/>
      <c r="EK31" s="55"/>
      <c r="EL31" s="60"/>
    </row>
    <row r="32" spans="1:142" s="65" customFormat="1" ht="15" customHeight="1" x14ac:dyDescent="0.25">
      <c r="A32" s="172"/>
      <c r="B32" s="55"/>
      <c r="C32" s="86"/>
      <c r="D32" s="85"/>
      <c r="E32" s="85"/>
      <c r="F32" s="57"/>
      <c r="G32" s="57"/>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9"/>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9"/>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63"/>
      <c r="DT32" s="59"/>
      <c r="DU32" s="55"/>
      <c r="DV32" s="55"/>
      <c r="DW32" s="55"/>
      <c r="DX32" s="55"/>
      <c r="DY32" s="55"/>
      <c r="DZ32" s="55"/>
      <c r="EA32" s="55"/>
      <c r="EB32" s="55"/>
      <c r="EC32" s="64"/>
      <c r="ED32" s="59"/>
      <c r="EE32" s="62"/>
      <c r="EF32" s="59"/>
      <c r="EG32" s="55"/>
      <c r="EH32" s="55"/>
      <c r="EI32" s="55"/>
      <c r="EJ32" s="55"/>
      <c r="EK32" s="55"/>
      <c r="EL32" s="60"/>
    </row>
    <row r="33" spans="1:142" s="65" customFormat="1" ht="15" customHeight="1" x14ac:dyDescent="0.25">
      <c r="A33" s="55"/>
      <c r="B33" s="55"/>
      <c r="C33" s="86"/>
      <c r="D33" s="85"/>
      <c r="E33" s="85"/>
      <c r="F33" s="57"/>
      <c r="G33" s="57"/>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9"/>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9"/>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63"/>
      <c r="DT33" s="59"/>
      <c r="DU33" s="55"/>
      <c r="DV33" s="55"/>
      <c r="DW33" s="55"/>
      <c r="DX33" s="55"/>
      <c r="DY33" s="55"/>
      <c r="DZ33" s="55"/>
      <c r="EA33" s="55"/>
      <c r="EB33" s="55"/>
      <c r="EC33" s="64"/>
      <c r="ED33" s="59"/>
      <c r="EE33" s="62"/>
      <c r="EF33" s="59"/>
      <c r="EG33" s="55"/>
      <c r="EH33" s="55"/>
      <c r="EI33" s="55"/>
      <c r="EJ33" s="55"/>
      <c r="EK33" s="55"/>
      <c r="EL33" s="60"/>
    </row>
    <row r="34" spans="1:142" s="65" customFormat="1" ht="15" customHeight="1" x14ac:dyDescent="0.25">
      <c r="A34" s="55"/>
      <c r="B34" s="55"/>
      <c r="C34" s="86"/>
      <c r="D34" s="85"/>
      <c r="E34" s="85"/>
      <c r="F34" s="57"/>
      <c r="G34" s="57"/>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9"/>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9"/>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63"/>
      <c r="DT34" s="59"/>
      <c r="DU34" s="55"/>
      <c r="DV34" s="55"/>
      <c r="DW34" s="55"/>
      <c r="DX34" s="55"/>
      <c r="DY34" s="55"/>
      <c r="DZ34" s="55"/>
      <c r="EA34" s="55"/>
      <c r="EB34" s="55"/>
      <c r="EC34" s="64"/>
      <c r="ED34" s="59"/>
      <c r="EE34" s="62"/>
      <c r="EF34" s="59"/>
      <c r="EG34" s="55"/>
      <c r="EH34" s="55"/>
      <c r="EI34" s="55"/>
      <c r="EJ34" s="55"/>
      <c r="EK34" s="55"/>
      <c r="EL34" s="60"/>
    </row>
    <row r="35" spans="1:142" s="65" customFormat="1" ht="15" customHeight="1" x14ac:dyDescent="0.25">
      <c r="A35" s="55"/>
      <c r="B35" s="56"/>
      <c r="C35" s="86"/>
      <c r="D35" s="85"/>
      <c r="E35" s="85"/>
      <c r="F35" s="57"/>
      <c r="G35" s="57"/>
      <c r="H35" s="55"/>
      <c r="I35" s="55"/>
      <c r="J35" s="56"/>
      <c r="K35" s="56"/>
      <c r="L35" s="94"/>
      <c r="M35" s="93"/>
      <c r="N35" s="56"/>
      <c r="O35" s="56"/>
      <c r="P35" s="56"/>
      <c r="Q35" s="56"/>
      <c r="R35" s="94"/>
      <c r="S35" s="93"/>
      <c r="T35" s="55"/>
      <c r="U35" s="56"/>
      <c r="V35" s="56"/>
      <c r="W35" s="55"/>
      <c r="X35" s="56"/>
      <c r="Y35" s="93"/>
      <c r="Z35" s="56"/>
      <c r="AA35" s="55"/>
      <c r="AB35" s="55"/>
      <c r="AC35" s="95"/>
      <c r="AD35" s="94"/>
      <c r="AE35" s="55"/>
      <c r="AF35" s="56"/>
      <c r="AG35" s="56"/>
      <c r="AH35" s="56"/>
      <c r="AI35" s="56"/>
      <c r="AJ35" s="94"/>
      <c r="AK35" s="93"/>
      <c r="AL35" s="56"/>
      <c r="AM35" s="56"/>
      <c r="AN35" s="56"/>
      <c r="AO35" s="56"/>
      <c r="AP35" s="95"/>
      <c r="AQ35" s="93"/>
      <c r="AR35" s="59"/>
      <c r="AS35" s="61"/>
      <c r="AT35" s="61"/>
      <c r="AU35" s="61"/>
      <c r="AV35" s="61"/>
      <c r="AW35" s="61"/>
      <c r="AX35" s="61"/>
      <c r="AY35" s="61"/>
      <c r="AZ35" s="61"/>
      <c r="BA35" s="61"/>
      <c r="BB35" s="61"/>
      <c r="BC35" s="61"/>
      <c r="BD35" s="61"/>
      <c r="BE35" s="61"/>
      <c r="BF35" s="55"/>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55"/>
      <c r="CG35" s="61"/>
      <c r="CH35" s="61"/>
      <c r="CI35" s="61"/>
      <c r="CJ35" s="61"/>
      <c r="CK35" s="61"/>
      <c r="CL35" s="61"/>
      <c r="CM35" s="61"/>
      <c r="CN35" s="55"/>
      <c r="CO35" s="59"/>
      <c r="CP35" s="59"/>
      <c r="CQ35" s="59"/>
      <c r="CR35" s="59"/>
      <c r="CS35" s="59"/>
      <c r="CT35" s="59"/>
      <c r="CU35" s="59"/>
      <c r="CV35" s="55"/>
      <c r="CW35" s="55"/>
      <c r="CX35" s="55"/>
      <c r="CY35" s="55"/>
      <c r="CZ35" s="55"/>
      <c r="DA35" s="55"/>
      <c r="DB35" s="55"/>
      <c r="DC35" s="62"/>
      <c r="DD35" s="60"/>
      <c r="DE35" s="59"/>
      <c r="DF35" s="55"/>
      <c r="DG35" s="55"/>
      <c r="DH35" s="55"/>
      <c r="DI35" s="63"/>
      <c r="DJ35" s="59"/>
      <c r="DK35" s="55"/>
      <c r="DL35" s="55"/>
      <c r="DM35" s="55"/>
      <c r="DN35" s="55"/>
      <c r="DO35" s="55"/>
      <c r="DP35" s="55"/>
      <c r="DQ35" s="55"/>
      <c r="DR35" s="55"/>
      <c r="DS35" s="63"/>
      <c r="DT35" s="59"/>
      <c r="DU35" s="55"/>
      <c r="DV35" s="55"/>
      <c r="DW35" s="55"/>
      <c r="DX35" s="55"/>
      <c r="DY35" s="55"/>
      <c r="DZ35" s="55"/>
      <c r="EA35" s="55"/>
      <c r="EB35" s="55"/>
      <c r="EC35" s="64"/>
      <c r="ED35" s="59"/>
      <c r="EE35" s="62"/>
      <c r="EF35" s="59"/>
      <c r="EG35" s="55"/>
      <c r="EH35" s="55"/>
      <c r="EI35" s="55"/>
      <c r="EJ35" s="55"/>
      <c r="EK35" s="55"/>
      <c r="EL35" s="60"/>
    </row>
    <row r="36" spans="1:142" s="65" customFormat="1" ht="15" customHeight="1" x14ac:dyDescent="0.25">
      <c r="A36" s="97"/>
      <c r="B36" s="56"/>
      <c r="C36" s="86"/>
      <c r="D36" s="85"/>
      <c r="E36" s="85"/>
      <c r="F36" s="57"/>
      <c r="G36" s="57"/>
      <c r="H36" s="55"/>
      <c r="I36" s="55"/>
      <c r="J36" s="55"/>
      <c r="K36" s="55"/>
      <c r="L36" s="60"/>
      <c r="M36" s="59"/>
      <c r="N36" s="55"/>
      <c r="O36" s="55"/>
      <c r="P36" s="55"/>
      <c r="Q36" s="55"/>
      <c r="R36" s="60"/>
      <c r="S36" s="59"/>
      <c r="T36" s="55"/>
      <c r="U36" s="55"/>
      <c r="V36" s="55"/>
      <c r="W36" s="55"/>
      <c r="X36" s="55"/>
      <c r="Y36" s="59"/>
      <c r="Z36" s="55"/>
      <c r="AA36" s="55"/>
      <c r="AB36" s="55"/>
      <c r="AC36" s="62"/>
      <c r="AD36" s="60"/>
      <c r="AE36" s="55"/>
      <c r="AF36" s="55"/>
      <c r="AG36" s="55"/>
      <c r="AH36" s="55"/>
      <c r="AI36" s="55"/>
      <c r="AJ36" s="60"/>
      <c r="AK36" s="59"/>
      <c r="AL36" s="55"/>
      <c r="AM36" s="55"/>
      <c r="AN36" s="55"/>
      <c r="AO36" s="55"/>
      <c r="AP36" s="62"/>
      <c r="AQ36" s="59"/>
      <c r="AR36" s="59"/>
      <c r="AS36" s="61"/>
      <c r="AT36" s="61"/>
      <c r="AU36" s="61"/>
      <c r="AV36" s="61"/>
      <c r="AW36" s="61"/>
      <c r="AX36" s="61"/>
      <c r="AY36" s="61"/>
      <c r="AZ36" s="61"/>
      <c r="BA36" s="61"/>
      <c r="BB36" s="61"/>
      <c r="BC36" s="61"/>
      <c r="BD36" s="61"/>
      <c r="BE36" s="61"/>
      <c r="BF36" s="55"/>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55"/>
      <c r="CG36" s="61"/>
      <c r="CH36" s="61"/>
      <c r="CI36" s="61"/>
      <c r="CJ36" s="61"/>
      <c r="CK36" s="61"/>
      <c r="CL36" s="61"/>
      <c r="CM36" s="61"/>
      <c r="CN36" s="55"/>
      <c r="CO36" s="59"/>
      <c r="CP36" s="59"/>
      <c r="CQ36" s="59"/>
      <c r="CR36" s="59"/>
      <c r="CS36" s="59"/>
      <c r="CT36" s="59"/>
      <c r="CU36" s="59"/>
      <c r="CV36" s="55"/>
      <c r="CW36" s="55"/>
      <c r="CX36" s="55"/>
      <c r="CY36" s="55"/>
      <c r="CZ36" s="55"/>
      <c r="DA36" s="55"/>
      <c r="DB36" s="55"/>
      <c r="DC36" s="62"/>
      <c r="DD36" s="60"/>
      <c r="DE36" s="59"/>
      <c r="DF36" s="55"/>
      <c r="DG36" s="55"/>
      <c r="DH36" s="55"/>
      <c r="DI36" s="63"/>
      <c r="DJ36" s="59"/>
      <c r="DK36" s="55"/>
      <c r="DL36" s="55"/>
      <c r="DM36" s="55"/>
      <c r="DN36" s="55"/>
      <c r="DO36" s="55"/>
      <c r="DP36" s="55"/>
      <c r="DQ36" s="55"/>
      <c r="DR36" s="55"/>
      <c r="DS36" s="63"/>
      <c r="DT36" s="59"/>
      <c r="DU36" s="55"/>
      <c r="DV36" s="55"/>
      <c r="DW36" s="55"/>
      <c r="DX36" s="55"/>
      <c r="DY36" s="55"/>
      <c r="DZ36" s="55"/>
      <c r="EA36" s="55"/>
      <c r="EB36" s="55"/>
      <c r="EC36" s="64"/>
      <c r="ED36" s="59"/>
      <c r="EE36" s="62"/>
      <c r="EF36" s="59"/>
      <c r="EG36" s="55"/>
      <c r="EH36" s="55"/>
      <c r="EI36" s="55"/>
      <c r="EJ36" s="55"/>
      <c r="EK36" s="55"/>
      <c r="EL36" s="60"/>
    </row>
    <row r="37" spans="1:142" s="65" customFormat="1" ht="15" customHeight="1" x14ac:dyDescent="0.25">
      <c r="A37" s="55"/>
      <c r="B37" s="56"/>
      <c r="C37" s="86"/>
      <c r="D37" s="85"/>
      <c r="E37" s="85"/>
      <c r="F37" s="57"/>
      <c r="G37" s="58"/>
      <c r="H37" s="59"/>
      <c r="I37" s="55"/>
      <c r="J37" s="55"/>
      <c r="K37" s="55"/>
      <c r="L37" s="60"/>
      <c r="M37" s="59"/>
      <c r="N37" s="55"/>
      <c r="O37" s="55"/>
      <c r="P37" s="55"/>
      <c r="Q37" s="55"/>
      <c r="R37" s="60"/>
      <c r="S37" s="59"/>
      <c r="T37" s="55"/>
      <c r="U37" s="55"/>
      <c r="V37" s="55"/>
      <c r="W37" s="55"/>
      <c r="X37" s="55"/>
      <c r="Y37" s="59"/>
      <c r="Z37" s="55"/>
      <c r="AA37" s="55"/>
      <c r="AB37" s="55"/>
      <c r="AC37" s="55"/>
      <c r="AD37" s="60"/>
      <c r="AE37" s="59"/>
      <c r="AF37" s="55"/>
      <c r="AG37" s="55"/>
      <c r="AH37" s="55"/>
      <c r="AI37" s="55"/>
      <c r="AJ37" s="60"/>
      <c r="AK37" s="59"/>
      <c r="AL37" s="55"/>
      <c r="AM37" s="55"/>
      <c r="AN37" s="55"/>
      <c r="AO37" s="55"/>
      <c r="AP37" s="62"/>
      <c r="AQ37" s="59"/>
      <c r="AR37" s="59"/>
      <c r="AS37" s="61"/>
      <c r="AT37" s="61"/>
      <c r="AU37" s="61"/>
      <c r="AV37" s="61"/>
      <c r="AW37" s="61"/>
      <c r="AX37" s="61"/>
      <c r="AY37" s="61"/>
      <c r="AZ37" s="61"/>
      <c r="BA37" s="61"/>
      <c r="BB37" s="61"/>
      <c r="BC37" s="61"/>
      <c r="BD37" s="61"/>
      <c r="BE37" s="61"/>
      <c r="BF37" s="55"/>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55"/>
      <c r="CG37" s="61"/>
      <c r="CH37" s="61"/>
      <c r="CI37" s="61"/>
      <c r="CJ37" s="61"/>
      <c r="CK37" s="61"/>
      <c r="CL37" s="61"/>
      <c r="CM37" s="61"/>
      <c r="CN37" s="55"/>
      <c r="CO37" s="59"/>
      <c r="CP37" s="59"/>
      <c r="CQ37" s="59"/>
      <c r="CR37" s="59"/>
      <c r="CS37" s="59"/>
      <c r="CT37" s="59"/>
      <c r="CU37" s="59"/>
      <c r="CV37" s="55"/>
      <c r="CW37" s="55"/>
      <c r="CX37" s="55"/>
      <c r="CY37" s="55"/>
      <c r="CZ37" s="55"/>
      <c r="DA37" s="55"/>
      <c r="DB37" s="55"/>
      <c r="DC37" s="62"/>
      <c r="DD37" s="60"/>
      <c r="DE37" s="59"/>
      <c r="DF37" s="55"/>
      <c r="DG37" s="55"/>
      <c r="DH37" s="55"/>
      <c r="DI37" s="63"/>
      <c r="DJ37" s="59"/>
      <c r="DK37" s="55"/>
      <c r="DL37" s="55"/>
      <c r="DM37" s="55"/>
      <c r="DN37" s="55"/>
      <c r="DO37" s="55"/>
      <c r="DP37" s="55"/>
      <c r="DQ37" s="55"/>
      <c r="DR37" s="55"/>
      <c r="DS37" s="63"/>
      <c r="DT37" s="59"/>
      <c r="DU37" s="55"/>
      <c r="DV37" s="55"/>
      <c r="DW37" s="55"/>
      <c r="DX37" s="55"/>
      <c r="DY37" s="55"/>
      <c r="DZ37" s="55"/>
      <c r="EA37" s="55"/>
      <c r="EB37" s="55"/>
      <c r="EC37" s="64"/>
      <c r="ED37" s="59"/>
      <c r="EE37" s="62"/>
      <c r="EF37" s="59"/>
      <c r="EG37" s="55"/>
      <c r="EH37" s="55"/>
      <c r="EI37" s="55"/>
      <c r="EJ37" s="55"/>
      <c r="EK37" s="55"/>
      <c r="EL37" s="60"/>
    </row>
    <row r="38" spans="1:142" s="65" customFormat="1" ht="15" customHeight="1" thickBot="1" x14ac:dyDescent="0.3">
      <c r="A38" s="55"/>
      <c r="B38" s="56"/>
      <c r="C38" s="86"/>
      <c r="D38" s="85"/>
      <c r="E38" s="85"/>
      <c r="F38" s="57"/>
      <c r="G38" s="58"/>
      <c r="H38" s="59"/>
      <c r="I38" s="55"/>
      <c r="J38" s="55"/>
      <c r="K38" s="55"/>
      <c r="L38" s="60"/>
      <c r="M38" s="59"/>
      <c r="N38" s="55"/>
      <c r="O38" s="55"/>
      <c r="P38" s="55"/>
      <c r="Q38" s="55"/>
      <c r="R38" s="60"/>
      <c r="S38" s="59"/>
      <c r="T38" s="55"/>
      <c r="U38" s="55"/>
      <c r="V38" s="55"/>
      <c r="W38" s="55"/>
      <c r="X38" s="55"/>
      <c r="Y38" s="59"/>
      <c r="Z38" s="55"/>
      <c r="AA38" s="55"/>
      <c r="AB38" s="55"/>
      <c r="AC38" s="62"/>
      <c r="AD38" s="60"/>
      <c r="AE38" s="59"/>
      <c r="AF38" s="55"/>
      <c r="AG38" s="55"/>
      <c r="AH38" s="55"/>
      <c r="AI38" s="55"/>
      <c r="AJ38" s="60"/>
      <c r="AK38" s="59"/>
      <c r="AL38" s="55"/>
      <c r="AM38" s="55"/>
      <c r="AN38" s="55"/>
      <c r="AO38" s="55"/>
      <c r="AP38" s="62"/>
      <c r="AQ38" s="59"/>
      <c r="AR38" s="59"/>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3"/>
      <c r="CG38" s="61"/>
      <c r="CH38" s="61"/>
      <c r="CI38" s="61"/>
      <c r="CJ38" s="61"/>
      <c r="CK38" s="61"/>
      <c r="CL38" s="61"/>
      <c r="CM38" s="61"/>
      <c r="CN38" s="55"/>
      <c r="CO38" s="59"/>
      <c r="CP38" s="59"/>
      <c r="CQ38" s="59"/>
      <c r="CR38" s="59"/>
      <c r="CS38" s="59"/>
      <c r="CT38" s="59"/>
      <c r="CU38" s="59"/>
      <c r="CV38" s="55"/>
      <c r="CW38" s="55"/>
      <c r="CX38" s="55"/>
      <c r="CY38" s="55"/>
      <c r="CZ38" s="55"/>
      <c r="DA38" s="55"/>
      <c r="DB38" s="55"/>
      <c r="DC38" s="62"/>
      <c r="DD38" s="60"/>
      <c r="DE38" s="59"/>
      <c r="DF38" s="55"/>
      <c r="DG38" s="55"/>
      <c r="DH38" s="55"/>
      <c r="DI38" s="63"/>
      <c r="DJ38" s="59"/>
      <c r="DK38" s="55"/>
      <c r="DL38" s="55"/>
      <c r="DM38" s="55"/>
      <c r="DN38" s="55"/>
      <c r="DO38" s="55"/>
      <c r="DP38" s="55"/>
      <c r="DQ38" s="55"/>
      <c r="DR38" s="55"/>
      <c r="DS38" s="63"/>
      <c r="DT38" s="59"/>
      <c r="DU38" s="55"/>
      <c r="DV38" s="55"/>
      <c r="DW38" s="55"/>
      <c r="DX38" s="55"/>
      <c r="DY38" s="55"/>
      <c r="DZ38" s="55"/>
      <c r="EA38" s="55"/>
      <c r="EB38" s="55"/>
      <c r="EC38" s="64"/>
      <c r="ED38" s="59"/>
      <c r="EE38" s="62"/>
      <c r="EF38" s="59"/>
      <c r="EG38" s="55"/>
      <c r="EH38" s="55"/>
      <c r="EI38" s="55"/>
      <c r="EJ38" s="55"/>
      <c r="EK38" s="55"/>
      <c r="EL38" s="60"/>
    </row>
    <row r="39" spans="1:142" ht="14.4" thickBot="1" x14ac:dyDescent="0.3">
      <c r="A39" s="66"/>
      <c r="B39" s="67"/>
      <c r="C39" s="68"/>
      <c r="D39" s="69" t="s">
        <v>41</v>
      </c>
      <c r="E39" s="69"/>
      <c r="F39" s="70">
        <f>COUNT(F19:F38)</f>
        <v>2</v>
      </c>
      <c r="G39" s="71">
        <f>COUNT(G26:G38)</f>
        <v>0</v>
      </c>
      <c r="H39" s="72">
        <f t="shared" ref="H39:W39" si="8">COUNTA(H26:H38)</f>
        <v>0</v>
      </c>
      <c r="I39" s="72">
        <f t="shared" si="8"/>
        <v>0</v>
      </c>
      <c r="J39" s="72">
        <f t="shared" si="8"/>
        <v>0</v>
      </c>
      <c r="K39" s="72">
        <f t="shared" si="8"/>
        <v>0</v>
      </c>
      <c r="L39" s="72">
        <f t="shared" si="8"/>
        <v>0</v>
      </c>
      <c r="M39" s="72">
        <f t="shared" si="8"/>
        <v>0</v>
      </c>
      <c r="N39" s="72">
        <f t="shared" si="8"/>
        <v>0</v>
      </c>
      <c r="O39" s="72">
        <f t="shared" si="8"/>
        <v>0</v>
      </c>
      <c r="P39" s="72">
        <f t="shared" si="8"/>
        <v>0</v>
      </c>
      <c r="Q39" s="72">
        <f t="shared" si="8"/>
        <v>0</v>
      </c>
      <c r="R39" s="72">
        <f t="shared" si="8"/>
        <v>0</v>
      </c>
      <c r="S39" s="72">
        <f t="shared" si="8"/>
        <v>0</v>
      </c>
      <c r="T39" s="72">
        <f t="shared" si="8"/>
        <v>0</v>
      </c>
      <c r="U39" s="72">
        <f t="shared" si="8"/>
        <v>0</v>
      </c>
      <c r="V39" s="72">
        <f t="shared" si="8"/>
        <v>0</v>
      </c>
      <c r="W39" s="72">
        <f t="shared" si="8"/>
        <v>0</v>
      </c>
      <c r="X39" s="341" t="s">
        <v>1791</v>
      </c>
      <c r="Y39" s="72">
        <f t="shared" ref="Y39:AQ39" si="9">COUNTA(Y26:Y38)</f>
        <v>0</v>
      </c>
      <c r="Z39" s="72">
        <f t="shared" si="9"/>
        <v>0</v>
      </c>
      <c r="AA39" s="72">
        <f t="shared" si="9"/>
        <v>0</v>
      </c>
      <c r="AB39" s="72">
        <f t="shared" si="9"/>
        <v>0</v>
      </c>
      <c r="AC39" s="72">
        <f t="shared" si="9"/>
        <v>0</v>
      </c>
      <c r="AD39" s="72">
        <f t="shared" si="9"/>
        <v>0</v>
      </c>
      <c r="AE39" s="72">
        <f t="shared" si="9"/>
        <v>0</v>
      </c>
      <c r="AF39" s="72">
        <f t="shared" si="9"/>
        <v>0</v>
      </c>
      <c r="AG39" s="72">
        <f t="shared" si="9"/>
        <v>0</v>
      </c>
      <c r="AH39" s="72">
        <f t="shared" si="9"/>
        <v>0</v>
      </c>
      <c r="AI39" s="72">
        <f t="shared" si="9"/>
        <v>0</v>
      </c>
      <c r="AJ39" s="72">
        <f t="shared" si="9"/>
        <v>0</v>
      </c>
      <c r="AK39" s="72">
        <f t="shared" si="9"/>
        <v>0</v>
      </c>
      <c r="AL39" s="72">
        <f t="shared" si="9"/>
        <v>0</v>
      </c>
      <c r="AM39" s="72">
        <f t="shared" si="9"/>
        <v>0</v>
      </c>
      <c r="AN39" s="72">
        <f t="shared" si="9"/>
        <v>0</v>
      </c>
      <c r="AO39" s="72">
        <f t="shared" si="9"/>
        <v>0</v>
      </c>
      <c r="AP39" s="72">
        <f t="shared" si="9"/>
        <v>0</v>
      </c>
      <c r="AQ39" s="72">
        <f t="shared" si="9"/>
        <v>0</v>
      </c>
      <c r="AR39" s="72"/>
      <c r="AS39" s="72">
        <f t="shared" ref="AS39:CN39" si="10">COUNTA(AS26:AS38)</f>
        <v>0</v>
      </c>
      <c r="AT39" s="72"/>
      <c r="AU39" s="72"/>
      <c r="AV39" s="72"/>
      <c r="AW39" s="72"/>
      <c r="AX39" s="72"/>
      <c r="AY39" s="72"/>
      <c r="AZ39" s="72"/>
      <c r="BA39" s="72"/>
      <c r="BB39" s="72"/>
      <c r="BC39" s="72"/>
      <c r="BD39" s="72">
        <f t="shared" si="10"/>
        <v>0</v>
      </c>
      <c r="BE39" s="72">
        <f t="shared" si="10"/>
        <v>0</v>
      </c>
      <c r="BF39" s="72">
        <f t="shared" si="10"/>
        <v>0</v>
      </c>
      <c r="BG39" s="72">
        <f t="shared" si="10"/>
        <v>0</v>
      </c>
      <c r="BH39" s="72">
        <f t="shared" si="10"/>
        <v>0</v>
      </c>
      <c r="BI39" s="72">
        <f t="shared" si="10"/>
        <v>0</v>
      </c>
      <c r="BJ39" s="72">
        <f t="shared" si="10"/>
        <v>0</v>
      </c>
      <c r="BK39" s="72">
        <f t="shared" si="10"/>
        <v>0</v>
      </c>
      <c r="BL39" s="72"/>
      <c r="BM39" s="72"/>
      <c r="BN39" s="72"/>
      <c r="BO39" s="72"/>
      <c r="BP39" s="72"/>
      <c r="BQ39" s="72"/>
      <c r="BR39" s="72"/>
      <c r="BS39" s="72"/>
      <c r="BT39" s="72"/>
      <c r="BU39" s="72"/>
      <c r="BV39" s="72"/>
      <c r="BW39" s="72"/>
      <c r="BX39" s="72"/>
      <c r="BY39" s="72"/>
      <c r="BZ39" s="72"/>
      <c r="CA39" s="72"/>
      <c r="CB39" s="72"/>
      <c r="CC39" s="72"/>
      <c r="CD39" s="72"/>
      <c r="CE39" s="72">
        <f t="shared" si="10"/>
        <v>0</v>
      </c>
      <c r="CF39" s="72">
        <f t="shared" si="10"/>
        <v>0</v>
      </c>
      <c r="CG39" s="72">
        <f t="shared" si="10"/>
        <v>0</v>
      </c>
      <c r="CH39" s="72"/>
      <c r="CI39" s="72"/>
      <c r="CJ39" s="72"/>
      <c r="CK39" s="72"/>
      <c r="CL39" s="72"/>
      <c r="CM39" s="72"/>
      <c r="CN39" s="72">
        <f t="shared" si="10"/>
        <v>0</v>
      </c>
      <c r="CO39" s="72">
        <f t="shared" ref="CO39:CT39" si="11">COUNTA(CO17:CO37)</f>
        <v>15</v>
      </c>
      <c r="CP39" s="72">
        <f t="shared" si="11"/>
        <v>15</v>
      </c>
      <c r="CQ39" s="72">
        <f t="shared" si="11"/>
        <v>15</v>
      </c>
      <c r="CR39" s="72">
        <f t="shared" si="11"/>
        <v>15</v>
      </c>
      <c r="CS39" s="72">
        <f t="shared" si="11"/>
        <v>15</v>
      </c>
      <c r="CT39" s="72">
        <f t="shared" si="11"/>
        <v>15</v>
      </c>
      <c r="CU39" s="72">
        <f t="shared" ref="CU39:EC39" si="12">COUNTA(CU19:CU38)</f>
        <v>3</v>
      </c>
      <c r="CV39" s="70">
        <f t="shared" si="12"/>
        <v>3</v>
      </c>
      <c r="CW39" s="70">
        <f t="shared" si="12"/>
        <v>0</v>
      </c>
      <c r="CX39" s="70">
        <f t="shared" si="12"/>
        <v>0</v>
      </c>
      <c r="CY39" s="70">
        <f t="shared" si="12"/>
        <v>0</v>
      </c>
      <c r="CZ39" s="70">
        <f t="shared" si="12"/>
        <v>0</v>
      </c>
      <c r="DA39" s="70">
        <f t="shared" si="12"/>
        <v>0</v>
      </c>
      <c r="DB39" s="70">
        <f t="shared" si="12"/>
        <v>0</v>
      </c>
      <c r="DC39" s="73">
        <f t="shared" si="12"/>
        <v>0</v>
      </c>
      <c r="DD39" s="71">
        <f t="shared" si="12"/>
        <v>0</v>
      </c>
      <c r="DE39" s="72">
        <f t="shared" si="12"/>
        <v>0</v>
      </c>
      <c r="DF39" s="70">
        <f t="shared" si="12"/>
        <v>0</v>
      </c>
      <c r="DG39" s="70">
        <f t="shared" si="12"/>
        <v>0</v>
      </c>
      <c r="DH39" s="70">
        <f t="shared" si="12"/>
        <v>0</v>
      </c>
      <c r="DI39" s="75">
        <f t="shared" si="12"/>
        <v>0</v>
      </c>
      <c r="DJ39" s="72">
        <f t="shared" si="12"/>
        <v>0</v>
      </c>
      <c r="DK39" s="70">
        <f t="shared" si="12"/>
        <v>0</v>
      </c>
      <c r="DL39" s="70">
        <f t="shared" si="12"/>
        <v>0</v>
      </c>
      <c r="DM39" s="70">
        <f t="shared" si="12"/>
        <v>0</v>
      </c>
      <c r="DN39" s="70">
        <f t="shared" si="12"/>
        <v>0</v>
      </c>
      <c r="DO39" s="70">
        <f t="shared" si="12"/>
        <v>0</v>
      </c>
      <c r="DP39" s="70">
        <f t="shared" si="12"/>
        <v>0</v>
      </c>
      <c r="DQ39" s="70">
        <f t="shared" si="12"/>
        <v>0</v>
      </c>
      <c r="DR39" s="70">
        <f t="shared" si="12"/>
        <v>0</v>
      </c>
      <c r="DS39" s="75">
        <f t="shared" si="12"/>
        <v>0</v>
      </c>
      <c r="DT39" s="72">
        <f t="shared" si="12"/>
        <v>0</v>
      </c>
      <c r="DU39" s="70">
        <f t="shared" si="12"/>
        <v>0</v>
      </c>
      <c r="DV39" s="70">
        <f t="shared" si="12"/>
        <v>0</v>
      </c>
      <c r="DW39" s="70">
        <f t="shared" si="12"/>
        <v>0</v>
      </c>
      <c r="DX39" s="70">
        <f t="shared" si="12"/>
        <v>0</v>
      </c>
      <c r="DY39" s="70">
        <f t="shared" si="12"/>
        <v>0</v>
      </c>
      <c r="DZ39" s="70">
        <f t="shared" si="12"/>
        <v>0</v>
      </c>
      <c r="EA39" s="70">
        <f t="shared" si="12"/>
        <v>0</v>
      </c>
      <c r="EB39" s="70">
        <f t="shared" si="12"/>
        <v>0</v>
      </c>
      <c r="EC39" s="76">
        <f t="shared" si="12"/>
        <v>0</v>
      </c>
      <c r="ED39" s="72">
        <f t="shared" ref="ED39:EL39" si="13">COUNTIF(ED19:ED38,"A")</f>
        <v>0</v>
      </c>
      <c r="EE39" s="73">
        <f t="shared" si="13"/>
        <v>0</v>
      </c>
      <c r="EF39" s="77">
        <f t="shared" si="13"/>
        <v>0</v>
      </c>
      <c r="EG39" s="78">
        <f t="shared" si="13"/>
        <v>0</v>
      </c>
      <c r="EH39" s="78">
        <f t="shared" si="13"/>
        <v>0</v>
      </c>
      <c r="EI39" s="78">
        <f t="shared" si="13"/>
        <v>0</v>
      </c>
      <c r="EJ39" s="78">
        <f t="shared" si="13"/>
        <v>0</v>
      </c>
      <c r="EK39" s="78">
        <f t="shared" si="13"/>
        <v>0</v>
      </c>
      <c r="EL39" s="79">
        <f t="shared" si="13"/>
        <v>0</v>
      </c>
    </row>
    <row r="41" spans="1:142" ht="14.4" thickBot="1" x14ac:dyDescent="0.3"/>
    <row r="42" spans="1:142" ht="30" customHeight="1" x14ac:dyDescent="0.25">
      <c r="C42" s="985" t="s">
        <v>43</v>
      </c>
      <c r="D42" s="986"/>
      <c r="E42" s="987"/>
      <c r="F42" s="988"/>
    </row>
    <row r="43" spans="1:142" x14ac:dyDescent="0.25">
      <c r="C43" s="59" t="s">
        <v>36</v>
      </c>
      <c r="D43" s="989" t="s">
        <v>17</v>
      </c>
      <c r="E43" s="990"/>
      <c r="F43" s="991"/>
    </row>
    <row r="44" spans="1:142" x14ac:dyDescent="0.25">
      <c r="C44" s="59" t="s">
        <v>52</v>
      </c>
      <c r="D44" s="989" t="s">
        <v>53</v>
      </c>
      <c r="E44" s="990"/>
      <c r="F44" s="991"/>
    </row>
    <row r="45" spans="1:142" x14ac:dyDescent="0.25">
      <c r="C45" s="59" t="s">
        <v>54</v>
      </c>
      <c r="D45" s="989" t="s">
        <v>55</v>
      </c>
      <c r="E45" s="990"/>
      <c r="F45" s="991"/>
    </row>
    <row r="46" spans="1:142" x14ac:dyDescent="0.25">
      <c r="C46" s="59" t="s">
        <v>16</v>
      </c>
      <c r="D46" s="989" t="s">
        <v>18</v>
      </c>
      <c r="E46" s="990"/>
      <c r="F46" s="991"/>
    </row>
    <row r="47" spans="1:142" x14ac:dyDescent="0.25">
      <c r="C47" s="80" t="s">
        <v>42</v>
      </c>
      <c r="D47" s="81" t="s">
        <v>75</v>
      </c>
      <c r="E47" s="178"/>
      <c r="F47" s="82"/>
    </row>
    <row r="48" spans="1:142" x14ac:dyDescent="0.25">
      <c r="C48" s="80" t="s">
        <v>50</v>
      </c>
      <c r="D48" s="81" t="s">
        <v>66</v>
      </c>
      <c r="E48" s="178"/>
      <c r="F48" s="82"/>
    </row>
    <row r="49" spans="3:17" ht="14.4" thickBot="1" x14ac:dyDescent="0.3">
      <c r="C49" s="83" t="s">
        <v>44</v>
      </c>
      <c r="D49" s="992" t="s">
        <v>30</v>
      </c>
      <c r="E49" s="993"/>
      <c r="F49" s="994"/>
    </row>
    <row r="51" spans="3:17" ht="15" customHeight="1" x14ac:dyDescent="0.25">
      <c r="C51" s="65" t="s">
        <v>37</v>
      </c>
      <c r="D51" s="984" t="s">
        <v>38</v>
      </c>
      <c r="E51" s="984"/>
      <c r="F51" s="984"/>
      <c r="G51" s="984"/>
      <c r="H51" s="984"/>
      <c r="I51" s="984"/>
      <c r="J51" s="984"/>
      <c r="K51" s="984"/>
      <c r="L51" s="984"/>
      <c r="M51" s="984"/>
      <c r="N51" s="984"/>
      <c r="O51" s="984"/>
      <c r="P51" s="984"/>
      <c r="Q51" s="87"/>
    </row>
    <row r="52" spans="3:17" ht="29.25" customHeight="1" x14ac:dyDescent="0.25">
      <c r="D52" s="984" t="s">
        <v>39</v>
      </c>
      <c r="E52" s="984"/>
      <c r="F52" s="984"/>
      <c r="G52" s="984"/>
      <c r="H52" s="984"/>
      <c r="I52" s="984"/>
      <c r="J52" s="984"/>
      <c r="K52" s="984"/>
      <c r="L52" s="984"/>
      <c r="M52" s="984"/>
      <c r="N52" s="984"/>
      <c r="O52" s="984"/>
      <c r="P52" s="984"/>
      <c r="Q52" s="984"/>
    </row>
    <row r="53" spans="3:17" x14ac:dyDescent="0.25">
      <c r="D53" s="52" t="s">
        <v>40</v>
      </c>
    </row>
  </sheetData>
  <mergeCells count="26">
    <mergeCell ref="D51:P51"/>
    <mergeCell ref="D52:Q52"/>
    <mergeCell ref="C42:F42"/>
    <mergeCell ref="D43:F43"/>
    <mergeCell ref="D44:F44"/>
    <mergeCell ref="D45:F45"/>
    <mergeCell ref="D46:F46"/>
    <mergeCell ref="D49:F49"/>
    <mergeCell ref="DT7:EC7"/>
    <mergeCell ref="ED7:EE7"/>
    <mergeCell ref="EF7:EL7"/>
    <mergeCell ref="E8:E9"/>
    <mergeCell ref="F8:F9"/>
    <mergeCell ref="G8:G9"/>
    <mergeCell ref="AR7:CF7"/>
    <mergeCell ref="CG7:CN7"/>
    <mergeCell ref="CO7:CT7"/>
    <mergeCell ref="CU7:DD7"/>
    <mergeCell ref="DE7:DI7"/>
    <mergeCell ref="DJ7:DS7"/>
    <mergeCell ref="H7:AQ7"/>
    <mergeCell ref="A7:A9"/>
    <mergeCell ref="B7:B9"/>
    <mergeCell ref="C7:C9"/>
    <mergeCell ref="D7:D9"/>
    <mergeCell ref="E7:G7"/>
  </mergeCells>
  <conditionalFormatting sqref="H14:H18">
    <cfRule type="cellIs" dxfId="129" priority="141" operator="equal">
      <formula>5</formula>
    </cfRule>
    <cfRule type="cellIs" dxfId="128" priority="140" operator="equal">
      <formula>"2015-1"</formula>
    </cfRule>
  </conditionalFormatting>
  <conditionalFormatting sqref="H25">
    <cfRule type="cellIs" dxfId="127" priority="139" operator="equal">
      <formula>5</formula>
    </cfRule>
  </conditionalFormatting>
  <conditionalFormatting sqref="H29">
    <cfRule type="cellIs" dxfId="126" priority="13" operator="equal">
      <formula>5</formula>
    </cfRule>
    <cfRule type="cellIs" dxfId="125" priority="14" operator="equal">
      <formula>"2014-2"</formula>
    </cfRule>
    <cfRule type="cellIs" dxfId="124" priority="15" operator="lessThan">
      <formula>6</formula>
    </cfRule>
  </conditionalFormatting>
  <conditionalFormatting sqref="H12:J13 W12:AQ15 I14:J16 H19:AH20 W21:AH24 V21:V31 W26:CN29 X30 Z30:AE30 AS30:BI30 CF30 Y30:Y31 W31:X31 H32:CN38">
    <cfRule type="cellIs" dxfId="123" priority="250" operator="equal">
      <formula>"2015-1"</formula>
    </cfRule>
  </conditionalFormatting>
  <conditionalFormatting sqref="H21:L31">
    <cfRule type="cellIs" dxfId="122" priority="70" operator="equal">
      <formula>"2015-1"</formula>
    </cfRule>
  </conditionalFormatting>
  <conditionalFormatting sqref="I31">
    <cfRule type="cellIs" dxfId="121" priority="71" operator="equal">
      <formula>"2015-1"</formula>
    </cfRule>
  </conditionalFormatting>
  <conditionalFormatting sqref="I17:L17 P17 AQ17 AD17:AG18 AK17:AM24 AO17:AO24 AR17:CN24 I18 M18 O18 AJ18:AJ24 H19:AH20 AQ19:AQ24 H21:K24 W21:AH24 L21:L31 V21:V31 N30:O30 Q30 X30 Z30:AE30 AS30:BI30 CN30 H30:K31 S30:U31 M31:Q31 W31:X31 Z31:AF31 AS31:BJ31 CF31:CN31 H32:CN38">
    <cfRule type="cellIs" dxfId="120" priority="252" operator="equal">
      <formula>"2014-2"</formula>
    </cfRule>
    <cfRule type="cellIs" dxfId="119" priority="253" operator="lessThan">
      <formula>6</formula>
    </cfRule>
  </conditionalFormatting>
  <conditionalFormatting sqref="I17:L18">
    <cfRule type="cellIs" dxfId="118" priority="136" operator="equal">
      <formula>"2015-1"</formula>
    </cfRule>
    <cfRule type="cellIs" dxfId="117" priority="137" operator="equal">
      <formula>5</formula>
    </cfRule>
  </conditionalFormatting>
  <conditionalFormatting sqref="J25">
    <cfRule type="cellIs" dxfId="116" priority="156" operator="equal">
      <formula>5</formula>
    </cfRule>
  </conditionalFormatting>
  <conditionalFormatting sqref="K12:K16 K25:K26">
    <cfRule type="cellIs" dxfId="115" priority="210" operator="equal">
      <formula>5</formula>
    </cfRule>
  </conditionalFormatting>
  <conditionalFormatting sqref="K28:K29">
    <cfRule type="cellIs" dxfId="114" priority="247" operator="equal">
      <formula>5</formula>
    </cfRule>
    <cfRule type="cellIs" dxfId="113" priority="249" operator="lessThan">
      <formula>6</formula>
    </cfRule>
    <cfRule type="cellIs" dxfId="112" priority="248" operator="equal">
      <formula>"2014-2"</formula>
    </cfRule>
  </conditionalFormatting>
  <conditionalFormatting sqref="K12:L16">
    <cfRule type="cellIs" dxfId="111" priority="159" operator="equal">
      <formula>"2015-1"</formula>
    </cfRule>
  </conditionalFormatting>
  <conditionalFormatting sqref="L14:L16">
    <cfRule type="cellIs" dxfId="110" priority="160" operator="equal">
      <formula>5</formula>
    </cfRule>
  </conditionalFormatting>
  <conditionalFormatting sqref="M12:M18">
    <cfRule type="cellIs" dxfId="109" priority="176" operator="equal">
      <formula>5</formula>
    </cfRule>
  </conditionalFormatting>
  <conditionalFormatting sqref="M26">
    <cfRule type="cellIs" dxfId="108" priority="224" operator="equal">
      <formula>5</formula>
    </cfRule>
  </conditionalFormatting>
  <conditionalFormatting sqref="M30:M31">
    <cfRule type="cellIs" dxfId="107" priority="48" operator="equal">
      <formula>"2015-1"</formula>
    </cfRule>
    <cfRule type="cellIs" dxfId="106" priority="49" operator="equal">
      <formula>5</formula>
    </cfRule>
    <cfRule type="cellIs" dxfId="105" priority="50" operator="equal">
      <formula>"2014-2"</formula>
    </cfRule>
    <cfRule type="cellIs" dxfId="104" priority="51" operator="lessThan">
      <formula>6</formula>
    </cfRule>
  </conditionalFormatting>
  <conditionalFormatting sqref="M31:Q31">
    <cfRule type="cellIs" dxfId="103" priority="69" operator="equal">
      <formula>"2015-1"</formula>
    </cfRule>
  </conditionalFormatting>
  <conditionalFormatting sqref="M21:U24">
    <cfRule type="cellIs" dxfId="102" priority="23" operator="lessThan">
      <formula>6</formula>
    </cfRule>
    <cfRule type="cellIs" dxfId="101" priority="21" operator="equal">
      <formula>5</formula>
    </cfRule>
    <cfRule type="cellIs" dxfId="100" priority="22" operator="equal">
      <formula>"2014-2"</formula>
    </cfRule>
  </conditionalFormatting>
  <conditionalFormatting sqref="M21:U29">
    <cfRule type="cellIs" dxfId="99" priority="20" operator="equal">
      <formula>"2015-1"</formula>
    </cfRule>
  </conditionalFormatting>
  <conditionalFormatting sqref="M12:V18">
    <cfRule type="cellIs" dxfId="98" priority="115" operator="equal">
      <formula>"2015-1"</formula>
    </cfRule>
  </conditionalFormatting>
  <conditionalFormatting sqref="N14:O18">
    <cfRule type="cellIs" dxfId="97" priority="135" operator="equal">
      <formula>5</formula>
    </cfRule>
  </conditionalFormatting>
  <conditionalFormatting sqref="N30:P30">
    <cfRule type="cellIs" dxfId="96" priority="28" operator="equal">
      <formula>"2015-1"</formula>
    </cfRule>
  </conditionalFormatting>
  <conditionalFormatting sqref="P16:P18">
    <cfRule type="cellIs" dxfId="95" priority="120" operator="equal">
      <formula>5</formula>
    </cfRule>
  </conditionalFormatting>
  <conditionalFormatting sqref="P25">
    <cfRule type="cellIs" dxfId="94" priority="150" operator="equal">
      <formula>5</formula>
    </cfRule>
  </conditionalFormatting>
  <conditionalFormatting sqref="P29:P30">
    <cfRule type="cellIs" dxfId="93" priority="12" operator="lessThan">
      <formula>6</formula>
    </cfRule>
    <cfRule type="cellIs" dxfId="92" priority="10" operator="equal">
      <formula>5</formula>
    </cfRule>
    <cfRule type="cellIs" dxfId="91" priority="11" operator="equal">
      <formula>"2014-2"</formula>
    </cfRule>
  </conditionalFormatting>
  <conditionalFormatting sqref="Q12:Q14">
    <cfRule type="cellIs" dxfId="90" priority="228" operator="equal">
      <formula>5</formula>
    </cfRule>
  </conditionalFormatting>
  <conditionalFormatting sqref="Q16">
    <cfRule type="cellIs" dxfId="89" priority="118" operator="equal">
      <formula>5</formula>
    </cfRule>
  </conditionalFormatting>
  <conditionalFormatting sqref="Q26">
    <cfRule type="cellIs" dxfId="88" priority="230" operator="equal">
      <formula>5</formula>
    </cfRule>
  </conditionalFormatting>
  <conditionalFormatting sqref="Q30:U31">
    <cfRule type="cellIs" dxfId="87" priority="16" operator="equal">
      <formula>"2015-1"</formula>
    </cfRule>
  </conditionalFormatting>
  <conditionalFormatting sqref="R29:R31">
    <cfRule type="cellIs" dxfId="86" priority="7" operator="equal">
      <formula>5</formula>
    </cfRule>
    <cfRule type="cellIs" dxfId="85" priority="8" operator="equal">
      <formula>"2014-2"</formula>
    </cfRule>
    <cfRule type="cellIs" dxfId="84" priority="9" operator="lessThan">
      <formula>6</formula>
    </cfRule>
  </conditionalFormatting>
  <conditionalFormatting sqref="R17:U18">
    <cfRule type="cellIs" dxfId="83" priority="188" operator="equal">
      <formula>5</formula>
    </cfRule>
  </conditionalFormatting>
  <conditionalFormatting sqref="R17:AA18">
    <cfRule type="cellIs" dxfId="82" priority="190" operator="lessThan">
      <formula>6</formula>
    </cfRule>
    <cfRule type="cellIs" dxfId="81" priority="189" operator="equal">
      <formula>"2014-2"</formula>
    </cfRule>
  </conditionalFormatting>
  <conditionalFormatting sqref="S12:S16">
    <cfRule type="cellIs" dxfId="80" priority="216" operator="equal">
      <formula>5</formula>
    </cfRule>
  </conditionalFormatting>
  <conditionalFormatting sqref="S26">
    <cfRule type="cellIs" dxfId="79" priority="218" operator="equal">
      <formula>5</formula>
    </cfRule>
  </conditionalFormatting>
  <conditionalFormatting sqref="S31">
    <cfRule type="cellIs" dxfId="78" priority="67" operator="equal">
      <formula>"2015-1"</formula>
    </cfRule>
  </conditionalFormatting>
  <conditionalFormatting sqref="U25">
    <cfRule type="cellIs" dxfId="77" priority="184" operator="equal">
      <formula>"2014-2"</formula>
    </cfRule>
    <cfRule type="cellIs" dxfId="76" priority="183" operator="equal">
      <formula>5</formula>
    </cfRule>
    <cfRule type="cellIs" dxfId="75" priority="185" operator="lessThan">
      <formula>6</formula>
    </cfRule>
  </conditionalFormatting>
  <conditionalFormatting sqref="V12:V14">
    <cfRule type="cellIs" dxfId="74" priority="214" operator="equal">
      <formula>5</formula>
    </cfRule>
  </conditionalFormatting>
  <conditionalFormatting sqref="V16:W18">
    <cfRule type="cellIs" dxfId="73" priority="114" operator="equal">
      <formula>5</formula>
    </cfRule>
  </conditionalFormatting>
  <conditionalFormatting sqref="W16:W18">
    <cfRule type="cellIs" dxfId="72" priority="113" operator="equal">
      <formula>"2015-1"</formula>
    </cfRule>
  </conditionalFormatting>
  <conditionalFormatting sqref="W25">
    <cfRule type="cellIs" dxfId="71" priority="178" operator="equal">
      <formula>5</formula>
    </cfRule>
    <cfRule type="cellIs" dxfId="70" priority="179" operator="equal">
      <formula>"2014-2"</formula>
    </cfRule>
    <cfRule type="cellIs" dxfId="69" priority="180" operator="lessThan">
      <formula>6</formula>
    </cfRule>
  </conditionalFormatting>
  <conditionalFormatting sqref="W30:W31">
    <cfRule type="cellIs" dxfId="68" priority="47" operator="lessThan">
      <formula>6</formula>
    </cfRule>
    <cfRule type="cellIs" dxfId="67" priority="45" operator="equal">
      <formula>5</formula>
    </cfRule>
    <cfRule type="cellIs" dxfId="66" priority="44" operator="equal">
      <formula>"2015-1"</formula>
    </cfRule>
    <cfRule type="cellIs" dxfId="65" priority="46" operator="equal">
      <formula>"2014-2"</formula>
    </cfRule>
  </conditionalFormatting>
  <conditionalFormatting sqref="W25:AM25">
    <cfRule type="cellIs" dxfId="64" priority="64" operator="equal">
      <formula>"2015-1"</formula>
    </cfRule>
  </conditionalFormatting>
  <conditionalFormatting sqref="X16">
    <cfRule type="cellIs" dxfId="63" priority="112" operator="equal">
      <formula>5</formula>
    </cfRule>
  </conditionalFormatting>
  <conditionalFormatting sqref="X39">
    <cfRule type="cellIs" dxfId="62" priority="133" operator="equal">
      <formula>"2015-1"</formula>
    </cfRule>
  </conditionalFormatting>
  <conditionalFormatting sqref="X17:AA18 AD17:AG18 AK17:AM24 AO17:AO24 AR17:CN24 AJ18:AJ24 H19:AH20 H21:K24 W21:AH24 L21:L31 V21:V31 N30:O30 Q30 X30 Z30:AE30 AS30:BI30 CN30 H30:K31 S30:U31 M31:Q31 W31:X31 Z31:AF31 AS31:BJ31 CF31:CN31 H32:CN38">
    <cfRule type="cellIs" dxfId="61" priority="251" operator="equal">
      <formula>5</formula>
    </cfRule>
  </conditionalFormatting>
  <conditionalFormatting sqref="X17:AH18">
    <cfRule type="cellIs" dxfId="60" priority="199" operator="equal">
      <formula>"2015-1"</formula>
    </cfRule>
  </conditionalFormatting>
  <conditionalFormatting sqref="X16:AQ16">
    <cfRule type="cellIs" dxfId="59" priority="111" operator="equal">
      <formula>"2015-1"</formula>
    </cfRule>
  </conditionalFormatting>
  <conditionalFormatting sqref="Y28:Y31">
    <cfRule type="cellIs" dxfId="58" priority="244" operator="equal">
      <formula>5</formula>
    </cfRule>
    <cfRule type="cellIs" dxfId="57" priority="245" operator="equal">
      <formula>"2014-2"</formula>
    </cfRule>
    <cfRule type="cellIs" dxfId="56" priority="246" operator="lessThan">
      <formula>6</formula>
    </cfRule>
  </conditionalFormatting>
  <conditionalFormatting sqref="Y25:Z25">
    <cfRule type="cellIs" dxfId="55" priority="103" operator="equal">
      <formula>"2014-2"</formula>
    </cfRule>
    <cfRule type="cellIs" dxfId="54" priority="104" operator="lessThan">
      <formula>6</formula>
    </cfRule>
    <cfRule type="cellIs" dxfId="53" priority="102" operator="equal">
      <formula>5</formula>
    </cfRule>
  </conditionalFormatting>
  <conditionalFormatting sqref="Z31:AG31">
    <cfRule type="cellIs" dxfId="52" priority="65" operator="equal">
      <formula>"2015-1"</formula>
    </cfRule>
  </conditionalFormatting>
  <conditionalFormatting sqref="AD25">
    <cfRule type="cellIs" dxfId="51" priority="126" operator="lessThan">
      <formula>6</formula>
    </cfRule>
    <cfRule type="cellIs" dxfId="50" priority="124" operator="equal">
      <formula>5</formula>
    </cfRule>
    <cfRule type="cellIs" dxfId="49" priority="125" operator="equal">
      <formula>"2014-2"</formula>
    </cfRule>
  </conditionalFormatting>
  <conditionalFormatting sqref="AF30:AR31">
    <cfRule type="cellIs" dxfId="48" priority="43" operator="lessThan">
      <formula>6</formula>
    </cfRule>
    <cfRule type="cellIs" dxfId="47" priority="42" operator="equal">
      <formula>"2014-2"</formula>
    </cfRule>
    <cfRule type="cellIs" dxfId="46" priority="41" operator="equal">
      <formula>5</formula>
    </cfRule>
    <cfRule type="cellIs" dxfId="45" priority="40" operator="equal">
      <formula>"2015-1"</formula>
    </cfRule>
  </conditionalFormatting>
  <conditionalFormatting sqref="AI17:AI25">
    <cfRule type="cellIs" dxfId="44" priority="101" operator="lessThan">
      <formula>6</formula>
    </cfRule>
    <cfRule type="cellIs" dxfId="43" priority="99" operator="equal">
      <formula>5</formula>
    </cfRule>
    <cfRule type="cellIs" dxfId="42" priority="100" operator="equal">
      <formula>"2014-2"</formula>
    </cfRule>
  </conditionalFormatting>
  <conditionalFormatting sqref="AI17:AM24">
    <cfRule type="cellIs" dxfId="41" priority="72" operator="equal">
      <formula>"2015-1"</formula>
    </cfRule>
  </conditionalFormatting>
  <conditionalFormatting sqref="AJ31">
    <cfRule type="cellIs" dxfId="40" priority="56" operator="equal">
      <formula>"2015-1"</formula>
    </cfRule>
  </conditionalFormatting>
  <conditionalFormatting sqref="AK25">
    <cfRule type="cellIs" dxfId="39" priority="97" operator="equal">
      <formula>"2014-2"</formula>
    </cfRule>
    <cfRule type="cellIs" dxfId="38" priority="98" operator="lessThan">
      <formula>6</formula>
    </cfRule>
    <cfRule type="cellIs" dxfId="37" priority="96" operator="equal">
      <formula>5</formula>
    </cfRule>
  </conditionalFormatting>
  <conditionalFormatting sqref="AL29">
    <cfRule type="cellIs" dxfId="36" priority="4" operator="equal">
      <formula>5</formula>
    </cfRule>
    <cfRule type="cellIs" dxfId="35" priority="5" operator="equal">
      <formula>"2014-2"</formula>
    </cfRule>
    <cfRule type="cellIs" dxfId="34" priority="6" operator="lessThan">
      <formula>6</formula>
    </cfRule>
  </conditionalFormatting>
  <conditionalFormatting sqref="AM25">
    <cfRule type="cellIs" dxfId="33" priority="121" operator="equal">
      <formula>5</formula>
    </cfRule>
    <cfRule type="cellIs" dxfId="32" priority="122" operator="equal">
      <formula>"2014-2"</formula>
    </cfRule>
    <cfRule type="cellIs" dxfId="31" priority="123" operator="lessThan">
      <formula>6</formula>
    </cfRule>
  </conditionalFormatting>
  <conditionalFormatting sqref="AN17:AN25">
    <cfRule type="cellIs" dxfId="30" priority="91" operator="lessThan">
      <formula>6</formula>
    </cfRule>
    <cfRule type="cellIs" dxfId="29" priority="90" operator="equal">
      <formula>"2014-2"</formula>
    </cfRule>
    <cfRule type="cellIs" dxfId="28" priority="89" operator="equal">
      <formula>5</formula>
    </cfRule>
  </conditionalFormatting>
  <conditionalFormatting sqref="AN28:AN29">
    <cfRule type="cellIs" dxfId="27" priority="242" operator="equal">
      <formula>"2014-2"</formula>
    </cfRule>
    <cfRule type="cellIs" dxfId="26" priority="243" operator="lessThan">
      <formula>6</formula>
    </cfRule>
    <cfRule type="cellIs" dxfId="25" priority="241" operator="equal">
      <formula>5</formula>
    </cfRule>
  </conditionalFormatting>
  <conditionalFormatting sqref="AN17:AQ25">
    <cfRule type="cellIs" dxfId="24" priority="73" operator="equal">
      <formula>"2015-1"</formula>
    </cfRule>
  </conditionalFormatting>
  <conditionalFormatting sqref="AP17:AP25">
    <cfRule type="cellIs" dxfId="23" priority="76" operator="lessThan">
      <formula>6</formula>
    </cfRule>
    <cfRule type="cellIs" dxfId="22" priority="75" operator="equal">
      <formula>"2014-2"</formula>
    </cfRule>
  </conditionalFormatting>
  <conditionalFormatting sqref="AP17:AQ25">
    <cfRule type="cellIs" dxfId="21" priority="74" operator="equal">
      <formula>5</formula>
    </cfRule>
  </conditionalFormatting>
  <conditionalFormatting sqref="AQ31">
    <cfRule type="cellIs" dxfId="20" priority="63" operator="equal">
      <formula>"2015-1"</formula>
    </cfRule>
  </conditionalFormatting>
  <conditionalFormatting sqref="AR12:CN25">
    <cfRule type="cellIs" dxfId="19" priority="60" operator="equal">
      <formula>"2015-1"</formula>
    </cfRule>
  </conditionalFormatting>
  <conditionalFormatting sqref="AS31:CM31">
    <cfRule type="cellIs" dxfId="18" priority="57" operator="equal">
      <formula>"2015-1"</formula>
    </cfRule>
  </conditionalFormatting>
  <conditionalFormatting sqref="BF25">
    <cfRule type="cellIs" dxfId="17" priority="148" operator="lessThan">
      <formula>6</formula>
    </cfRule>
    <cfRule type="cellIs" dxfId="16" priority="147" operator="equal">
      <formula>"2014-2"</formula>
    </cfRule>
    <cfRule type="cellIs" dxfId="15" priority="146" operator="equal">
      <formula>5</formula>
    </cfRule>
  </conditionalFormatting>
  <conditionalFormatting sqref="BH28:BH29">
    <cfRule type="cellIs" dxfId="14" priority="238" operator="equal">
      <formula>5</formula>
    </cfRule>
    <cfRule type="cellIs" dxfId="13" priority="239" operator="equal">
      <formula>"2014-2"</formula>
    </cfRule>
    <cfRule type="cellIs" dxfId="12" priority="240" operator="lessThan">
      <formula>6</formula>
    </cfRule>
  </conditionalFormatting>
  <conditionalFormatting sqref="BJ30:CE31">
    <cfRule type="cellIs" dxfId="11" priority="36" operator="equal">
      <formula>"2015-1"</formula>
    </cfRule>
    <cfRule type="cellIs" dxfId="10" priority="37" operator="equal">
      <formula>5</formula>
    </cfRule>
    <cfRule type="cellIs" dxfId="9" priority="38" operator="equal">
      <formula>"2014-2"</formula>
    </cfRule>
    <cfRule type="cellIs" dxfId="8" priority="39" operator="lessThan">
      <formula>6</formula>
    </cfRule>
  </conditionalFormatting>
  <conditionalFormatting sqref="CF29:CF30">
    <cfRule type="cellIs" dxfId="7" priority="1" operator="equal">
      <formula>5</formula>
    </cfRule>
    <cfRule type="cellIs" dxfId="6" priority="3" operator="lessThan">
      <formula>6</formula>
    </cfRule>
    <cfRule type="cellIs" dxfId="5" priority="2" operator="equal">
      <formula>"2014-2"</formula>
    </cfRule>
  </conditionalFormatting>
  <conditionalFormatting sqref="CG15:CM16">
    <cfRule type="cellIs" dxfId="4" priority="106" operator="equal">
      <formula>5</formula>
    </cfRule>
  </conditionalFormatting>
  <conditionalFormatting sqref="CG30:CM31">
    <cfRule type="cellIs" dxfId="3" priority="33" operator="equal">
      <formula>5</formula>
    </cfRule>
    <cfRule type="cellIs" dxfId="2" priority="34" operator="equal">
      <formula>"2014-2"</formula>
    </cfRule>
    <cfRule type="cellIs" dxfId="1" priority="35" operator="lessThan">
      <formula>6</formula>
    </cfRule>
  </conditionalFormatting>
  <conditionalFormatting sqref="CG30:CN31">
    <cfRule type="cellIs" dxfId="0" priority="32"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57"/>
  <sheetViews>
    <sheetView showWhiteSpace="0" zoomScaleNormal="100" zoomScalePageLayoutView="90" workbookViewId="0">
      <pane xSplit="6" ySplit="2" topLeftCell="BL3" activePane="bottomRight" state="frozen"/>
      <selection pane="topRight" activeCell="G1" sqref="G1"/>
      <selection pane="bottomLeft" activeCell="A3" sqref="A3"/>
      <selection pane="bottomRight" activeCell="D19" sqref="D19:D29"/>
    </sheetView>
  </sheetViews>
  <sheetFormatPr baseColWidth="10" defaultColWidth="11.44140625" defaultRowHeight="13.8" x14ac:dyDescent="0.25"/>
  <cols>
    <col min="1" max="1" width="6.6640625" style="103" customWidth="1"/>
    <col min="2" max="2" width="9" style="103" customWidth="1"/>
    <col min="3" max="3" width="14.88671875" style="103" customWidth="1"/>
    <col min="4" max="4" width="45.109375" style="103" customWidth="1"/>
    <col min="5" max="5" width="11.33203125" style="103" customWidth="1"/>
    <col min="6" max="7" width="7.44140625" style="103" customWidth="1"/>
    <col min="8" max="8" width="11.33203125" style="103" customWidth="1"/>
    <col min="9" max="9" width="9.44140625" style="103" customWidth="1"/>
    <col min="10" max="12" width="9.88671875" style="103" customWidth="1"/>
    <col min="13" max="13" width="12.5546875" style="103" customWidth="1"/>
    <col min="14" max="16" width="9.88671875" style="103" customWidth="1"/>
    <col min="17" max="17" width="12.88671875" style="103" customWidth="1"/>
    <col min="18" max="18" width="11.88671875" style="103" customWidth="1"/>
    <col min="19" max="20" width="9.88671875" style="103" customWidth="1"/>
    <col min="21" max="21" width="10.88671875" style="103" customWidth="1"/>
    <col min="22" max="39" width="9.88671875" style="103" customWidth="1"/>
    <col min="40" max="40" width="11.109375" style="103" customWidth="1"/>
    <col min="41" max="41" width="9.88671875" style="103" customWidth="1"/>
    <col min="42" max="44" width="11" style="103" customWidth="1"/>
    <col min="45" max="47" width="9.88671875" style="103" customWidth="1"/>
    <col min="48" max="48" width="12.5546875" style="103" customWidth="1"/>
    <col min="49" max="51" width="9.88671875" style="103" customWidth="1"/>
    <col min="52" max="52" width="11.109375" style="103" customWidth="1"/>
    <col min="53" max="54" width="9.88671875" style="103" customWidth="1"/>
    <col min="55" max="55" width="11.44140625" style="103" customWidth="1"/>
    <col min="56" max="64" width="9.88671875" style="103" customWidth="1"/>
    <col min="65" max="65" width="13.44140625" style="103" customWidth="1"/>
    <col min="66" max="68" width="9.88671875" style="103" customWidth="1"/>
    <col min="69" max="69" width="11.5546875" style="103" customWidth="1"/>
    <col min="70" max="70" width="11.44140625" style="103" customWidth="1"/>
    <col min="71" max="72" width="11.109375" style="103" customWidth="1"/>
    <col min="73" max="73" width="13.33203125" style="103" customWidth="1"/>
    <col min="74" max="74" width="11.109375" style="103" customWidth="1"/>
    <col min="75" max="82" width="5.6640625" style="103" customWidth="1"/>
    <col min="83" max="83" width="9.5546875" style="103" customWidth="1"/>
    <col min="84" max="84" width="11.44140625" style="103"/>
    <col min="85" max="87" width="5.6640625" style="103" customWidth="1"/>
    <col min="88" max="88" width="10" style="103" customWidth="1"/>
    <col min="89" max="89" width="11.44140625" style="103"/>
    <col min="90" max="97" width="5.6640625" style="103" customWidth="1"/>
    <col min="98" max="98" width="10.6640625" style="103" customWidth="1"/>
    <col min="99" max="99" width="11.44140625" style="103"/>
    <col min="100" max="107" width="5.6640625" style="103" customWidth="1"/>
    <col min="108" max="108" width="10.5546875" style="103" customWidth="1"/>
    <col min="109" max="109" width="11.44140625" style="103"/>
    <col min="110" max="110" width="16.5546875" style="103" customWidth="1"/>
    <col min="111" max="111" width="15.88671875" style="103" customWidth="1"/>
    <col min="112" max="112" width="10.44140625" style="103" customWidth="1"/>
    <col min="113" max="116" width="11.44140625" style="103"/>
    <col min="117" max="117" width="13.5546875" style="103" customWidth="1"/>
    <col min="118" max="16384" width="11.44140625" style="103"/>
  </cols>
  <sheetData>
    <row r="1" spans="1:118" ht="32.25" customHeight="1" thickBot="1" x14ac:dyDescent="0.3">
      <c r="A1" s="968" t="s">
        <v>2</v>
      </c>
      <c r="B1" s="970" t="s">
        <v>65</v>
      </c>
      <c r="C1" s="970" t="s">
        <v>0</v>
      </c>
      <c r="D1" s="970" t="s">
        <v>1</v>
      </c>
      <c r="E1" s="982" t="s">
        <v>32</v>
      </c>
      <c r="F1" s="952"/>
      <c r="G1" s="956"/>
      <c r="H1" s="964" t="s">
        <v>3</v>
      </c>
      <c r="I1" s="965"/>
      <c r="J1" s="965"/>
      <c r="K1" s="965"/>
      <c r="L1" s="965"/>
      <c r="M1" s="965"/>
      <c r="N1" s="965"/>
      <c r="O1" s="965"/>
      <c r="P1" s="965"/>
      <c r="Q1" s="965"/>
      <c r="R1" s="965"/>
      <c r="S1" s="965"/>
      <c r="T1" s="965"/>
      <c r="U1" s="965"/>
      <c r="V1" s="965"/>
      <c r="W1" s="965"/>
      <c r="X1" s="965"/>
      <c r="Y1" s="965"/>
      <c r="Z1" s="965"/>
      <c r="AA1" s="965"/>
      <c r="AB1" s="965"/>
      <c r="AC1" s="965"/>
      <c r="AD1" s="965"/>
      <c r="AE1" s="965"/>
      <c r="AF1" s="965"/>
      <c r="AG1" s="965"/>
      <c r="AH1" s="965"/>
      <c r="AI1" s="965"/>
      <c r="AJ1" s="965"/>
      <c r="AK1" s="965"/>
      <c r="AL1" s="965"/>
      <c r="AM1" s="965"/>
      <c r="AN1" s="965"/>
      <c r="AO1" s="965"/>
      <c r="AP1" s="965"/>
      <c r="AQ1" s="965"/>
      <c r="AR1" s="965"/>
      <c r="AS1" s="965"/>
      <c r="AT1" s="965"/>
      <c r="AU1" s="965"/>
      <c r="AV1" s="965"/>
      <c r="AW1" s="965"/>
      <c r="AX1" s="965"/>
      <c r="AY1" s="965"/>
      <c r="AZ1" s="965"/>
      <c r="BA1" s="965"/>
      <c r="BB1" s="965"/>
      <c r="BC1" s="983"/>
      <c r="BD1" s="957" t="s">
        <v>10</v>
      </c>
      <c r="BE1" s="958"/>
      <c r="BF1" s="958"/>
      <c r="BG1" s="958"/>
      <c r="BH1" s="958"/>
      <c r="BI1" s="958"/>
      <c r="BJ1" s="958"/>
      <c r="BK1" s="958"/>
      <c r="BL1" s="959" t="s">
        <v>11</v>
      </c>
      <c r="BM1" s="960"/>
      <c r="BN1" s="960"/>
      <c r="BO1" s="960"/>
      <c r="BP1" s="960"/>
      <c r="BQ1" s="961" t="s">
        <v>58</v>
      </c>
      <c r="BR1" s="962"/>
      <c r="BS1" s="962"/>
      <c r="BT1" s="962"/>
      <c r="BU1" s="962"/>
      <c r="BV1" s="963"/>
      <c r="BW1" s="952" t="s">
        <v>19</v>
      </c>
      <c r="BX1" s="952"/>
      <c r="BY1" s="952"/>
      <c r="BZ1" s="952"/>
      <c r="CA1" s="952"/>
      <c r="CB1" s="952"/>
      <c r="CC1" s="952"/>
      <c r="CD1" s="952"/>
      <c r="CE1" s="952"/>
      <c r="CF1" s="956"/>
      <c r="CG1" s="953" t="s">
        <v>51</v>
      </c>
      <c r="CH1" s="954"/>
      <c r="CI1" s="954"/>
      <c r="CJ1" s="954"/>
      <c r="CK1" s="955"/>
      <c r="CL1" s="951" t="s">
        <v>20</v>
      </c>
      <c r="CM1" s="952"/>
      <c r="CN1" s="952"/>
      <c r="CO1" s="952"/>
      <c r="CP1" s="952"/>
      <c r="CQ1" s="952"/>
      <c r="CR1" s="952"/>
      <c r="CS1" s="952"/>
      <c r="CT1" s="952"/>
      <c r="CU1" s="956"/>
      <c r="CV1" s="951" t="s">
        <v>21</v>
      </c>
      <c r="CW1" s="952"/>
      <c r="CX1" s="952"/>
      <c r="CY1" s="952"/>
      <c r="CZ1" s="952"/>
      <c r="DA1" s="952"/>
      <c r="DB1" s="952"/>
      <c r="DC1" s="952"/>
      <c r="DD1" s="952"/>
      <c r="DE1" s="952"/>
      <c r="DF1" s="953" t="s">
        <v>77</v>
      </c>
      <c r="DG1" s="954"/>
      <c r="DH1" s="953" t="s">
        <v>67</v>
      </c>
      <c r="DI1" s="954"/>
      <c r="DJ1" s="954"/>
      <c r="DK1" s="954"/>
      <c r="DL1" s="954"/>
      <c r="DM1" s="954"/>
      <c r="DN1" s="955"/>
    </row>
    <row r="2" spans="1:118" s="124" customFormat="1" ht="51" x14ac:dyDescent="0.2">
      <c r="A2" s="969"/>
      <c r="B2" s="971"/>
      <c r="C2" s="971"/>
      <c r="D2" s="971"/>
      <c r="E2" s="104" t="s">
        <v>402</v>
      </c>
      <c r="F2" s="104" t="s">
        <v>33</v>
      </c>
      <c r="G2" s="105" t="s">
        <v>15</v>
      </c>
      <c r="H2" s="106" t="s">
        <v>124</v>
      </c>
      <c r="I2" s="107" t="s">
        <v>125</v>
      </c>
      <c r="J2" s="107" t="s">
        <v>126</v>
      </c>
      <c r="K2" s="107" t="s">
        <v>127</v>
      </c>
      <c r="L2" s="107" t="s">
        <v>5</v>
      </c>
      <c r="M2" s="108" t="s">
        <v>221</v>
      </c>
      <c r="N2" s="106" t="s">
        <v>128</v>
      </c>
      <c r="O2" s="107" t="s">
        <v>129</v>
      </c>
      <c r="P2" s="107" t="s">
        <v>223</v>
      </c>
      <c r="Q2" s="107" t="s">
        <v>222</v>
      </c>
      <c r="R2" s="107" t="s">
        <v>7</v>
      </c>
      <c r="S2" s="108" t="s">
        <v>130</v>
      </c>
      <c r="T2" s="106" t="s">
        <v>131</v>
      </c>
      <c r="U2" s="107" t="s">
        <v>132</v>
      </c>
      <c r="V2" s="107" t="s">
        <v>224</v>
      </c>
      <c r="W2" s="107" t="s">
        <v>133</v>
      </c>
      <c r="X2" s="107" t="s">
        <v>134</v>
      </c>
      <c r="Y2" s="107" t="s">
        <v>135</v>
      </c>
      <c r="Z2" s="108" t="s">
        <v>136</v>
      </c>
      <c r="AA2" s="106" t="s">
        <v>225</v>
      </c>
      <c r="AB2" s="107" t="s">
        <v>226</v>
      </c>
      <c r="AC2" s="107" t="s">
        <v>137</v>
      </c>
      <c r="AD2" s="107" t="s">
        <v>138</v>
      </c>
      <c r="AE2" s="107" t="s">
        <v>139</v>
      </c>
      <c r="AF2" s="107" t="s">
        <v>140</v>
      </c>
      <c r="AG2" s="108" t="s">
        <v>141</v>
      </c>
      <c r="AH2" s="106" t="s">
        <v>142</v>
      </c>
      <c r="AI2" s="107" t="s">
        <v>143</v>
      </c>
      <c r="AJ2" s="107" t="s">
        <v>144</v>
      </c>
      <c r="AK2" s="107" t="s">
        <v>145</v>
      </c>
      <c r="AL2" s="107" t="s">
        <v>227</v>
      </c>
      <c r="AM2" s="107" t="s">
        <v>146</v>
      </c>
      <c r="AN2" s="108" t="s">
        <v>147</v>
      </c>
      <c r="AO2" s="106" t="s">
        <v>152</v>
      </c>
      <c r="AP2" s="107" t="s">
        <v>228</v>
      </c>
      <c r="AQ2" s="107" t="s">
        <v>148</v>
      </c>
      <c r="AR2" s="107" t="s">
        <v>149</v>
      </c>
      <c r="AS2" s="107" t="s">
        <v>150</v>
      </c>
      <c r="AT2" s="107" t="s">
        <v>229</v>
      </c>
      <c r="AU2" s="108" t="s">
        <v>151</v>
      </c>
      <c r="AV2" s="106" t="s">
        <v>153</v>
      </c>
      <c r="AW2" s="107" t="s">
        <v>121</v>
      </c>
      <c r="AX2" s="107" t="s">
        <v>154</v>
      </c>
      <c r="AY2" s="107" t="s">
        <v>155</v>
      </c>
      <c r="AZ2" s="108" t="s">
        <v>156</v>
      </c>
      <c r="BA2" s="106" t="s">
        <v>46</v>
      </c>
      <c r="BB2" s="107" t="s">
        <v>157</v>
      </c>
      <c r="BC2" s="108" t="s">
        <v>230</v>
      </c>
      <c r="BD2" s="109" t="s">
        <v>231</v>
      </c>
      <c r="BE2" s="110" t="s">
        <v>232</v>
      </c>
      <c r="BF2" s="110" t="s">
        <v>233</v>
      </c>
      <c r="BG2" s="110" t="s">
        <v>234</v>
      </c>
      <c r="BH2" s="110" t="s">
        <v>235</v>
      </c>
      <c r="BI2" s="110" t="s">
        <v>236</v>
      </c>
      <c r="BJ2" s="110" t="s">
        <v>237</v>
      </c>
      <c r="BK2" s="110" t="s">
        <v>238</v>
      </c>
      <c r="BL2" s="111" t="s">
        <v>12</v>
      </c>
      <c r="BM2" s="111" t="s">
        <v>13</v>
      </c>
      <c r="BN2" s="111" t="s">
        <v>4</v>
      </c>
      <c r="BO2" s="111" t="s">
        <v>6</v>
      </c>
      <c r="BP2" s="112" t="s">
        <v>14</v>
      </c>
      <c r="BQ2" s="113" t="s">
        <v>56</v>
      </c>
      <c r="BR2" s="114" t="s">
        <v>62</v>
      </c>
      <c r="BS2" s="114" t="s">
        <v>63</v>
      </c>
      <c r="BT2" s="115" t="s">
        <v>64</v>
      </c>
      <c r="BU2" s="115" t="s">
        <v>76</v>
      </c>
      <c r="BV2" s="116" t="s">
        <v>57</v>
      </c>
      <c r="BW2" s="117" t="s">
        <v>22</v>
      </c>
      <c r="BX2" s="118" t="s">
        <v>23</v>
      </c>
      <c r="BY2" s="118" t="s">
        <v>24</v>
      </c>
      <c r="BZ2" s="118" t="s">
        <v>25</v>
      </c>
      <c r="CA2" s="118" t="s">
        <v>26</v>
      </c>
      <c r="CB2" s="118" t="s">
        <v>27</v>
      </c>
      <c r="CC2" s="118" t="s">
        <v>28</v>
      </c>
      <c r="CD2" s="118" t="s">
        <v>29</v>
      </c>
      <c r="CE2" s="119" t="s">
        <v>35</v>
      </c>
      <c r="CF2" s="120" t="s">
        <v>59</v>
      </c>
      <c r="CG2" s="121" t="s">
        <v>22</v>
      </c>
      <c r="CH2" s="118" t="s">
        <v>23</v>
      </c>
      <c r="CI2" s="118" t="s">
        <v>24</v>
      </c>
      <c r="CJ2" s="118" t="s">
        <v>34</v>
      </c>
      <c r="CK2" s="122" t="s">
        <v>60</v>
      </c>
      <c r="CL2" s="121" t="s">
        <v>22</v>
      </c>
      <c r="CM2" s="118" t="s">
        <v>23</v>
      </c>
      <c r="CN2" s="118" t="s">
        <v>24</v>
      </c>
      <c r="CO2" s="118" t="s">
        <v>25</v>
      </c>
      <c r="CP2" s="118" t="s">
        <v>26</v>
      </c>
      <c r="CQ2" s="118" t="s">
        <v>27</v>
      </c>
      <c r="CR2" s="118" t="s">
        <v>28</v>
      </c>
      <c r="CS2" s="118" t="s">
        <v>29</v>
      </c>
      <c r="CT2" s="118" t="s">
        <v>34</v>
      </c>
      <c r="CU2" s="122" t="s">
        <v>60</v>
      </c>
      <c r="CV2" s="121" t="s">
        <v>22</v>
      </c>
      <c r="CW2" s="118" t="s">
        <v>23</v>
      </c>
      <c r="CX2" s="118" t="s">
        <v>24</v>
      </c>
      <c r="CY2" s="118" t="s">
        <v>25</v>
      </c>
      <c r="CZ2" s="118" t="s">
        <v>26</v>
      </c>
      <c r="DA2" s="118" t="s">
        <v>27</v>
      </c>
      <c r="DB2" s="118" t="s">
        <v>28</v>
      </c>
      <c r="DC2" s="118" t="s">
        <v>29</v>
      </c>
      <c r="DD2" s="118" t="s">
        <v>34</v>
      </c>
      <c r="DE2" s="123" t="s">
        <v>60</v>
      </c>
      <c r="DF2" s="121" t="s">
        <v>78</v>
      </c>
      <c r="DG2" s="119" t="s">
        <v>61</v>
      </c>
      <c r="DH2" s="121" t="s">
        <v>68</v>
      </c>
      <c r="DI2" s="118" t="s">
        <v>74</v>
      </c>
      <c r="DJ2" s="118" t="s">
        <v>69</v>
      </c>
      <c r="DK2" s="118" t="s">
        <v>70</v>
      </c>
      <c r="DL2" s="118" t="s">
        <v>71</v>
      </c>
      <c r="DM2" s="118" t="s">
        <v>72</v>
      </c>
      <c r="DN2" s="120" t="s">
        <v>73</v>
      </c>
    </row>
    <row r="3" spans="1:118" s="124" customFormat="1" x14ac:dyDescent="0.2">
      <c r="A3" s="125"/>
      <c r="B3" s="126"/>
      <c r="C3" s="126"/>
      <c r="D3" s="126"/>
      <c r="E3" s="126"/>
      <c r="F3" s="104"/>
      <c r="G3" s="105"/>
      <c r="H3" s="127">
        <v>1472</v>
      </c>
      <c r="I3" s="128">
        <v>1110</v>
      </c>
      <c r="J3" s="128">
        <v>1433</v>
      </c>
      <c r="K3" s="128">
        <v>1434</v>
      </c>
      <c r="L3" s="128">
        <v>1008</v>
      </c>
      <c r="M3" s="129">
        <v>1003</v>
      </c>
      <c r="N3" s="127">
        <v>1435</v>
      </c>
      <c r="O3" s="128">
        <v>1004</v>
      </c>
      <c r="P3" s="128">
        <v>1432</v>
      </c>
      <c r="Q3" s="128">
        <v>1437</v>
      </c>
      <c r="R3" s="128">
        <v>1017</v>
      </c>
      <c r="S3" s="129">
        <v>1005</v>
      </c>
      <c r="T3" s="127">
        <v>1474</v>
      </c>
      <c r="U3" s="128">
        <v>1475</v>
      </c>
      <c r="V3" s="128">
        <v>1436</v>
      </c>
      <c r="W3" s="128">
        <v>1158</v>
      </c>
      <c r="X3" s="128">
        <v>1473</v>
      </c>
      <c r="Y3" s="128">
        <v>1444</v>
      </c>
      <c r="Z3" s="128">
        <v>1488</v>
      </c>
      <c r="AA3" s="127">
        <v>1443</v>
      </c>
      <c r="AB3" s="128">
        <v>1440</v>
      </c>
      <c r="AC3" s="128">
        <v>1441</v>
      </c>
      <c r="AD3" s="128">
        <v>1439</v>
      </c>
      <c r="AE3" s="128">
        <v>1470</v>
      </c>
      <c r="AF3" s="128">
        <v>1450</v>
      </c>
      <c r="AG3" s="129">
        <v>1476</v>
      </c>
      <c r="AH3" s="127">
        <v>1477</v>
      </c>
      <c r="AI3" s="128">
        <v>1490</v>
      </c>
      <c r="AJ3" s="128">
        <v>1442</v>
      </c>
      <c r="AK3" s="128">
        <v>1489</v>
      </c>
      <c r="AL3" s="128">
        <v>1491</v>
      </c>
      <c r="AM3" s="128">
        <v>1445</v>
      </c>
      <c r="AN3" s="129">
        <v>1478</v>
      </c>
      <c r="AO3" s="127">
        <v>1449</v>
      </c>
      <c r="AP3" s="128">
        <v>1480</v>
      </c>
      <c r="AQ3" s="128">
        <v>1448</v>
      </c>
      <c r="AR3" s="128">
        <v>1451</v>
      </c>
      <c r="AS3" s="128">
        <v>1479</v>
      </c>
      <c r="AT3" s="128">
        <v>1482</v>
      </c>
      <c r="AU3" s="128">
        <v>1481</v>
      </c>
      <c r="AV3" s="127">
        <v>1455</v>
      </c>
      <c r="AW3" s="128">
        <v>1200</v>
      </c>
      <c r="AX3" s="128">
        <v>1454</v>
      </c>
      <c r="AY3" s="128">
        <v>1166</v>
      </c>
      <c r="AZ3" s="129">
        <v>1483</v>
      </c>
      <c r="BA3" s="127">
        <v>1052</v>
      </c>
      <c r="BB3" s="128">
        <v>1090</v>
      </c>
      <c r="BC3" s="129">
        <v>1484</v>
      </c>
      <c r="BD3" s="109">
        <v>1468</v>
      </c>
      <c r="BE3" s="110">
        <v>1463</v>
      </c>
      <c r="BF3" s="110">
        <v>1447</v>
      </c>
      <c r="BG3" s="110">
        <v>1485</v>
      </c>
      <c r="BH3" s="110">
        <v>1486</v>
      </c>
      <c r="BI3" s="110">
        <v>1465</v>
      </c>
      <c r="BJ3" s="110">
        <v>1487</v>
      </c>
      <c r="BK3" s="110">
        <v>1492</v>
      </c>
      <c r="BL3" s="111">
        <v>1102</v>
      </c>
      <c r="BM3" s="111">
        <v>1105</v>
      </c>
      <c r="BN3" s="111">
        <v>1103</v>
      </c>
      <c r="BO3" s="111">
        <v>1149</v>
      </c>
      <c r="BP3" s="112">
        <v>1107</v>
      </c>
      <c r="BQ3" s="113"/>
      <c r="BR3" s="114"/>
      <c r="BS3" s="114"/>
      <c r="BT3" s="115"/>
      <c r="BU3" s="115"/>
      <c r="BV3" s="116"/>
      <c r="BW3" s="117"/>
      <c r="BX3" s="118"/>
      <c r="BY3" s="118"/>
      <c r="BZ3" s="118"/>
      <c r="CA3" s="118"/>
      <c r="CB3" s="118"/>
      <c r="CC3" s="118"/>
      <c r="CD3" s="118"/>
      <c r="CE3" s="119"/>
      <c r="CF3" s="120"/>
      <c r="CG3" s="121"/>
      <c r="CH3" s="118"/>
      <c r="CI3" s="118"/>
      <c r="CJ3" s="118"/>
      <c r="CK3" s="122"/>
      <c r="CL3" s="121"/>
      <c r="CM3" s="118"/>
      <c r="CN3" s="118"/>
      <c r="CO3" s="118"/>
      <c r="CP3" s="118"/>
      <c r="CQ3" s="118"/>
      <c r="CR3" s="118"/>
      <c r="CS3" s="118"/>
      <c r="CT3" s="118"/>
      <c r="CU3" s="122"/>
      <c r="CV3" s="121"/>
      <c r="CW3" s="118"/>
      <c r="CX3" s="118"/>
      <c r="CY3" s="118"/>
      <c r="CZ3" s="118"/>
      <c r="DA3" s="118"/>
      <c r="DB3" s="118"/>
      <c r="DC3" s="118"/>
      <c r="DD3" s="118"/>
      <c r="DE3" s="123"/>
      <c r="DF3" s="121"/>
      <c r="DG3" s="119"/>
      <c r="DH3" s="121"/>
      <c r="DI3" s="118"/>
      <c r="DJ3" s="118"/>
      <c r="DK3" s="118"/>
      <c r="DL3" s="118"/>
      <c r="DM3" s="118"/>
      <c r="DN3" s="120"/>
    </row>
    <row r="4" spans="1:118" s="124" customFormat="1" hidden="1" x14ac:dyDescent="0.25">
      <c r="A4" s="163">
        <v>1</v>
      </c>
      <c r="B4" s="164">
        <v>40491</v>
      </c>
      <c r="C4" s="186" t="s">
        <v>671</v>
      </c>
      <c r="D4" s="187" t="s">
        <v>672</v>
      </c>
      <c r="E4" s="186" t="s">
        <v>592</v>
      </c>
      <c r="F4" s="133">
        <v>1</v>
      </c>
      <c r="G4" s="134"/>
      <c r="H4" s="280"/>
      <c r="I4" s="280"/>
      <c r="J4" s="280"/>
      <c r="K4" s="280">
        <v>9</v>
      </c>
      <c r="L4" s="280"/>
      <c r="M4" s="280"/>
      <c r="N4" s="280"/>
      <c r="O4" s="280"/>
      <c r="P4" s="280">
        <v>9</v>
      </c>
      <c r="Q4" s="280">
        <v>9</v>
      </c>
      <c r="R4" s="280"/>
      <c r="S4" s="280">
        <v>8</v>
      </c>
      <c r="T4" s="280">
        <v>9</v>
      </c>
      <c r="U4" s="137">
        <v>8</v>
      </c>
      <c r="V4" s="280"/>
      <c r="W4" s="280">
        <v>9</v>
      </c>
      <c r="X4" s="137"/>
      <c r="Y4" s="137"/>
      <c r="Z4" s="280"/>
      <c r="AA4" s="280"/>
      <c r="AB4" s="280"/>
      <c r="AC4" s="280"/>
      <c r="AD4" s="137"/>
      <c r="AE4" s="137"/>
      <c r="AF4" s="137"/>
      <c r="AG4" s="280"/>
      <c r="AH4" s="280"/>
      <c r="AI4" s="137"/>
      <c r="AJ4" s="280"/>
      <c r="AK4" s="137"/>
      <c r="AL4" s="280"/>
      <c r="AM4" s="137"/>
      <c r="AN4" s="280"/>
      <c r="AO4" s="280"/>
      <c r="AP4" s="137"/>
      <c r="AQ4" s="280"/>
      <c r="AR4" s="137"/>
      <c r="AS4" s="137"/>
      <c r="AT4" s="137"/>
      <c r="AU4" s="280"/>
      <c r="AV4" s="165"/>
      <c r="AW4" s="137"/>
      <c r="AX4" s="137"/>
      <c r="AY4" s="137"/>
      <c r="AZ4" s="280"/>
      <c r="BA4" s="280"/>
      <c r="BB4" s="166"/>
      <c r="BC4" s="165"/>
      <c r="BD4" s="130"/>
      <c r="BE4" s="168"/>
      <c r="BF4" s="132"/>
      <c r="BG4" s="280"/>
      <c r="BH4" s="132"/>
      <c r="BI4" s="132"/>
      <c r="BJ4" s="280"/>
      <c r="BK4" s="280"/>
      <c r="BL4" s="280"/>
      <c r="BM4" s="172"/>
      <c r="BN4" s="306"/>
      <c r="BO4" s="280"/>
      <c r="BP4" s="280"/>
      <c r="BQ4" s="139">
        <f>COUNTIF(H4:BP4,"2017-2")</f>
        <v>0</v>
      </c>
      <c r="BR4" s="139"/>
      <c r="BS4" s="139"/>
      <c r="BT4" s="139"/>
      <c r="BU4" s="139"/>
      <c r="BV4" s="139"/>
      <c r="BW4" s="130">
        <v>8</v>
      </c>
      <c r="BX4" s="132"/>
      <c r="BY4" s="132"/>
      <c r="BZ4" s="132"/>
      <c r="CA4" s="132"/>
      <c r="CB4" s="132"/>
      <c r="CC4" s="132"/>
      <c r="CD4" s="132"/>
      <c r="CE4" s="138"/>
      <c r="CF4" s="140"/>
      <c r="CG4" s="139"/>
      <c r="CH4" s="132"/>
      <c r="CI4" s="132"/>
      <c r="CJ4" s="132"/>
      <c r="CK4" s="141"/>
      <c r="CL4" s="139"/>
      <c r="CM4" s="132"/>
      <c r="CN4" s="132"/>
      <c r="CO4" s="132"/>
      <c r="CP4" s="132"/>
      <c r="CQ4" s="132"/>
      <c r="CR4" s="132"/>
      <c r="CS4" s="132"/>
      <c r="CT4" s="132"/>
      <c r="CU4" s="141"/>
      <c r="CV4" s="139"/>
      <c r="CW4" s="132"/>
      <c r="CX4" s="132"/>
      <c r="CY4" s="132"/>
      <c r="CZ4" s="132"/>
      <c r="DA4" s="132"/>
      <c r="DB4" s="132"/>
      <c r="DC4" s="132"/>
      <c r="DD4" s="132"/>
      <c r="DE4" s="143"/>
      <c r="DF4" s="139"/>
      <c r="DG4" s="138"/>
      <c r="DH4" s="139"/>
      <c r="DI4" s="132"/>
      <c r="DJ4" s="132"/>
      <c r="DK4" s="132"/>
      <c r="DL4" s="132"/>
      <c r="DM4" s="132"/>
      <c r="DN4" s="140"/>
    </row>
    <row r="5" spans="1:118" s="124" customFormat="1" hidden="1" x14ac:dyDescent="0.25">
      <c r="A5" s="163">
        <v>2</v>
      </c>
      <c r="B5" s="164">
        <v>40491</v>
      </c>
      <c r="C5" s="186" t="s">
        <v>673</v>
      </c>
      <c r="D5" s="187" t="s">
        <v>674</v>
      </c>
      <c r="E5" s="186" t="s">
        <v>592</v>
      </c>
      <c r="F5" s="133">
        <v>1</v>
      </c>
      <c r="G5" s="134"/>
      <c r="H5" s="280"/>
      <c r="I5" s="280"/>
      <c r="J5" s="280"/>
      <c r="K5" s="281">
        <v>5</v>
      </c>
      <c r="L5" s="280"/>
      <c r="M5" s="280"/>
      <c r="N5" s="280"/>
      <c r="O5" s="280"/>
      <c r="P5" s="281">
        <v>5</v>
      </c>
      <c r="Q5" s="281">
        <v>5</v>
      </c>
      <c r="R5" s="280"/>
      <c r="S5" s="281">
        <v>5</v>
      </c>
      <c r="T5" s="281">
        <v>5</v>
      </c>
      <c r="U5" s="281">
        <v>5</v>
      </c>
      <c r="V5" s="280"/>
      <c r="W5" s="281">
        <v>5</v>
      </c>
      <c r="X5" s="137"/>
      <c r="Y5" s="280"/>
      <c r="Z5" s="280"/>
      <c r="AA5" s="280"/>
      <c r="AB5" s="280"/>
      <c r="AC5" s="280"/>
      <c r="AD5" s="280"/>
      <c r="AE5" s="280"/>
      <c r="AF5" s="280"/>
      <c r="AG5" s="280"/>
      <c r="AH5" s="280"/>
      <c r="AI5" s="280"/>
      <c r="AJ5" s="280"/>
      <c r="AK5" s="280"/>
      <c r="AL5" s="280"/>
      <c r="AM5" s="280"/>
      <c r="AN5" s="280"/>
      <c r="AO5" s="280"/>
      <c r="AP5" s="280"/>
      <c r="AQ5" s="280"/>
      <c r="AR5" s="280"/>
      <c r="AS5" s="137"/>
      <c r="AT5" s="137"/>
      <c r="AU5" s="280"/>
      <c r="AV5" s="165"/>
      <c r="AW5" s="280"/>
      <c r="AX5" s="137"/>
      <c r="AY5" s="280"/>
      <c r="AZ5" s="280"/>
      <c r="BA5" s="280"/>
      <c r="BB5" s="165"/>
      <c r="BC5" s="165"/>
      <c r="BD5" s="130"/>
      <c r="BE5" s="165"/>
      <c r="BF5" s="132"/>
      <c r="BG5" s="280"/>
      <c r="BH5" s="132"/>
      <c r="BI5" s="280"/>
      <c r="BJ5" s="280"/>
      <c r="BK5" s="280"/>
      <c r="BL5" s="280"/>
      <c r="BM5" s="172"/>
      <c r="BN5" s="172"/>
      <c r="BO5" s="280"/>
      <c r="BP5" s="280"/>
      <c r="BQ5" s="139">
        <f>COUNTIF(H5:BP5,"2017-2")</f>
        <v>0</v>
      </c>
      <c r="BR5" s="139"/>
      <c r="BS5" s="139"/>
      <c r="BT5" s="139"/>
      <c r="BU5" s="139"/>
      <c r="BV5" s="139"/>
      <c r="BW5" s="130">
        <v>5</v>
      </c>
      <c r="BX5" s="132"/>
      <c r="BY5" s="132"/>
      <c r="BZ5" s="132"/>
      <c r="CA5" s="132"/>
      <c r="CB5" s="132"/>
      <c r="CC5" s="132"/>
      <c r="CD5" s="132"/>
      <c r="CE5" s="138"/>
      <c r="CF5" s="140"/>
      <c r="CG5" s="139"/>
      <c r="CH5" s="132"/>
      <c r="CI5" s="132"/>
      <c r="CJ5" s="132"/>
      <c r="CK5" s="141"/>
      <c r="CL5" s="139"/>
      <c r="CM5" s="132"/>
      <c r="CN5" s="132"/>
      <c r="CO5" s="132"/>
      <c r="CP5" s="132"/>
      <c r="CQ5" s="132"/>
      <c r="CR5" s="132"/>
      <c r="CS5" s="132"/>
      <c r="CT5" s="132"/>
      <c r="CU5" s="141"/>
      <c r="CV5" s="139"/>
      <c r="CW5" s="132"/>
      <c r="CX5" s="132"/>
      <c r="CY5" s="132"/>
      <c r="CZ5" s="132"/>
      <c r="DA5" s="132"/>
      <c r="DB5" s="132"/>
      <c r="DC5" s="132"/>
      <c r="DD5" s="132"/>
      <c r="DE5" s="143"/>
      <c r="DF5" s="139"/>
      <c r="DG5" s="138"/>
      <c r="DH5" s="139"/>
      <c r="DI5" s="132"/>
      <c r="DJ5" s="132"/>
      <c r="DK5" s="132"/>
      <c r="DL5" s="132"/>
      <c r="DM5" s="132"/>
      <c r="DN5" s="140"/>
    </row>
    <row r="6" spans="1:118" s="124" customFormat="1" hidden="1" x14ac:dyDescent="0.25">
      <c r="A6" s="163">
        <v>1</v>
      </c>
      <c r="B6" s="164">
        <v>40491</v>
      </c>
      <c r="C6" s="186" t="s">
        <v>788</v>
      </c>
      <c r="D6" s="187" t="s">
        <v>789</v>
      </c>
      <c r="E6" s="186" t="s">
        <v>592</v>
      </c>
      <c r="F6" s="133">
        <v>1</v>
      </c>
      <c r="G6" s="134"/>
      <c r="H6" s="280"/>
      <c r="I6" s="280"/>
      <c r="J6" s="280"/>
      <c r="K6" s="280"/>
      <c r="L6" s="280"/>
      <c r="M6" s="280">
        <v>5</v>
      </c>
      <c r="N6" s="280"/>
      <c r="O6" s="280">
        <v>5</v>
      </c>
      <c r="P6" s="280">
        <v>5</v>
      </c>
      <c r="Q6" s="280"/>
      <c r="R6" s="280">
        <v>5</v>
      </c>
      <c r="S6" s="280">
        <v>5</v>
      </c>
      <c r="T6" s="280"/>
      <c r="U6" s="233"/>
      <c r="V6" s="280"/>
      <c r="W6" s="280"/>
      <c r="X6" s="137"/>
      <c r="Y6" s="233"/>
      <c r="Z6" s="280"/>
      <c r="AA6" s="280"/>
      <c r="AB6" s="280"/>
      <c r="AC6" s="280"/>
      <c r="AD6" s="233"/>
      <c r="AE6" s="280"/>
      <c r="AF6" s="233"/>
      <c r="AG6" s="280"/>
      <c r="AH6" s="280"/>
      <c r="AI6" s="233"/>
      <c r="AJ6" s="280"/>
      <c r="AK6" s="233"/>
      <c r="AL6" s="280"/>
      <c r="AM6" s="233"/>
      <c r="AN6" s="280"/>
      <c r="AO6" s="280"/>
      <c r="AP6" s="233"/>
      <c r="AQ6" s="280"/>
      <c r="AR6" s="233"/>
      <c r="AS6" s="137"/>
      <c r="AT6" s="137"/>
      <c r="AU6" s="280"/>
      <c r="AV6" s="165"/>
      <c r="AW6" s="280"/>
      <c r="AX6" s="137"/>
      <c r="AY6" s="233"/>
      <c r="AZ6" s="280"/>
      <c r="BA6" s="280"/>
      <c r="BB6" s="176">
        <v>5</v>
      </c>
      <c r="BC6" s="165"/>
      <c r="BD6" s="130"/>
      <c r="BE6" s="165"/>
      <c r="BF6" s="132"/>
      <c r="BG6" s="280"/>
      <c r="BH6" s="132"/>
      <c r="BI6" s="233"/>
      <c r="BJ6" s="280"/>
      <c r="BK6" s="280"/>
      <c r="BL6" s="280">
        <v>5</v>
      </c>
      <c r="BM6" s="172"/>
      <c r="BN6" s="172"/>
      <c r="BO6" s="280"/>
      <c r="BP6" s="280"/>
      <c r="BQ6" s="139">
        <f>COUNTIF(H6:BP6,"2018-1")</f>
        <v>0</v>
      </c>
      <c r="BR6" s="139"/>
      <c r="BS6" s="139"/>
      <c r="BT6" s="139"/>
      <c r="BU6" s="139"/>
      <c r="BV6" s="139"/>
      <c r="BW6" s="130"/>
      <c r="BX6" s="132"/>
      <c r="BY6" s="132"/>
      <c r="BZ6" s="132"/>
      <c r="CA6" s="132"/>
      <c r="CB6" s="132"/>
      <c r="CC6" s="132"/>
      <c r="CD6" s="132"/>
      <c r="CE6" s="138"/>
      <c r="CF6" s="140"/>
      <c r="CG6" s="139"/>
      <c r="CH6" s="132"/>
      <c r="CI6" s="132"/>
      <c r="CJ6" s="132"/>
      <c r="CK6" s="141"/>
      <c r="CL6" s="139"/>
      <c r="CM6" s="132"/>
      <c r="CN6" s="132"/>
      <c r="CO6" s="132"/>
      <c r="CP6" s="132"/>
      <c r="CQ6" s="132"/>
      <c r="CR6" s="132"/>
      <c r="CS6" s="132"/>
      <c r="CT6" s="132"/>
      <c r="CU6" s="141"/>
      <c r="CV6" s="139"/>
      <c r="CW6" s="132"/>
      <c r="CX6" s="132"/>
      <c r="CY6" s="132"/>
      <c r="CZ6" s="132"/>
      <c r="DA6" s="132"/>
      <c r="DB6" s="132"/>
      <c r="DC6" s="132"/>
      <c r="DD6" s="132"/>
      <c r="DE6" s="143"/>
      <c r="DF6" s="139"/>
      <c r="DG6" s="138"/>
      <c r="DH6" s="139"/>
      <c r="DI6" s="132"/>
      <c r="DJ6" s="132"/>
      <c r="DK6" s="132"/>
      <c r="DL6" s="132"/>
      <c r="DM6" s="132"/>
      <c r="DN6" s="140"/>
    </row>
    <row r="7" spans="1:118" s="124" customFormat="1" hidden="1" x14ac:dyDescent="0.25">
      <c r="A7" s="163">
        <v>2</v>
      </c>
      <c r="B7" s="164">
        <v>40491</v>
      </c>
      <c r="C7" s="186" t="s">
        <v>790</v>
      </c>
      <c r="D7" s="187" t="s">
        <v>791</v>
      </c>
      <c r="E7" s="186" t="s">
        <v>592</v>
      </c>
      <c r="F7" s="133">
        <v>1</v>
      </c>
      <c r="G7" s="134"/>
      <c r="H7" s="280"/>
      <c r="I7" s="280"/>
      <c r="J7" s="280"/>
      <c r="K7" s="280"/>
      <c r="L7" s="280"/>
      <c r="M7" s="280">
        <v>5</v>
      </c>
      <c r="N7" s="280"/>
      <c r="O7" s="280">
        <v>5</v>
      </c>
      <c r="P7" s="280">
        <v>5</v>
      </c>
      <c r="Q7" s="280"/>
      <c r="R7" s="280">
        <v>5</v>
      </c>
      <c r="S7" s="280">
        <v>5</v>
      </c>
      <c r="T7" s="280"/>
      <c r="U7" s="233"/>
      <c r="V7" s="280"/>
      <c r="W7" s="280"/>
      <c r="X7" s="137"/>
      <c r="Y7" s="233"/>
      <c r="Z7" s="280"/>
      <c r="AA7" s="280"/>
      <c r="AB7" s="280"/>
      <c r="AC7" s="280"/>
      <c r="AD7" s="233"/>
      <c r="AE7" s="280"/>
      <c r="AF7" s="233"/>
      <c r="AG7" s="280"/>
      <c r="AH7" s="280"/>
      <c r="AI7" s="233"/>
      <c r="AJ7" s="280"/>
      <c r="AK7" s="233"/>
      <c r="AL7" s="280"/>
      <c r="AM7" s="233"/>
      <c r="AN7" s="280"/>
      <c r="AO7" s="280"/>
      <c r="AP7" s="233"/>
      <c r="AQ7" s="280"/>
      <c r="AR7" s="233"/>
      <c r="AS7" s="137"/>
      <c r="AT7" s="137"/>
      <c r="AU7" s="280"/>
      <c r="AV7" s="165"/>
      <c r="AW7" s="280"/>
      <c r="AX7" s="137"/>
      <c r="AY7" s="233"/>
      <c r="AZ7" s="280"/>
      <c r="BA7" s="280"/>
      <c r="BB7" s="176">
        <v>5</v>
      </c>
      <c r="BC7" s="165"/>
      <c r="BD7" s="130"/>
      <c r="BE7" s="165"/>
      <c r="BF7" s="132"/>
      <c r="BG7" s="280"/>
      <c r="BH7" s="132"/>
      <c r="BI7" s="233"/>
      <c r="BJ7" s="280"/>
      <c r="BK7" s="280"/>
      <c r="BL7" s="280">
        <v>5</v>
      </c>
      <c r="BM7" s="172"/>
      <c r="BN7" s="172"/>
      <c r="BO7" s="280"/>
      <c r="BP7" s="280"/>
      <c r="BQ7" s="139">
        <f>COUNTIF(H7:BP7,"2018-1")</f>
        <v>0</v>
      </c>
      <c r="BR7" s="139"/>
      <c r="BS7" s="139"/>
      <c r="BT7" s="139"/>
      <c r="BU7" s="139"/>
      <c r="BV7" s="139"/>
      <c r="BW7" s="130"/>
      <c r="BX7" s="132"/>
      <c r="BY7" s="132"/>
      <c r="BZ7" s="132"/>
      <c r="CA7" s="132"/>
      <c r="CB7" s="132"/>
      <c r="CC7" s="132"/>
      <c r="CD7" s="132"/>
      <c r="CE7" s="138"/>
      <c r="CF7" s="140"/>
      <c r="CG7" s="139"/>
      <c r="CH7" s="132"/>
      <c r="CI7" s="132"/>
      <c r="CJ7" s="132"/>
      <c r="CK7" s="141"/>
      <c r="CL7" s="139"/>
      <c r="CM7" s="132"/>
      <c r="CN7" s="132"/>
      <c r="CO7" s="132"/>
      <c r="CP7" s="132"/>
      <c r="CQ7" s="132"/>
      <c r="CR7" s="132"/>
      <c r="CS7" s="132"/>
      <c r="CT7" s="132"/>
      <c r="CU7" s="141"/>
      <c r="CV7" s="139"/>
      <c r="CW7" s="132"/>
      <c r="CX7" s="132"/>
      <c r="CY7" s="132"/>
      <c r="CZ7" s="132"/>
      <c r="DA7" s="132"/>
      <c r="DB7" s="132"/>
      <c r="DC7" s="132"/>
      <c r="DD7" s="132"/>
      <c r="DE7" s="143"/>
      <c r="DF7" s="139"/>
      <c r="DG7" s="138"/>
      <c r="DH7" s="139"/>
      <c r="DI7" s="132"/>
      <c r="DJ7" s="132"/>
      <c r="DK7" s="132"/>
      <c r="DL7" s="132"/>
      <c r="DM7" s="132"/>
      <c r="DN7" s="140"/>
    </row>
    <row r="8" spans="1:118" s="124" customFormat="1" hidden="1" x14ac:dyDescent="0.25">
      <c r="A8" s="163">
        <v>1</v>
      </c>
      <c r="B8" s="164">
        <v>40491</v>
      </c>
      <c r="C8" s="186" t="s">
        <v>1012</v>
      </c>
      <c r="D8" s="187" t="s">
        <v>1013</v>
      </c>
      <c r="E8" s="186" t="s">
        <v>592</v>
      </c>
      <c r="F8" s="133">
        <v>1</v>
      </c>
      <c r="G8" s="134"/>
      <c r="H8" s="280">
        <v>5</v>
      </c>
      <c r="I8" s="233"/>
      <c r="J8" s="233"/>
      <c r="K8" s="233">
        <v>5</v>
      </c>
      <c r="L8" s="233"/>
      <c r="M8" s="233"/>
      <c r="N8" s="280">
        <v>5</v>
      </c>
      <c r="O8" s="233">
        <v>5</v>
      </c>
      <c r="P8" s="233"/>
      <c r="Q8" s="233"/>
      <c r="R8" s="233"/>
      <c r="S8" s="233"/>
      <c r="T8" s="280">
        <v>5</v>
      </c>
      <c r="U8" s="233"/>
      <c r="V8" s="233">
        <v>5</v>
      </c>
      <c r="W8" s="233"/>
      <c r="X8" s="137"/>
      <c r="Y8" s="233"/>
      <c r="Z8" s="233"/>
      <c r="AA8" s="280"/>
      <c r="AB8" s="233"/>
      <c r="AC8" s="233"/>
      <c r="AD8" s="233"/>
      <c r="AE8" s="233"/>
      <c r="AF8" s="233"/>
      <c r="AG8" s="233"/>
      <c r="AH8" s="280"/>
      <c r="AI8" s="233"/>
      <c r="AJ8" s="233"/>
      <c r="AK8" s="233"/>
      <c r="AL8" s="233"/>
      <c r="AM8" s="233"/>
      <c r="AN8" s="233"/>
      <c r="AO8" s="280"/>
      <c r="AP8" s="233"/>
      <c r="AQ8" s="233"/>
      <c r="AR8" s="233"/>
      <c r="AS8" s="137"/>
      <c r="AT8" s="137"/>
      <c r="AU8" s="233"/>
      <c r="AV8" s="176"/>
      <c r="AW8" s="233"/>
      <c r="AX8" s="137"/>
      <c r="AY8" s="233"/>
      <c r="AZ8" s="233"/>
      <c r="BA8" s="280"/>
      <c r="BB8" s="176"/>
      <c r="BC8" s="176"/>
      <c r="BD8" s="130"/>
      <c r="BE8" s="176">
        <v>5</v>
      </c>
      <c r="BF8" s="132"/>
      <c r="BG8" s="233"/>
      <c r="BH8" s="132"/>
      <c r="BI8" s="233"/>
      <c r="BJ8" s="233"/>
      <c r="BK8" s="233"/>
      <c r="BL8" s="233"/>
      <c r="BM8" s="172"/>
      <c r="BN8" s="172"/>
      <c r="BO8" s="233"/>
      <c r="BP8" s="233"/>
      <c r="BQ8" s="139">
        <f>COUNTIF(H8:BP8,"2018-2")</f>
        <v>0</v>
      </c>
      <c r="BR8" s="139"/>
      <c r="BS8" s="139"/>
      <c r="BT8" s="139"/>
      <c r="BU8" s="139"/>
      <c r="BV8" s="139"/>
      <c r="BW8" s="130"/>
      <c r="BX8" s="132"/>
      <c r="BY8" s="132"/>
      <c r="BZ8" s="132"/>
      <c r="CA8" s="132"/>
      <c r="CB8" s="132"/>
      <c r="CC8" s="132"/>
      <c r="CD8" s="132"/>
      <c r="CE8" s="138"/>
      <c r="CF8" s="140"/>
      <c r="CG8" s="139"/>
      <c r="CH8" s="132"/>
      <c r="CI8" s="132"/>
      <c r="CJ8" s="132"/>
      <c r="CK8" s="141"/>
      <c r="CL8" s="139"/>
      <c r="CM8" s="132"/>
      <c r="CN8" s="132"/>
      <c r="CO8" s="132"/>
      <c r="CP8" s="132"/>
      <c r="CQ8" s="132"/>
      <c r="CR8" s="132"/>
      <c r="CS8" s="132"/>
      <c r="CT8" s="132"/>
      <c r="CU8" s="141"/>
      <c r="CV8" s="139"/>
      <c r="CW8" s="132"/>
      <c r="CX8" s="132"/>
      <c r="CY8" s="132"/>
      <c r="CZ8" s="132"/>
      <c r="DA8" s="132"/>
      <c r="DB8" s="132"/>
      <c r="DC8" s="132"/>
      <c r="DD8" s="132"/>
      <c r="DE8" s="143"/>
      <c r="DF8" s="139"/>
      <c r="DG8" s="138"/>
      <c r="DH8" s="139"/>
      <c r="DI8" s="132"/>
      <c r="DJ8" s="132"/>
      <c r="DK8" s="132"/>
      <c r="DL8" s="132"/>
      <c r="DM8" s="132"/>
      <c r="DN8" s="140"/>
    </row>
    <row r="9" spans="1:118" s="124" customFormat="1" hidden="1" x14ac:dyDescent="0.25">
      <c r="A9" s="163">
        <v>1</v>
      </c>
      <c r="B9" s="164">
        <v>40491</v>
      </c>
      <c r="C9" s="186" t="s">
        <v>1016</v>
      </c>
      <c r="D9" s="187" t="s">
        <v>1121</v>
      </c>
      <c r="E9" s="186" t="s">
        <v>592</v>
      </c>
      <c r="F9" s="133">
        <v>1</v>
      </c>
      <c r="G9" s="134"/>
      <c r="H9" s="280">
        <v>9</v>
      </c>
      <c r="I9" s="233" t="s">
        <v>595</v>
      </c>
      <c r="J9" s="233" t="s">
        <v>595</v>
      </c>
      <c r="K9" s="233" t="s">
        <v>595</v>
      </c>
      <c r="L9" s="233">
        <v>10</v>
      </c>
      <c r="M9" s="233" t="s">
        <v>1261</v>
      </c>
      <c r="N9" s="280" t="s">
        <v>595</v>
      </c>
      <c r="O9" s="233">
        <v>8</v>
      </c>
      <c r="P9" s="233" t="s">
        <v>595</v>
      </c>
      <c r="Q9" s="233" t="s">
        <v>595</v>
      </c>
      <c r="R9" s="233">
        <v>10</v>
      </c>
      <c r="S9" s="233">
        <v>9</v>
      </c>
      <c r="T9" s="280" t="s">
        <v>595</v>
      </c>
      <c r="U9" s="233" t="s">
        <v>595</v>
      </c>
      <c r="V9" s="233" t="s">
        <v>595</v>
      </c>
      <c r="W9" s="233" t="s">
        <v>595</v>
      </c>
      <c r="X9" s="137" t="s">
        <v>595</v>
      </c>
      <c r="Y9" s="233" t="s">
        <v>595</v>
      </c>
      <c r="Z9" s="233">
        <v>9</v>
      </c>
      <c r="AA9" s="280" t="s">
        <v>595</v>
      </c>
      <c r="AB9" s="233">
        <v>10</v>
      </c>
      <c r="AC9" s="233" t="s">
        <v>595</v>
      </c>
      <c r="AD9" s="233" t="s">
        <v>595</v>
      </c>
      <c r="AE9" s="233">
        <v>8</v>
      </c>
      <c r="AF9" s="233" t="s">
        <v>595</v>
      </c>
      <c r="AG9" s="233">
        <v>9</v>
      </c>
      <c r="AH9" s="233">
        <v>9</v>
      </c>
      <c r="AI9" s="233" t="s">
        <v>595</v>
      </c>
      <c r="AJ9" s="233" t="s">
        <v>595</v>
      </c>
      <c r="AK9" s="233" t="s">
        <v>595</v>
      </c>
      <c r="AL9" s="233">
        <v>8</v>
      </c>
      <c r="AM9" s="233" t="s">
        <v>595</v>
      </c>
      <c r="AN9" s="233">
        <v>9</v>
      </c>
      <c r="AO9" s="280" t="s">
        <v>595</v>
      </c>
      <c r="AP9" s="233" t="s">
        <v>595</v>
      </c>
      <c r="AQ9" s="233" t="s">
        <v>595</v>
      </c>
      <c r="AR9" s="233" t="s">
        <v>595</v>
      </c>
      <c r="AS9" s="137" t="s">
        <v>595</v>
      </c>
      <c r="AT9" s="137" t="s">
        <v>595</v>
      </c>
      <c r="AU9" s="233">
        <v>9</v>
      </c>
      <c r="AV9" s="176">
        <v>8</v>
      </c>
      <c r="AW9" s="233">
        <v>7</v>
      </c>
      <c r="AX9" s="137" t="s">
        <v>595</v>
      </c>
      <c r="AY9" s="233">
        <v>9</v>
      </c>
      <c r="AZ9" s="281" t="s">
        <v>292</v>
      </c>
      <c r="BA9" s="280">
        <v>8</v>
      </c>
      <c r="BB9" s="176">
        <v>6</v>
      </c>
      <c r="BC9" s="280">
        <v>9</v>
      </c>
      <c r="BD9" s="130" t="s">
        <v>595</v>
      </c>
      <c r="BE9" s="176">
        <v>8</v>
      </c>
      <c r="BF9" s="132"/>
      <c r="BG9" s="233" t="s">
        <v>595</v>
      </c>
      <c r="BH9" s="132"/>
      <c r="BI9" s="233"/>
      <c r="BJ9" s="233" t="s">
        <v>595</v>
      </c>
      <c r="BK9" s="233" t="s">
        <v>595</v>
      </c>
      <c r="BL9" s="233">
        <v>6</v>
      </c>
      <c r="BM9" s="172"/>
      <c r="BN9" s="172">
        <v>9</v>
      </c>
      <c r="BO9" s="233">
        <v>8</v>
      </c>
      <c r="BP9" s="233"/>
      <c r="BQ9" s="139">
        <f>COUNTIF(H9:BP9,"2020-2")</f>
        <v>0</v>
      </c>
      <c r="BR9" s="139">
        <f t="shared" ref="BR9:BR42" si="0">COUNTIF(H9:BP9,"&gt;5")</f>
        <v>23</v>
      </c>
      <c r="BS9" s="139">
        <f t="shared" ref="BS9:BS42" si="1">COUNTIF(H9:BP9,"&gt;5?")</f>
        <v>33</v>
      </c>
      <c r="BT9" s="139">
        <f t="shared" ref="BT9:BT42" si="2">COUNTIF(H9:BP9,"5")</f>
        <v>0</v>
      </c>
      <c r="BU9" s="139">
        <f t="shared" ref="BU9:BU42" si="3">COUNTIF(H9:BP9,"5*")</f>
        <v>0</v>
      </c>
      <c r="BV9" s="156">
        <f t="shared" ref="BV9:BV42" si="4">SUM(BR9:BU9)</f>
        <v>56</v>
      </c>
      <c r="BW9" s="130"/>
      <c r="BX9" s="132"/>
      <c r="BY9" s="132"/>
      <c r="BZ9" s="132"/>
      <c r="CA9" s="132"/>
      <c r="CB9" s="132"/>
      <c r="CC9" s="132"/>
      <c r="CD9" s="132"/>
      <c r="CE9" s="138"/>
      <c r="CF9" s="140"/>
      <c r="CG9" s="139"/>
      <c r="CH9" s="132"/>
      <c r="CI9" s="132"/>
      <c r="CJ9" s="132"/>
      <c r="CK9" s="141"/>
      <c r="CL9" s="139"/>
      <c r="CM9" s="132"/>
      <c r="CN9" s="132"/>
      <c r="CO9" s="132"/>
      <c r="CP9" s="132"/>
      <c r="CQ9" s="132"/>
      <c r="CR9" s="132"/>
      <c r="CS9" s="132"/>
      <c r="CT9" s="132"/>
      <c r="CU9" s="141"/>
      <c r="CV9" s="139"/>
      <c r="CW9" s="132"/>
      <c r="CX9" s="132"/>
      <c r="CY9" s="132"/>
      <c r="CZ9" s="132"/>
      <c r="DA9" s="132"/>
      <c r="DB9" s="132"/>
      <c r="DC9" s="132"/>
      <c r="DD9" s="132"/>
      <c r="DE9" s="143"/>
      <c r="DF9" s="139"/>
      <c r="DG9" s="138"/>
      <c r="DH9" s="139"/>
      <c r="DI9" s="132"/>
      <c r="DJ9" s="132"/>
      <c r="DK9" s="132"/>
      <c r="DL9" s="132"/>
      <c r="DM9" s="132"/>
      <c r="DN9" s="140"/>
    </row>
    <row r="10" spans="1:118" s="124" customFormat="1" hidden="1" x14ac:dyDescent="0.25">
      <c r="A10" s="163">
        <v>2</v>
      </c>
      <c r="B10" s="164">
        <v>40491</v>
      </c>
      <c r="C10" s="186" t="s">
        <v>1014</v>
      </c>
      <c r="D10" s="187" t="s">
        <v>1015</v>
      </c>
      <c r="E10" s="186" t="s">
        <v>592</v>
      </c>
      <c r="F10" s="133">
        <v>1</v>
      </c>
      <c r="G10" s="134"/>
      <c r="H10" s="280">
        <v>5</v>
      </c>
      <c r="I10" s="233"/>
      <c r="J10" s="233"/>
      <c r="K10" s="233">
        <v>5</v>
      </c>
      <c r="L10" s="233"/>
      <c r="M10" s="233"/>
      <c r="N10" s="280">
        <v>5</v>
      </c>
      <c r="O10" s="233">
        <v>5</v>
      </c>
      <c r="P10" s="233"/>
      <c r="Q10" s="233"/>
      <c r="R10" s="233"/>
      <c r="S10" s="233"/>
      <c r="T10" s="280">
        <v>5</v>
      </c>
      <c r="U10" s="233"/>
      <c r="V10" s="233">
        <v>5</v>
      </c>
      <c r="W10" s="233"/>
      <c r="X10" s="137"/>
      <c r="Y10" s="233"/>
      <c r="Z10" s="233"/>
      <c r="AA10" s="280"/>
      <c r="AB10" s="233"/>
      <c r="AC10" s="233"/>
      <c r="AD10" s="233"/>
      <c r="AE10" s="233"/>
      <c r="AF10" s="233"/>
      <c r="AG10" s="233"/>
      <c r="AH10" s="280"/>
      <c r="AI10" s="233"/>
      <c r="AJ10" s="233"/>
      <c r="AK10" s="233"/>
      <c r="AL10" s="233"/>
      <c r="AM10" s="233"/>
      <c r="AN10" s="233"/>
      <c r="AO10" s="280"/>
      <c r="AP10" s="233"/>
      <c r="AQ10" s="233"/>
      <c r="AR10" s="233"/>
      <c r="AS10" s="137"/>
      <c r="AT10" s="137"/>
      <c r="AU10" s="233"/>
      <c r="AV10" s="176"/>
      <c r="AW10" s="233"/>
      <c r="AX10" s="137"/>
      <c r="AY10" s="233"/>
      <c r="AZ10" s="233"/>
      <c r="BA10" s="280"/>
      <c r="BB10" s="176"/>
      <c r="BC10" s="280"/>
      <c r="BD10" s="130"/>
      <c r="BE10" s="176">
        <v>5</v>
      </c>
      <c r="BF10" s="132"/>
      <c r="BG10" s="233"/>
      <c r="BH10" s="132"/>
      <c r="BI10" s="233"/>
      <c r="BJ10" s="233"/>
      <c r="BK10" s="233"/>
      <c r="BL10" s="233"/>
      <c r="BM10" s="172"/>
      <c r="BN10" s="172"/>
      <c r="BO10" s="233"/>
      <c r="BP10" s="233"/>
      <c r="BQ10" s="139">
        <f t="shared" ref="BQ10:BQ18" si="5">COUNTIF(H10:BP10,"2020-2")</f>
        <v>0</v>
      </c>
      <c r="BR10" s="139">
        <f t="shared" si="0"/>
        <v>0</v>
      </c>
      <c r="BS10" s="139">
        <f t="shared" si="1"/>
        <v>0</v>
      </c>
      <c r="BT10" s="139">
        <f t="shared" si="2"/>
        <v>7</v>
      </c>
      <c r="BU10" s="139">
        <f t="shared" si="3"/>
        <v>0</v>
      </c>
      <c r="BV10" s="156">
        <f t="shared" si="4"/>
        <v>7</v>
      </c>
      <c r="BW10" s="130"/>
      <c r="BX10" s="132"/>
      <c r="BY10" s="132"/>
      <c r="BZ10" s="132"/>
      <c r="CA10" s="132"/>
      <c r="CB10" s="132"/>
      <c r="CC10" s="132"/>
      <c r="CD10" s="132"/>
      <c r="CE10" s="138"/>
      <c r="CF10" s="140"/>
      <c r="CG10" s="139"/>
      <c r="CH10" s="132"/>
      <c r="CI10" s="132"/>
      <c r="CJ10" s="132"/>
      <c r="CK10" s="141"/>
      <c r="CL10" s="139"/>
      <c r="CM10" s="132"/>
      <c r="CN10" s="132"/>
      <c r="CO10" s="132"/>
      <c r="CP10" s="132"/>
      <c r="CQ10" s="132"/>
      <c r="CR10" s="132"/>
      <c r="CS10" s="132"/>
      <c r="CT10" s="132"/>
      <c r="CU10" s="141"/>
      <c r="CV10" s="139"/>
      <c r="CW10" s="132"/>
      <c r="CX10" s="132"/>
      <c r="CY10" s="132"/>
      <c r="CZ10" s="132"/>
      <c r="DA10" s="132"/>
      <c r="DB10" s="132"/>
      <c r="DC10" s="132"/>
      <c r="DD10" s="132"/>
      <c r="DE10" s="143"/>
      <c r="DF10" s="139"/>
      <c r="DG10" s="138"/>
      <c r="DH10" s="139"/>
      <c r="DI10" s="132"/>
      <c r="DJ10" s="132"/>
      <c r="DK10" s="132"/>
      <c r="DL10" s="132"/>
      <c r="DM10" s="132"/>
      <c r="DN10" s="140"/>
    </row>
    <row r="11" spans="1:118" s="143" customFormat="1" hidden="1" x14ac:dyDescent="0.3">
      <c r="A11" s="163">
        <v>3</v>
      </c>
      <c r="B11" s="164">
        <v>40491</v>
      </c>
      <c r="C11" s="273" t="s">
        <v>765</v>
      </c>
      <c r="D11" s="390" t="s">
        <v>767</v>
      </c>
      <c r="E11" s="164" t="s">
        <v>598</v>
      </c>
      <c r="F11" s="132">
        <v>2</v>
      </c>
      <c r="G11" s="391"/>
      <c r="H11" s="282"/>
      <c r="I11" s="283"/>
      <c r="J11" s="283">
        <v>8</v>
      </c>
      <c r="K11" s="283"/>
      <c r="L11" s="283">
        <v>9</v>
      </c>
      <c r="M11" s="284">
        <v>7</v>
      </c>
      <c r="N11" s="282">
        <v>7</v>
      </c>
      <c r="O11" s="283">
        <v>8</v>
      </c>
      <c r="P11" s="283">
        <v>7</v>
      </c>
      <c r="Q11" s="283"/>
      <c r="R11" s="283">
        <v>10</v>
      </c>
      <c r="S11" s="284">
        <v>7</v>
      </c>
      <c r="T11" s="282"/>
      <c r="U11" s="283"/>
      <c r="V11" s="283"/>
      <c r="W11" s="283"/>
      <c r="X11" s="392"/>
      <c r="Y11" s="392">
        <v>9</v>
      </c>
      <c r="Z11" s="176"/>
      <c r="AA11" s="393">
        <v>7</v>
      </c>
      <c r="AB11" s="166">
        <v>7</v>
      </c>
      <c r="AC11" s="283">
        <v>6</v>
      </c>
      <c r="AD11" s="392"/>
      <c r="AE11" s="166">
        <v>9</v>
      </c>
      <c r="AF11" s="394">
        <v>8</v>
      </c>
      <c r="AG11" s="284"/>
      <c r="AH11" s="393">
        <v>9</v>
      </c>
      <c r="AI11" s="392"/>
      <c r="AJ11" s="283">
        <v>5</v>
      </c>
      <c r="AK11" s="392"/>
      <c r="AL11" s="283">
        <v>8</v>
      </c>
      <c r="AM11" s="394"/>
      <c r="AN11" s="284"/>
      <c r="AO11" s="393"/>
      <c r="AP11" s="392"/>
      <c r="AQ11" s="283"/>
      <c r="AR11" s="392"/>
      <c r="AS11" s="392"/>
      <c r="AT11" s="392"/>
      <c r="AU11" s="166"/>
      <c r="AV11" s="176"/>
      <c r="AW11" s="176">
        <v>7</v>
      </c>
      <c r="AX11" s="392"/>
      <c r="AY11" s="392"/>
      <c r="AZ11" s="284"/>
      <c r="BA11" s="393"/>
      <c r="BB11" s="394"/>
      <c r="BC11" s="393"/>
      <c r="BD11" s="395"/>
      <c r="BE11" s="176"/>
      <c r="BF11" s="167">
        <v>7</v>
      </c>
      <c r="BG11" s="176"/>
      <c r="BH11" s="167"/>
      <c r="BI11" s="167"/>
      <c r="BJ11" s="168"/>
      <c r="BK11" s="168"/>
      <c r="BL11" s="168"/>
      <c r="BM11" s="396">
        <v>9</v>
      </c>
      <c r="BN11" s="396"/>
      <c r="BO11" s="168">
        <v>7</v>
      </c>
      <c r="BP11" s="233"/>
      <c r="BQ11" s="139">
        <f t="shared" si="5"/>
        <v>0</v>
      </c>
      <c r="BR11" s="139">
        <f t="shared" si="0"/>
        <v>20</v>
      </c>
      <c r="BS11" s="139">
        <f t="shared" si="1"/>
        <v>0</v>
      </c>
      <c r="BT11" s="139">
        <f t="shared" si="2"/>
        <v>1</v>
      </c>
      <c r="BU11" s="139">
        <f t="shared" si="3"/>
        <v>0</v>
      </c>
      <c r="BV11" s="156">
        <f t="shared" si="4"/>
        <v>21</v>
      </c>
      <c r="BW11" s="117"/>
      <c r="BX11" s="118"/>
      <c r="BY11" s="118"/>
      <c r="BZ11" s="118"/>
      <c r="CA11" s="118"/>
      <c r="CB11" s="118"/>
      <c r="CC11" s="118"/>
      <c r="CD11" s="118"/>
      <c r="CE11" s="119"/>
      <c r="CF11" s="120"/>
      <c r="CG11" s="121"/>
      <c r="CH11" s="118"/>
      <c r="CI11" s="118"/>
      <c r="CJ11" s="118"/>
      <c r="CK11" s="122"/>
      <c r="CL11" s="121"/>
      <c r="CM11" s="118"/>
      <c r="CN11" s="118"/>
      <c r="CO11" s="118"/>
      <c r="CP11" s="118"/>
      <c r="CQ11" s="118"/>
      <c r="CR11" s="118"/>
      <c r="CS11" s="118"/>
      <c r="CT11" s="118"/>
      <c r="CU11" s="122"/>
      <c r="CV11" s="121"/>
      <c r="CW11" s="118"/>
      <c r="CX11" s="118"/>
      <c r="CY11" s="118"/>
      <c r="CZ11" s="118"/>
      <c r="DA11" s="118"/>
      <c r="DB11" s="118"/>
      <c r="DC11" s="118"/>
      <c r="DD11" s="118"/>
      <c r="DE11" s="397"/>
      <c r="DF11" s="121"/>
      <c r="DG11" s="119"/>
      <c r="DH11" s="121"/>
      <c r="DI11" s="118"/>
      <c r="DJ11" s="118"/>
      <c r="DK11" s="118"/>
      <c r="DL11" s="118"/>
      <c r="DM11" s="118"/>
      <c r="DN11" s="120"/>
    </row>
    <row r="12" spans="1:118" s="143" customFormat="1" hidden="1" x14ac:dyDescent="0.25">
      <c r="A12" s="163">
        <v>4</v>
      </c>
      <c r="B12" s="164">
        <v>40491</v>
      </c>
      <c r="C12" s="86" t="s">
        <v>648</v>
      </c>
      <c r="D12" s="85" t="s">
        <v>649</v>
      </c>
      <c r="E12" s="186" t="s">
        <v>598</v>
      </c>
      <c r="F12" s="133">
        <v>4</v>
      </c>
      <c r="G12" s="134"/>
      <c r="H12" s="135">
        <v>7</v>
      </c>
      <c r="I12" s="131"/>
      <c r="J12" s="131">
        <v>7</v>
      </c>
      <c r="K12" s="131">
        <v>6</v>
      </c>
      <c r="L12" s="131">
        <v>8</v>
      </c>
      <c r="M12" s="137"/>
      <c r="N12" s="135"/>
      <c r="O12" s="131">
        <v>8</v>
      </c>
      <c r="P12" s="258" t="s">
        <v>292</v>
      </c>
      <c r="Q12" s="131">
        <v>7</v>
      </c>
      <c r="R12" s="131"/>
      <c r="S12" s="272" t="s">
        <v>292</v>
      </c>
      <c r="T12" s="135">
        <v>9</v>
      </c>
      <c r="U12" s="131">
        <v>7</v>
      </c>
      <c r="V12" s="131">
        <v>8</v>
      </c>
      <c r="W12" s="131">
        <v>8</v>
      </c>
      <c r="X12" s="131"/>
      <c r="Y12" s="131">
        <v>8</v>
      </c>
      <c r="Z12" s="233">
        <v>5</v>
      </c>
      <c r="AA12" s="135">
        <v>6</v>
      </c>
      <c r="AB12" s="137"/>
      <c r="AC12" s="131">
        <v>8</v>
      </c>
      <c r="AD12" s="131"/>
      <c r="AE12" s="137">
        <v>9</v>
      </c>
      <c r="AF12" s="137">
        <v>7</v>
      </c>
      <c r="AG12" s="136"/>
      <c r="AH12" s="135">
        <v>9</v>
      </c>
      <c r="AI12" s="131"/>
      <c r="AJ12" s="131"/>
      <c r="AK12" s="131"/>
      <c r="AL12" s="131">
        <v>8</v>
      </c>
      <c r="AM12" s="137">
        <v>7</v>
      </c>
      <c r="AN12" s="137"/>
      <c r="AO12" s="135"/>
      <c r="AP12" s="131"/>
      <c r="AQ12" s="131"/>
      <c r="AR12" s="131"/>
      <c r="AS12" s="131"/>
      <c r="AT12" s="131"/>
      <c r="AU12" s="137"/>
      <c r="AV12" s="165"/>
      <c r="AW12" s="233">
        <v>6</v>
      </c>
      <c r="AX12" s="131"/>
      <c r="AY12" s="131">
        <v>9</v>
      </c>
      <c r="AZ12" s="136"/>
      <c r="BA12" s="135"/>
      <c r="BB12" s="176"/>
      <c r="BC12" s="135"/>
      <c r="BD12" s="130"/>
      <c r="BE12" s="165"/>
      <c r="BF12" s="132"/>
      <c r="BG12" s="132"/>
      <c r="BH12" s="132"/>
      <c r="BI12" s="132"/>
      <c r="BJ12" s="132"/>
      <c r="BK12" s="132"/>
      <c r="BL12" s="131"/>
      <c r="BM12" s="172">
        <v>7</v>
      </c>
      <c r="BN12" s="172">
        <v>8</v>
      </c>
      <c r="BO12" s="132"/>
      <c r="BP12" s="233"/>
      <c r="BQ12" s="139">
        <f t="shared" si="5"/>
        <v>0</v>
      </c>
      <c r="BR12" s="139">
        <f t="shared" si="0"/>
        <v>22</v>
      </c>
      <c r="BS12" s="139">
        <f t="shared" si="1"/>
        <v>2</v>
      </c>
      <c r="BT12" s="139">
        <f t="shared" si="2"/>
        <v>1</v>
      </c>
      <c r="BU12" s="139">
        <f t="shared" si="3"/>
        <v>0</v>
      </c>
      <c r="BV12" s="156">
        <f t="shared" si="4"/>
        <v>25</v>
      </c>
      <c r="BW12" s="130">
        <v>7</v>
      </c>
      <c r="BX12" s="132"/>
      <c r="BY12" s="132"/>
      <c r="BZ12" s="132"/>
      <c r="CA12" s="132"/>
      <c r="CB12" s="132"/>
      <c r="CC12" s="132"/>
      <c r="CD12" s="132"/>
      <c r="CE12" s="138"/>
      <c r="CF12" s="140"/>
      <c r="CG12" s="139"/>
      <c r="CH12" s="132"/>
      <c r="CI12" s="132"/>
      <c r="CJ12" s="132"/>
      <c r="CK12" s="141"/>
      <c r="CL12" s="139"/>
      <c r="CM12" s="132"/>
      <c r="CN12" s="132"/>
      <c r="CO12" s="132"/>
      <c r="CP12" s="132"/>
      <c r="CQ12" s="132"/>
      <c r="CR12" s="132"/>
      <c r="CS12" s="132"/>
      <c r="CT12" s="132"/>
      <c r="CU12" s="141"/>
      <c r="CV12" s="139"/>
      <c r="CW12" s="132"/>
      <c r="CX12" s="132"/>
      <c r="CY12" s="132"/>
      <c r="CZ12" s="132"/>
      <c r="DA12" s="132"/>
      <c r="DB12" s="132"/>
      <c r="DC12" s="132"/>
      <c r="DD12" s="132"/>
      <c r="DE12" s="142"/>
      <c r="DF12" s="139"/>
      <c r="DG12" s="138"/>
      <c r="DH12" s="139"/>
      <c r="DI12" s="132"/>
      <c r="DJ12" s="132"/>
      <c r="DK12" s="132"/>
      <c r="DL12" s="132"/>
      <c r="DM12" s="132"/>
      <c r="DN12" s="140"/>
    </row>
    <row r="13" spans="1:118" s="143" customFormat="1" ht="15" hidden="1" customHeight="1" x14ac:dyDescent="0.3">
      <c r="A13" s="163">
        <v>5</v>
      </c>
      <c r="B13" s="273">
        <v>40491</v>
      </c>
      <c r="C13" s="273" t="s">
        <v>403</v>
      </c>
      <c r="D13" s="275" t="s">
        <v>404</v>
      </c>
      <c r="E13" s="278" t="s">
        <v>598</v>
      </c>
      <c r="F13" s="254">
        <v>5</v>
      </c>
      <c r="G13" s="279"/>
      <c r="H13" s="168">
        <v>9</v>
      </c>
      <c r="I13" s="168">
        <v>9</v>
      </c>
      <c r="J13" s="168">
        <v>9</v>
      </c>
      <c r="K13" s="168">
        <v>8</v>
      </c>
      <c r="L13" s="168">
        <v>9</v>
      </c>
      <c r="M13" s="168">
        <v>8</v>
      </c>
      <c r="N13" s="168">
        <v>8</v>
      </c>
      <c r="O13" s="168">
        <v>8</v>
      </c>
      <c r="P13" s="168">
        <v>7</v>
      </c>
      <c r="Q13" s="168">
        <v>8</v>
      </c>
      <c r="R13" s="168">
        <v>10</v>
      </c>
      <c r="S13" s="168">
        <v>8</v>
      </c>
      <c r="T13" s="168">
        <v>10</v>
      </c>
      <c r="U13" s="287">
        <v>9</v>
      </c>
      <c r="V13" s="168">
        <v>9</v>
      </c>
      <c r="W13" s="168">
        <v>9</v>
      </c>
      <c r="X13" s="287">
        <v>10</v>
      </c>
      <c r="Y13" s="287">
        <v>10</v>
      </c>
      <c r="Z13" s="168">
        <v>10</v>
      </c>
      <c r="AA13" s="287">
        <v>8</v>
      </c>
      <c r="AB13" s="168">
        <v>9</v>
      </c>
      <c r="AC13" s="168">
        <v>9</v>
      </c>
      <c r="AD13" s="287">
        <v>10</v>
      </c>
      <c r="AE13" s="287">
        <v>10</v>
      </c>
      <c r="AF13" s="287">
        <v>9</v>
      </c>
      <c r="AG13" s="168">
        <v>8</v>
      </c>
      <c r="AH13" s="287">
        <v>9</v>
      </c>
      <c r="AI13" s="287">
        <v>9</v>
      </c>
      <c r="AJ13" s="168">
        <v>8</v>
      </c>
      <c r="AK13" s="287">
        <v>10</v>
      </c>
      <c r="AL13" s="168">
        <v>10</v>
      </c>
      <c r="AM13" s="287">
        <v>8</v>
      </c>
      <c r="AN13" s="168">
        <v>8</v>
      </c>
      <c r="AO13" s="287">
        <v>9</v>
      </c>
      <c r="AP13" s="287">
        <v>10</v>
      </c>
      <c r="AQ13" s="168">
        <v>9</v>
      </c>
      <c r="AR13" s="287">
        <v>9</v>
      </c>
      <c r="AS13" s="287">
        <v>9</v>
      </c>
      <c r="AT13" s="287">
        <v>9</v>
      </c>
      <c r="AU13" s="168">
        <v>9</v>
      </c>
      <c r="AV13" s="287">
        <v>8</v>
      </c>
      <c r="AW13" s="287">
        <v>8</v>
      </c>
      <c r="AX13" s="287">
        <v>9</v>
      </c>
      <c r="AY13" s="287">
        <v>10</v>
      </c>
      <c r="AZ13" s="168">
        <v>8</v>
      </c>
      <c r="BA13" s="287">
        <v>10</v>
      </c>
      <c r="BB13" s="287">
        <v>9</v>
      </c>
      <c r="BC13" s="287">
        <v>10</v>
      </c>
      <c r="BD13" s="167">
        <v>9</v>
      </c>
      <c r="BE13" s="167">
        <v>8</v>
      </c>
      <c r="BF13" s="291">
        <v>9</v>
      </c>
      <c r="BG13" s="264"/>
      <c r="BH13" s="291"/>
      <c r="BI13" s="291">
        <v>8</v>
      </c>
      <c r="BJ13" s="264">
        <v>9</v>
      </c>
      <c r="BK13" s="264"/>
      <c r="BL13" s="168">
        <v>8</v>
      </c>
      <c r="BM13" s="294"/>
      <c r="BN13" s="264">
        <v>8</v>
      </c>
      <c r="BO13" s="264">
        <v>9</v>
      </c>
      <c r="BP13" s="233"/>
      <c r="BQ13" s="139">
        <f t="shared" si="5"/>
        <v>0</v>
      </c>
      <c r="BR13" s="139">
        <f t="shared" si="0"/>
        <v>56</v>
      </c>
      <c r="BS13" s="139">
        <f t="shared" si="1"/>
        <v>0</v>
      </c>
      <c r="BT13" s="139">
        <f t="shared" si="2"/>
        <v>0</v>
      </c>
      <c r="BU13" s="139">
        <f t="shared" si="3"/>
        <v>0</v>
      </c>
      <c r="BV13" s="156">
        <f t="shared" si="4"/>
        <v>56</v>
      </c>
      <c r="BW13" s="299"/>
      <c r="BX13" s="300">
        <v>8</v>
      </c>
      <c r="BY13" s="300"/>
      <c r="BZ13" s="300"/>
      <c r="CA13" s="300"/>
      <c r="CB13" s="300"/>
      <c r="CC13" s="300"/>
      <c r="CD13" s="300"/>
      <c r="CE13" s="301"/>
      <c r="CF13" s="302"/>
      <c r="CG13" s="303"/>
      <c r="CH13" s="300"/>
      <c r="CI13" s="300"/>
      <c r="CJ13" s="300"/>
      <c r="CK13" s="304"/>
      <c r="CL13" s="303"/>
      <c r="CM13" s="300"/>
      <c r="CN13" s="300"/>
      <c r="CO13" s="300"/>
      <c r="CP13" s="300"/>
      <c r="CQ13" s="300"/>
      <c r="CR13" s="300"/>
      <c r="CS13" s="300"/>
      <c r="CT13" s="300"/>
      <c r="CU13" s="304"/>
      <c r="CV13" s="303"/>
      <c r="CW13" s="300"/>
      <c r="CX13" s="300"/>
      <c r="CY13" s="300"/>
      <c r="CZ13" s="300"/>
      <c r="DA13" s="300"/>
      <c r="DB13" s="300"/>
      <c r="DC13" s="300"/>
      <c r="DD13" s="300"/>
      <c r="DE13" s="305"/>
      <c r="DF13" s="303"/>
      <c r="DG13" s="301"/>
      <c r="DH13" s="303"/>
      <c r="DI13" s="300"/>
      <c r="DJ13" s="300"/>
      <c r="DK13" s="300"/>
      <c r="DL13" s="300"/>
      <c r="DM13" s="300"/>
      <c r="DN13" s="302"/>
    </row>
    <row r="14" spans="1:118" s="143" customFormat="1" hidden="1" x14ac:dyDescent="0.25">
      <c r="A14" s="163">
        <v>6</v>
      </c>
      <c r="B14" s="273">
        <v>40491</v>
      </c>
      <c r="C14" s="273" t="s">
        <v>778</v>
      </c>
      <c r="D14" s="85" t="s">
        <v>622</v>
      </c>
      <c r="E14" s="434" t="s">
        <v>598</v>
      </c>
      <c r="F14" s="254"/>
      <c r="G14" s="279">
        <v>2</v>
      </c>
      <c r="H14" s="168">
        <v>5</v>
      </c>
      <c r="I14" s="168">
        <v>8</v>
      </c>
      <c r="J14" s="168">
        <v>7</v>
      </c>
      <c r="K14" s="168">
        <v>7</v>
      </c>
      <c r="L14" s="168">
        <v>9</v>
      </c>
      <c r="M14" s="168">
        <v>6</v>
      </c>
      <c r="N14" s="168" t="s">
        <v>295</v>
      </c>
      <c r="O14" s="168">
        <v>7</v>
      </c>
      <c r="P14" s="168">
        <v>7</v>
      </c>
      <c r="Q14" s="168">
        <v>7</v>
      </c>
      <c r="R14" s="168">
        <v>9</v>
      </c>
      <c r="S14" s="168">
        <v>7</v>
      </c>
      <c r="T14" s="250" t="s">
        <v>36</v>
      </c>
      <c r="U14" s="287"/>
      <c r="V14" s="168">
        <v>7</v>
      </c>
      <c r="W14" s="168"/>
      <c r="X14" s="287"/>
      <c r="Y14" s="287">
        <v>8</v>
      </c>
      <c r="Z14" s="168">
        <v>5</v>
      </c>
      <c r="AA14" s="287">
        <v>6</v>
      </c>
      <c r="AB14" s="250">
        <v>5</v>
      </c>
      <c r="AC14" s="168" t="s">
        <v>295</v>
      </c>
      <c r="AD14" s="287">
        <v>8</v>
      </c>
      <c r="AE14" s="287">
        <v>8</v>
      </c>
      <c r="AF14" s="287">
        <v>6</v>
      </c>
      <c r="AG14" s="233" t="s">
        <v>1391</v>
      </c>
      <c r="AH14" s="287">
        <v>8</v>
      </c>
      <c r="AI14" s="287"/>
      <c r="AJ14" s="168">
        <v>5</v>
      </c>
      <c r="AK14" s="287"/>
      <c r="AL14" s="168">
        <v>7</v>
      </c>
      <c r="AM14" s="287">
        <v>5</v>
      </c>
      <c r="AN14" s="233"/>
      <c r="AO14" s="287">
        <v>9</v>
      </c>
      <c r="AP14" s="287"/>
      <c r="AQ14" s="168">
        <v>7</v>
      </c>
      <c r="AR14" s="287">
        <v>8</v>
      </c>
      <c r="AS14" s="258" t="s">
        <v>1391</v>
      </c>
      <c r="AT14" s="258" t="s">
        <v>1391</v>
      </c>
      <c r="AU14" s="258" t="s">
        <v>1391</v>
      </c>
      <c r="AV14" s="287"/>
      <c r="AW14" s="287">
        <v>7</v>
      </c>
      <c r="AX14" s="287">
        <v>9</v>
      </c>
      <c r="AY14" s="287">
        <v>8</v>
      </c>
      <c r="AZ14" s="281" t="s">
        <v>1391</v>
      </c>
      <c r="BA14" s="281" t="s">
        <v>1391</v>
      </c>
      <c r="BB14" s="287">
        <v>6</v>
      </c>
      <c r="BC14" s="281"/>
      <c r="BD14" s="524">
        <v>5</v>
      </c>
      <c r="BE14" s="291">
        <v>5</v>
      </c>
      <c r="BF14" s="291">
        <v>5</v>
      </c>
      <c r="BG14" s="264">
        <v>9</v>
      </c>
      <c r="BH14" s="291"/>
      <c r="BI14" s="291">
        <v>5</v>
      </c>
      <c r="BJ14" s="264">
        <v>5</v>
      </c>
      <c r="BK14" s="264">
        <v>5</v>
      </c>
      <c r="BL14" s="168">
        <v>8</v>
      </c>
      <c r="BM14" s="294">
        <v>7</v>
      </c>
      <c r="BN14" s="264"/>
      <c r="BO14" s="264">
        <v>8</v>
      </c>
      <c r="BP14" s="233"/>
      <c r="BQ14" s="139">
        <f t="shared" si="5"/>
        <v>6</v>
      </c>
      <c r="BR14" s="139">
        <f t="shared" si="0"/>
        <v>29</v>
      </c>
      <c r="BS14" s="139">
        <f t="shared" si="1"/>
        <v>2</v>
      </c>
      <c r="BT14" s="139">
        <f t="shared" si="2"/>
        <v>11</v>
      </c>
      <c r="BU14" s="139">
        <f t="shared" si="3"/>
        <v>0</v>
      </c>
      <c r="BV14" s="156">
        <f t="shared" si="4"/>
        <v>42</v>
      </c>
      <c r="BW14" s="299">
        <v>6</v>
      </c>
      <c r="BX14" s="300">
        <v>6</v>
      </c>
      <c r="BY14" s="300"/>
      <c r="BZ14" s="300"/>
      <c r="CA14" s="300"/>
      <c r="CB14" s="300"/>
      <c r="CC14" s="300"/>
      <c r="CD14" s="300"/>
      <c r="CE14" s="301"/>
      <c r="CF14" s="302"/>
      <c r="CG14" s="303"/>
      <c r="CH14" s="300"/>
      <c r="CI14" s="300"/>
      <c r="CJ14" s="300"/>
      <c r="CK14" s="304"/>
      <c r="CL14" s="303"/>
      <c r="CM14" s="300"/>
      <c r="CN14" s="300"/>
      <c r="CO14" s="300"/>
      <c r="CP14" s="300"/>
      <c r="CQ14" s="300"/>
      <c r="CR14" s="300"/>
      <c r="CS14" s="300"/>
      <c r="CT14" s="300"/>
      <c r="CU14" s="304"/>
      <c r="CV14" s="303"/>
      <c r="CW14" s="300"/>
      <c r="CX14" s="300"/>
      <c r="CY14" s="300"/>
      <c r="CZ14" s="300"/>
      <c r="DA14" s="300"/>
      <c r="DB14" s="300"/>
      <c r="DC14" s="300"/>
      <c r="DD14" s="300"/>
      <c r="DE14" s="305"/>
      <c r="DF14" s="303"/>
      <c r="DG14" s="301"/>
      <c r="DH14" s="303"/>
      <c r="DI14" s="300"/>
      <c r="DJ14" s="300"/>
      <c r="DK14" s="300"/>
      <c r="DL14" s="300"/>
      <c r="DM14" s="300"/>
      <c r="DN14" s="302"/>
    </row>
    <row r="15" spans="1:118" s="143" customFormat="1" hidden="1" x14ac:dyDescent="0.25">
      <c r="A15" s="163">
        <v>7</v>
      </c>
      <c r="B15" s="164">
        <v>40491</v>
      </c>
      <c r="C15" s="164" t="s">
        <v>860</v>
      </c>
      <c r="D15" s="85" t="s">
        <v>861</v>
      </c>
      <c r="E15" s="434" t="s">
        <v>598</v>
      </c>
      <c r="F15" s="254"/>
      <c r="G15" s="279">
        <v>1</v>
      </c>
      <c r="H15" s="176" t="s">
        <v>595</v>
      </c>
      <c r="I15" s="176" t="s">
        <v>595</v>
      </c>
      <c r="J15" s="176">
        <v>5</v>
      </c>
      <c r="K15" s="176" t="s">
        <v>595</v>
      </c>
      <c r="L15" s="176" t="s">
        <v>595</v>
      </c>
      <c r="M15" s="176">
        <v>5</v>
      </c>
      <c r="N15" s="176">
        <v>5</v>
      </c>
      <c r="O15" s="176" t="s">
        <v>595</v>
      </c>
      <c r="P15" s="176">
        <v>6</v>
      </c>
      <c r="Q15" s="176" t="s">
        <v>595</v>
      </c>
      <c r="R15" s="176">
        <v>9</v>
      </c>
      <c r="S15" s="176" t="s">
        <v>595</v>
      </c>
      <c r="T15" s="176" t="s">
        <v>595</v>
      </c>
      <c r="U15" s="394"/>
      <c r="V15" s="176"/>
      <c r="W15" s="176" t="s">
        <v>595</v>
      </c>
      <c r="X15" s="394"/>
      <c r="Y15" s="394">
        <v>7</v>
      </c>
      <c r="Z15" s="176">
        <v>5</v>
      </c>
      <c r="AA15" s="435">
        <v>7</v>
      </c>
      <c r="AB15" s="176">
        <v>5</v>
      </c>
      <c r="AC15" s="176"/>
      <c r="AD15" s="394" t="s">
        <v>595</v>
      </c>
      <c r="AE15" s="435" t="s">
        <v>595</v>
      </c>
      <c r="AF15" s="394"/>
      <c r="AG15" s="176"/>
      <c r="AH15" s="435"/>
      <c r="AI15" s="394" t="s">
        <v>595</v>
      </c>
      <c r="AJ15" s="176">
        <v>5</v>
      </c>
      <c r="AK15" s="394" t="s">
        <v>595</v>
      </c>
      <c r="AL15" s="176"/>
      <c r="AM15" s="394"/>
      <c r="AN15" s="233" t="s">
        <v>1389</v>
      </c>
      <c r="AO15" s="435"/>
      <c r="AP15" s="394"/>
      <c r="AQ15" s="176"/>
      <c r="AR15" s="394"/>
      <c r="AS15" s="258" t="s">
        <v>1391</v>
      </c>
      <c r="AT15" s="258" t="s">
        <v>1391</v>
      </c>
      <c r="AU15" s="176"/>
      <c r="AV15" s="435"/>
      <c r="AW15" s="435"/>
      <c r="AX15" s="394"/>
      <c r="AY15" s="394"/>
      <c r="AZ15" s="176"/>
      <c r="BA15" s="435"/>
      <c r="BB15" s="394">
        <v>7</v>
      </c>
      <c r="BC15" s="435"/>
      <c r="BD15" s="291"/>
      <c r="BE15" s="436"/>
      <c r="BF15" s="291">
        <v>5</v>
      </c>
      <c r="BG15" s="409"/>
      <c r="BH15" s="291"/>
      <c r="BI15" s="291"/>
      <c r="BJ15" s="409"/>
      <c r="BK15" s="409"/>
      <c r="BL15" s="176">
        <v>7</v>
      </c>
      <c r="BM15" s="294" t="s">
        <v>595</v>
      </c>
      <c r="BN15" s="264"/>
      <c r="BO15" s="409">
        <v>5</v>
      </c>
      <c r="BP15" s="233"/>
      <c r="BQ15" s="139">
        <f t="shared" si="5"/>
        <v>2</v>
      </c>
      <c r="BR15" s="139">
        <f t="shared" si="0"/>
        <v>6</v>
      </c>
      <c r="BS15" s="139">
        <f t="shared" si="1"/>
        <v>14</v>
      </c>
      <c r="BT15" s="139">
        <f t="shared" si="2"/>
        <v>8</v>
      </c>
      <c r="BU15" s="139">
        <f t="shared" si="3"/>
        <v>0</v>
      </c>
      <c r="BV15" s="156">
        <f t="shared" si="4"/>
        <v>28</v>
      </c>
      <c r="BW15" s="299"/>
      <c r="BX15" s="300"/>
      <c r="BY15" s="300"/>
      <c r="BZ15" s="300"/>
      <c r="CA15" s="300"/>
      <c r="CB15" s="300"/>
      <c r="CC15" s="300"/>
      <c r="CD15" s="300"/>
      <c r="CE15" s="301"/>
      <c r="CF15" s="302"/>
      <c r="CG15" s="303"/>
      <c r="CH15" s="300"/>
      <c r="CI15" s="300"/>
      <c r="CJ15" s="300"/>
      <c r="CK15" s="304"/>
      <c r="CL15" s="303"/>
      <c r="CM15" s="300"/>
      <c r="CN15" s="300"/>
      <c r="CO15" s="300"/>
      <c r="CP15" s="300"/>
      <c r="CQ15" s="300"/>
      <c r="CR15" s="300"/>
      <c r="CS15" s="300"/>
      <c r="CT15" s="300"/>
      <c r="CU15" s="304"/>
      <c r="CV15" s="303"/>
      <c r="CW15" s="300"/>
      <c r="CX15" s="300"/>
      <c r="CY15" s="300"/>
      <c r="CZ15" s="300"/>
      <c r="DA15" s="300"/>
      <c r="DB15" s="300"/>
      <c r="DC15" s="300"/>
      <c r="DD15" s="300"/>
      <c r="DE15" s="123"/>
      <c r="DF15" s="303"/>
      <c r="DG15" s="301"/>
      <c r="DH15" s="303"/>
      <c r="DI15" s="300"/>
      <c r="DJ15" s="300"/>
      <c r="DK15" s="300"/>
      <c r="DL15" s="300"/>
      <c r="DM15" s="300"/>
      <c r="DN15" s="302"/>
    </row>
    <row r="16" spans="1:118" s="143" customFormat="1" hidden="1" x14ac:dyDescent="0.25">
      <c r="A16" s="163">
        <v>8</v>
      </c>
      <c r="B16" s="164">
        <v>40491</v>
      </c>
      <c r="C16" s="186" t="s">
        <v>1107</v>
      </c>
      <c r="D16" s="85" t="s">
        <v>1108</v>
      </c>
      <c r="E16" s="434" t="s">
        <v>591</v>
      </c>
      <c r="F16" s="254">
        <v>1</v>
      </c>
      <c r="G16" s="279"/>
      <c r="H16" s="176"/>
      <c r="I16" s="176"/>
      <c r="J16" s="176"/>
      <c r="K16" s="176"/>
      <c r="L16" s="176">
        <v>5</v>
      </c>
      <c r="M16" s="176"/>
      <c r="N16" s="176"/>
      <c r="O16" s="176">
        <v>5</v>
      </c>
      <c r="P16" s="176"/>
      <c r="Q16" s="176"/>
      <c r="R16" s="176"/>
      <c r="S16" s="176"/>
      <c r="T16" s="176"/>
      <c r="U16" s="394"/>
      <c r="V16" s="176"/>
      <c r="W16" s="176"/>
      <c r="X16" s="394">
        <v>5</v>
      </c>
      <c r="Y16" s="394"/>
      <c r="Z16" s="176"/>
      <c r="AA16" s="435"/>
      <c r="AB16" s="176">
        <v>5</v>
      </c>
      <c r="AC16" s="176"/>
      <c r="AD16" s="394"/>
      <c r="AE16" s="435"/>
      <c r="AF16" s="394"/>
      <c r="AG16" s="176"/>
      <c r="AH16" s="435"/>
      <c r="AI16" s="394"/>
      <c r="AJ16" s="176"/>
      <c r="AK16" s="394"/>
      <c r="AL16" s="176"/>
      <c r="AM16" s="394"/>
      <c r="AN16" s="233" t="s">
        <v>1389</v>
      </c>
      <c r="AO16" s="435"/>
      <c r="AP16" s="394"/>
      <c r="AQ16" s="176"/>
      <c r="AR16" s="394"/>
      <c r="AS16" s="258" t="s">
        <v>1391</v>
      </c>
      <c r="AT16" s="258" t="s">
        <v>1391</v>
      </c>
      <c r="AU16" s="176"/>
      <c r="AV16" s="435"/>
      <c r="AW16" s="435">
        <v>5</v>
      </c>
      <c r="AX16" s="394"/>
      <c r="AY16" s="394"/>
      <c r="AZ16" s="176"/>
      <c r="BA16" s="435"/>
      <c r="BB16" s="394"/>
      <c r="BC16" s="435"/>
      <c r="BD16" s="291"/>
      <c r="BE16" s="436"/>
      <c r="BF16" s="291"/>
      <c r="BG16" s="409"/>
      <c r="BH16" s="291"/>
      <c r="BI16" s="291"/>
      <c r="BJ16" s="409"/>
      <c r="BK16" s="409">
        <v>5</v>
      </c>
      <c r="BL16" s="176"/>
      <c r="BM16" s="294"/>
      <c r="BN16" s="264"/>
      <c r="BO16" s="409">
        <v>5</v>
      </c>
      <c r="BP16" s="233"/>
      <c r="BQ16" s="139">
        <f t="shared" si="5"/>
        <v>2</v>
      </c>
      <c r="BR16" s="139">
        <f t="shared" si="0"/>
        <v>0</v>
      </c>
      <c r="BS16" s="139">
        <f t="shared" si="1"/>
        <v>0</v>
      </c>
      <c r="BT16" s="139">
        <f t="shared" si="2"/>
        <v>7</v>
      </c>
      <c r="BU16" s="139">
        <f t="shared" si="3"/>
        <v>0</v>
      </c>
      <c r="BV16" s="156">
        <f t="shared" si="4"/>
        <v>7</v>
      </c>
      <c r="BW16" s="299"/>
      <c r="BX16" s="300"/>
      <c r="BY16" s="300"/>
      <c r="BZ16" s="300"/>
      <c r="CA16" s="300"/>
      <c r="CB16" s="300"/>
      <c r="CC16" s="300"/>
      <c r="CD16" s="300"/>
      <c r="CE16" s="301"/>
      <c r="CF16" s="302"/>
      <c r="CG16" s="303"/>
      <c r="CH16" s="300"/>
      <c r="CI16" s="300"/>
      <c r="CJ16" s="300"/>
      <c r="CK16" s="304"/>
      <c r="CL16" s="303"/>
      <c r="CM16" s="300"/>
      <c r="CN16" s="300"/>
      <c r="CO16" s="300"/>
      <c r="CP16" s="300"/>
      <c r="CQ16" s="300"/>
      <c r="CR16" s="300"/>
      <c r="CS16" s="300"/>
      <c r="CT16" s="300"/>
      <c r="CU16" s="304"/>
      <c r="CV16" s="303"/>
      <c r="CW16" s="300"/>
      <c r="CX16" s="300"/>
      <c r="CY16" s="300"/>
      <c r="CZ16" s="300"/>
      <c r="DA16" s="300"/>
      <c r="DB16" s="300"/>
      <c r="DC16" s="300"/>
      <c r="DD16" s="300"/>
      <c r="DE16" s="123"/>
      <c r="DF16" s="303"/>
      <c r="DG16" s="301"/>
      <c r="DH16" s="303"/>
      <c r="DI16" s="300"/>
      <c r="DJ16" s="300"/>
      <c r="DK16" s="300"/>
      <c r="DL16" s="300"/>
      <c r="DM16" s="300"/>
      <c r="DN16" s="302"/>
    </row>
    <row r="17" spans="1:118" s="143" customFormat="1" hidden="1" x14ac:dyDescent="0.25">
      <c r="A17" s="163">
        <v>9</v>
      </c>
      <c r="B17" s="164">
        <v>40491</v>
      </c>
      <c r="C17" s="164" t="s">
        <v>893</v>
      </c>
      <c r="D17" s="85" t="s">
        <v>894</v>
      </c>
      <c r="E17" s="434" t="s">
        <v>596</v>
      </c>
      <c r="F17" s="254"/>
      <c r="G17" s="279">
        <v>1</v>
      </c>
      <c r="H17" s="176" t="s">
        <v>595</v>
      </c>
      <c r="I17" s="176" t="s">
        <v>595</v>
      </c>
      <c r="J17" s="176" t="s">
        <v>595</v>
      </c>
      <c r="K17" s="176"/>
      <c r="L17" s="176" t="s">
        <v>595</v>
      </c>
      <c r="M17" s="176" t="s">
        <v>595</v>
      </c>
      <c r="N17" s="176" t="s">
        <v>595</v>
      </c>
      <c r="O17" s="176" t="s">
        <v>595</v>
      </c>
      <c r="P17" s="176" t="s">
        <v>595</v>
      </c>
      <c r="Q17" s="176" t="s">
        <v>595</v>
      </c>
      <c r="R17" s="526"/>
      <c r="S17" s="176"/>
      <c r="T17" s="526"/>
      <c r="U17" s="394" t="s">
        <v>595</v>
      </c>
      <c r="V17" s="176" t="s">
        <v>595</v>
      </c>
      <c r="W17" s="176"/>
      <c r="X17" s="394"/>
      <c r="Y17" s="394" t="s">
        <v>595</v>
      </c>
      <c r="Z17" s="176" t="s">
        <v>595</v>
      </c>
      <c r="AA17" s="435">
        <v>9</v>
      </c>
      <c r="AB17" s="526">
        <v>7</v>
      </c>
      <c r="AC17" s="176" t="s">
        <v>595</v>
      </c>
      <c r="AD17" s="394" t="s">
        <v>595</v>
      </c>
      <c r="AE17" s="435" t="s">
        <v>595</v>
      </c>
      <c r="AF17" s="394" t="s">
        <v>595</v>
      </c>
      <c r="AG17" s="176" t="s">
        <v>595</v>
      </c>
      <c r="AH17" s="435" t="s">
        <v>595</v>
      </c>
      <c r="AI17" s="394">
        <v>9</v>
      </c>
      <c r="AJ17" s="176">
        <v>9</v>
      </c>
      <c r="AK17" s="394" t="s">
        <v>595</v>
      </c>
      <c r="AL17" s="176">
        <v>9</v>
      </c>
      <c r="AM17" s="394" t="s">
        <v>595</v>
      </c>
      <c r="AN17" s="233"/>
      <c r="AO17" s="435" t="s">
        <v>595</v>
      </c>
      <c r="AP17" s="394">
        <v>10</v>
      </c>
      <c r="AQ17" s="176"/>
      <c r="AR17" s="394">
        <v>10</v>
      </c>
      <c r="AS17" s="258">
        <v>9</v>
      </c>
      <c r="AT17" s="258"/>
      <c r="AU17" s="176" t="s">
        <v>595</v>
      </c>
      <c r="AV17" s="435" t="s">
        <v>595</v>
      </c>
      <c r="AW17" s="538"/>
      <c r="AX17" s="394"/>
      <c r="AY17" s="394"/>
      <c r="AZ17" s="176" t="s">
        <v>595</v>
      </c>
      <c r="BA17" s="281"/>
      <c r="BB17" s="281">
        <v>10</v>
      </c>
      <c r="BC17" s="281" t="s">
        <v>1261</v>
      </c>
      <c r="BD17" s="291"/>
      <c r="BE17" s="436"/>
      <c r="BF17" s="291" t="s">
        <v>595</v>
      </c>
      <c r="BG17" s="409" t="s">
        <v>595</v>
      </c>
      <c r="BH17" s="291" t="s">
        <v>595</v>
      </c>
      <c r="BI17" s="291" t="s">
        <v>595</v>
      </c>
      <c r="BJ17" s="409" t="s">
        <v>595</v>
      </c>
      <c r="BK17" s="409"/>
      <c r="BL17" s="176" t="s">
        <v>595</v>
      </c>
      <c r="BM17" s="294" t="s">
        <v>595</v>
      </c>
      <c r="BN17" s="264"/>
      <c r="BO17" s="409" t="s">
        <v>595</v>
      </c>
      <c r="BP17" s="233"/>
      <c r="BQ17" s="139">
        <f t="shared" si="5"/>
        <v>0</v>
      </c>
      <c r="BR17" s="139">
        <f t="shared" si="0"/>
        <v>9</v>
      </c>
      <c r="BS17" s="139">
        <f t="shared" si="1"/>
        <v>34</v>
      </c>
      <c r="BT17" s="139">
        <f t="shared" si="2"/>
        <v>0</v>
      </c>
      <c r="BU17" s="139">
        <f t="shared" si="3"/>
        <v>0</v>
      </c>
      <c r="BV17" s="156">
        <f t="shared" si="4"/>
        <v>43</v>
      </c>
      <c r="BW17" s="299"/>
      <c r="BX17" s="300"/>
      <c r="BY17" s="300"/>
      <c r="BZ17" s="300"/>
      <c r="CA17" s="300"/>
      <c r="CB17" s="300"/>
      <c r="CC17" s="300"/>
      <c r="CD17" s="300"/>
      <c r="CE17" s="301"/>
      <c r="CF17" s="302"/>
      <c r="CG17" s="303"/>
      <c r="CH17" s="300"/>
      <c r="CI17" s="300"/>
      <c r="CJ17" s="300"/>
      <c r="CK17" s="304"/>
      <c r="CL17" s="303"/>
      <c r="CM17" s="300"/>
      <c r="CN17" s="300"/>
      <c r="CO17" s="300"/>
      <c r="CP17" s="300"/>
      <c r="CQ17" s="300"/>
      <c r="CR17" s="300"/>
      <c r="CS17" s="300"/>
      <c r="CT17" s="300"/>
      <c r="CU17" s="304"/>
      <c r="CV17" s="303"/>
      <c r="CW17" s="300"/>
      <c r="CX17" s="300"/>
      <c r="CY17" s="300"/>
      <c r="CZ17" s="300"/>
      <c r="DA17" s="300"/>
      <c r="DB17" s="300"/>
      <c r="DC17" s="300"/>
      <c r="DD17" s="300"/>
      <c r="DE17" s="123"/>
      <c r="DF17" s="303"/>
      <c r="DG17" s="301"/>
      <c r="DH17" s="303"/>
      <c r="DI17" s="300"/>
      <c r="DJ17" s="300"/>
      <c r="DK17" s="300"/>
      <c r="DL17" s="300"/>
      <c r="DM17" s="300"/>
      <c r="DN17" s="302"/>
    </row>
    <row r="18" spans="1:118" s="143" customFormat="1" hidden="1" x14ac:dyDescent="0.25">
      <c r="A18" s="163">
        <v>10</v>
      </c>
      <c r="B18" s="164">
        <v>40491</v>
      </c>
      <c r="C18" s="164" t="s">
        <v>1122</v>
      </c>
      <c r="D18" s="85" t="s">
        <v>1123</v>
      </c>
      <c r="E18" s="434" t="s">
        <v>591</v>
      </c>
      <c r="F18" s="254">
        <v>1</v>
      </c>
      <c r="G18" s="279"/>
      <c r="H18" s="176" t="s">
        <v>595</v>
      </c>
      <c r="I18" s="176" t="s">
        <v>595</v>
      </c>
      <c r="J18" s="176" t="s">
        <v>595</v>
      </c>
      <c r="K18" s="176" t="s">
        <v>595</v>
      </c>
      <c r="L18" s="176" t="s">
        <v>595</v>
      </c>
      <c r="M18" s="176" t="s">
        <v>595</v>
      </c>
      <c r="N18" s="176" t="s">
        <v>595</v>
      </c>
      <c r="O18" s="176" t="s">
        <v>595</v>
      </c>
      <c r="P18" s="176" t="s">
        <v>595</v>
      </c>
      <c r="Q18" s="176" t="s">
        <v>595</v>
      </c>
      <c r="R18" s="176" t="s">
        <v>595</v>
      </c>
      <c r="S18" s="176" t="s">
        <v>595</v>
      </c>
      <c r="T18" s="176" t="s">
        <v>595</v>
      </c>
      <c r="U18" s="394" t="s">
        <v>595</v>
      </c>
      <c r="V18" s="176" t="s">
        <v>595</v>
      </c>
      <c r="W18" s="176" t="s">
        <v>595</v>
      </c>
      <c r="X18" s="394">
        <v>9</v>
      </c>
      <c r="Y18" s="394" t="s">
        <v>595</v>
      </c>
      <c r="Z18" s="176" t="s">
        <v>595</v>
      </c>
      <c r="AA18" s="435" t="s">
        <v>595</v>
      </c>
      <c r="AB18" s="176" t="s">
        <v>595</v>
      </c>
      <c r="AC18" s="176" t="s">
        <v>595</v>
      </c>
      <c r="AD18" s="394" t="s">
        <v>595</v>
      </c>
      <c r="AE18" s="435" t="s">
        <v>595</v>
      </c>
      <c r="AF18" s="394">
        <v>7</v>
      </c>
      <c r="AG18" s="176" t="s">
        <v>595</v>
      </c>
      <c r="AH18" s="435" t="s">
        <v>595</v>
      </c>
      <c r="AI18" s="394" t="s">
        <v>595</v>
      </c>
      <c r="AJ18" s="176">
        <v>5</v>
      </c>
      <c r="AK18" s="394" t="s">
        <v>595</v>
      </c>
      <c r="AL18" s="176" t="s">
        <v>595</v>
      </c>
      <c r="AM18" s="394" t="s">
        <v>595</v>
      </c>
      <c r="AN18" s="233" t="s">
        <v>1389</v>
      </c>
      <c r="AO18" s="435"/>
      <c r="AP18" s="394" t="s">
        <v>595</v>
      </c>
      <c r="AQ18" s="176" t="s">
        <v>595</v>
      </c>
      <c r="AR18" s="394" t="s">
        <v>595</v>
      </c>
      <c r="AS18" s="258" t="s">
        <v>1391</v>
      </c>
      <c r="AT18" s="258" t="s">
        <v>1391</v>
      </c>
      <c r="AU18" s="176"/>
      <c r="AV18" s="435">
        <v>6</v>
      </c>
      <c r="AW18" s="538">
        <v>5</v>
      </c>
      <c r="AX18" s="394">
        <v>9</v>
      </c>
      <c r="AY18" s="394" t="s">
        <v>595</v>
      </c>
      <c r="AZ18" s="176" t="s">
        <v>595</v>
      </c>
      <c r="BA18" s="435" t="s">
        <v>595</v>
      </c>
      <c r="BB18" s="281" t="s">
        <v>1391</v>
      </c>
      <c r="BC18" s="435" t="s">
        <v>595</v>
      </c>
      <c r="BD18" s="291"/>
      <c r="BE18" s="436"/>
      <c r="BF18" s="291" t="s">
        <v>595</v>
      </c>
      <c r="BG18" s="409" t="s">
        <v>595</v>
      </c>
      <c r="BH18" s="291" t="s">
        <v>595</v>
      </c>
      <c r="BI18" s="291" t="s">
        <v>595</v>
      </c>
      <c r="BJ18" s="409"/>
      <c r="BK18" s="409">
        <v>5</v>
      </c>
      <c r="BL18" s="176" t="s">
        <v>595</v>
      </c>
      <c r="BM18" s="294" t="s">
        <v>595</v>
      </c>
      <c r="BN18" s="264"/>
      <c r="BO18" s="409" t="s">
        <v>595</v>
      </c>
      <c r="BP18" s="233"/>
      <c r="BQ18" s="139">
        <f t="shared" si="5"/>
        <v>3</v>
      </c>
      <c r="BR18" s="139">
        <f t="shared" si="0"/>
        <v>4</v>
      </c>
      <c r="BS18" s="139">
        <f t="shared" si="1"/>
        <v>43</v>
      </c>
      <c r="BT18" s="139">
        <f t="shared" si="2"/>
        <v>3</v>
      </c>
      <c r="BU18" s="139">
        <f t="shared" si="3"/>
        <v>0</v>
      </c>
      <c r="BV18" s="156">
        <f t="shared" si="4"/>
        <v>50</v>
      </c>
      <c r="BW18" s="299"/>
      <c r="BX18" s="300"/>
      <c r="BY18" s="300"/>
      <c r="BZ18" s="300"/>
      <c r="CA18" s="300"/>
      <c r="CB18" s="300"/>
      <c r="CC18" s="300"/>
      <c r="CD18" s="300"/>
      <c r="CE18" s="301"/>
      <c r="CF18" s="302"/>
      <c r="CG18" s="303"/>
      <c r="CH18" s="300"/>
      <c r="CI18" s="300"/>
      <c r="CJ18" s="300"/>
      <c r="CK18" s="304"/>
      <c r="CL18" s="303"/>
      <c r="CM18" s="300"/>
      <c r="CN18" s="300"/>
      <c r="CO18" s="300"/>
      <c r="CP18" s="300"/>
      <c r="CQ18" s="300"/>
      <c r="CR18" s="300"/>
      <c r="CS18" s="300"/>
      <c r="CT18" s="300"/>
      <c r="CU18" s="304"/>
      <c r="CV18" s="303"/>
      <c r="CW18" s="300"/>
      <c r="CX18" s="300"/>
      <c r="CY18" s="300"/>
      <c r="CZ18" s="300"/>
      <c r="DA18" s="300"/>
      <c r="DB18" s="300"/>
      <c r="DC18" s="300"/>
      <c r="DD18" s="300"/>
      <c r="DE18" s="123"/>
      <c r="DF18" s="303"/>
      <c r="DG18" s="301"/>
      <c r="DH18" s="303"/>
      <c r="DI18" s="300"/>
      <c r="DJ18" s="300"/>
      <c r="DK18" s="300"/>
      <c r="DL18" s="300"/>
      <c r="DM18" s="300"/>
      <c r="DN18" s="302"/>
    </row>
    <row r="19" spans="1:118" s="124" customFormat="1" x14ac:dyDescent="0.25">
      <c r="A19" s="163">
        <v>11</v>
      </c>
      <c r="B19" s="164">
        <v>40491</v>
      </c>
      <c r="C19" s="186" t="s">
        <v>677</v>
      </c>
      <c r="D19" s="85" t="s">
        <v>699</v>
      </c>
      <c r="E19" s="86" t="s">
        <v>591</v>
      </c>
      <c r="F19" s="133">
        <v>3</v>
      </c>
      <c r="G19" s="134"/>
      <c r="H19" s="280">
        <v>8</v>
      </c>
      <c r="I19" s="280">
        <v>8</v>
      </c>
      <c r="J19" s="280">
        <v>7</v>
      </c>
      <c r="K19" s="280">
        <v>7</v>
      </c>
      <c r="L19" s="280">
        <v>9</v>
      </c>
      <c r="M19" s="280">
        <v>7</v>
      </c>
      <c r="N19" s="280">
        <v>8</v>
      </c>
      <c r="O19" s="280">
        <v>6</v>
      </c>
      <c r="P19" s="280">
        <v>9</v>
      </c>
      <c r="Q19" s="280">
        <v>7</v>
      </c>
      <c r="R19" s="280">
        <v>9</v>
      </c>
      <c r="S19" s="280">
        <v>6</v>
      </c>
      <c r="T19" s="280">
        <v>7</v>
      </c>
      <c r="U19" s="137">
        <v>8</v>
      </c>
      <c r="V19" s="280">
        <v>7</v>
      </c>
      <c r="W19" s="280">
        <v>8</v>
      </c>
      <c r="X19" s="137">
        <v>10</v>
      </c>
      <c r="Y19" s="137">
        <v>7</v>
      </c>
      <c r="Z19" s="280" t="s">
        <v>295</v>
      </c>
      <c r="AA19" s="280">
        <v>9</v>
      </c>
      <c r="AB19" s="280">
        <v>9</v>
      </c>
      <c r="AC19" s="280">
        <v>8</v>
      </c>
      <c r="AD19" s="137">
        <v>8</v>
      </c>
      <c r="AE19" s="280">
        <v>8</v>
      </c>
      <c r="AF19" s="137">
        <v>8</v>
      </c>
      <c r="AG19" s="280">
        <v>7</v>
      </c>
      <c r="AH19" s="280">
        <v>8</v>
      </c>
      <c r="AI19" s="137">
        <v>7</v>
      </c>
      <c r="AJ19" s="280" t="s">
        <v>295</v>
      </c>
      <c r="AK19" s="137">
        <v>8</v>
      </c>
      <c r="AL19" s="280">
        <v>6</v>
      </c>
      <c r="AM19" s="233">
        <v>9</v>
      </c>
      <c r="AN19" s="233">
        <v>7</v>
      </c>
      <c r="AO19" s="233">
        <v>8</v>
      </c>
      <c r="AP19" s="260" t="s">
        <v>292</v>
      </c>
      <c r="AQ19" s="280">
        <v>7</v>
      </c>
      <c r="AR19" s="233">
        <v>9</v>
      </c>
      <c r="AS19" s="258">
        <v>9</v>
      </c>
      <c r="AT19" s="258">
        <v>8</v>
      </c>
      <c r="AU19" s="258">
        <v>7</v>
      </c>
      <c r="AV19" s="165">
        <v>8</v>
      </c>
      <c r="AW19" s="538">
        <v>8</v>
      </c>
      <c r="AX19" s="137">
        <v>7</v>
      </c>
      <c r="AY19" s="165">
        <v>10</v>
      </c>
      <c r="AZ19" s="281" t="s">
        <v>295</v>
      </c>
      <c r="BA19" s="280">
        <v>8</v>
      </c>
      <c r="BB19" s="281">
        <v>9</v>
      </c>
      <c r="BC19" s="280">
        <v>10</v>
      </c>
      <c r="BD19" s="130">
        <v>7</v>
      </c>
      <c r="BE19" s="165"/>
      <c r="BF19" s="132"/>
      <c r="BG19" s="280">
        <v>9</v>
      </c>
      <c r="BH19" s="132"/>
      <c r="BI19" s="132">
        <v>8</v>
      </c>
      <c r="BJ19" s="280">
        <v>8</v>
      </c>
      <c r="BK19" s="280">
        <v>7</v>
      </c>
      <c r="BL19" s="280">
        <v>7</v>
      </c>
      <c r="BM19" s="172"/>
      <c r="BN19" s="172">
        <v>8</v>
      </c>
      <c r="BO19" s="280"/>
      <c r="BP19" s="280">
        <v>8</v>
      </c>
      <c r="BQ19" s="139">
        <f>COUNTIF(H19:BP19,"2021-1")</f>
        <v>0</v>
      </c>
      <c r="BR19" s="139">
        <f t="shared" si="0"/>
        <v>52</v>
      </c>
      <c r="BS19" s="139">
        <f t="shared" si="1"/>
        <v>4</v>
      </c>
      <c r="BT19" s="139">
        <f t="shared" si="2"/>
        <v>0</v>
      </c>
      <c r="BU19" s="139">
        <f t="shared" si="3"/>
        <v>0</v>
      </c>
      <c r="BV19" s="156">
        <f t="shared" si="4"/>
        <v>56</v>
      </c>
      <c r="BW19" s="130"/>
      <c r="BX19" s="132"/>
      <c r="BY19" s="132"/>
      <c r="BZ19" s="132"/>
      <c r="CA19" s="132"/>
      <c r="CB19" s="132"/>
      <c r="CC19" s="132"/>
      <c r="CD19" s="132"/>
      <c r="CE19" s="138"/>
      <c r="CF19" s="140"/>
      <c r="CG19" s="139"/>
      <c r="CH19" s="132"/>
      <c r="CI19" s="132"/>
      <c r="CJ19" s="132"/>
      <c r="CK19" s="141"/>
      <c r="CL19" s="139"/>
      <c r="CM19" s="132"/>
      <c r="CN19" s="132"/>
      <c r="CO19" s="132"/>
      <c r="CP19" s="132"/>
      <c r="CQ19" s="132"/>
      <c r="CR19" s="132"/>
      <c r="CS19" s="132"/>
      <c r="CT19" s="132"/>
      <c r="CU19" s="141"/>
      <c r="CV19" s="139"/>
      <c r="CW19" s="132"/>
      <c r="CX19" s="132"/>
      <c r="CY19" s="132"/>
      <c r="CZ19" s="132"/>
      <c r="DA19" s="132"/>
      <c r="DB19" s="132"/>
      <c r="DC19" s="132"/>
      <c r="DD19" s="132"/>
      <c r="DE19" s="143"/>
      <c r="DF19" s="139"/>
      <c r="DG19" s="138"/>
      <c r="DH19" s="139"/>
      <c r="DI19" s="132"/>
      <c r="DJ19" s="132"/>
      <c r="DK19" s="132"/>
      <c r="DL19" s="132"/>
      <c r="DM19" s="132"/>
      <c r="DN19" s="140"/>
    </row>
    <row r="20" spans="1:118" s="124" customFormat="1" hidden="1" x14ac:dyDescent="0.25">
      <c r="A20" s="163">
        <v>12</v>
      </c>
      <c r="B20" s="164">
        <v>40491</v>
      </c>
      <c r="C20" s="186" t="s">
        <v>701</v>
      </c>
      <c r="D20" s="187" t="s">
        <v>702</v>
      </c>
      <c r="E20" s="186" t="s">
        <v>591</v>
      </c>
      <c r="F20" s="133">
        <v>3</v>
      </c>
      <c r="G20" s="134"/>
      <c r="H20" s="280">
        <v>6</v>
      </c>
      <c r="I20" s="280">
        <v>9</v>
      </c>
      <c r="J20" s="280">
        <v>6</v>
      </c>
      <c r="K20" s="280">
        <v>6</v>
      </c>
      <c r="L20" s="280">
        <v>8</v>
      </c>
      <c r="M20" s="280">
        <v>7</v>
      </c>
      <c r="N20" s="280">
        <v>7</v>
      </c>
      <c r="O20" s="280">
        <v>6</v>
      </c>
      <c r="P20" s="280"/>
      <c r="Q20" s="233">
        <v>7</v>
      </c>
      <c r="R20" s="233">
        <v>8</v>
      </c>
      <c r="S20" s="233">
        <v>6</v>
      </c>
      <c r="T20" s="281">
        <v>5</v>
      </c>
      <c r="U20" s="137">
        <v>8</v>
      </c>
      <c r="V20" s="233">
        <v>6</v>
      </c>
      <c r="W20" s="233">
        <v>9</v>
      </c>
      <c r="X20" s="137">
        <v>9</v>
      </c>
      <c r="Y20" s="137">
        <v>5</v>
      </c>
      <c r="Z20" s="233">
        <v>8</v>
      </c>
      <c r="AA20" s="280">
        <v>8</v>
      </c>
      <c r="AB20" s="233">
        <v>8</v>
      </c>
      <c r="AC20" s="233">
        <v>9</v>
      </c>
      <c r="AD20" s="137">
        <v>7</v>
      </c>
      <c r="AE20" s="233">
        <v>8</v>
      </c>
      <c r="AF20" s="132"/>
      <c r="AG20" s="233"/>
      <c r="AH20" s="280">
        <v>5</v>
      </c>
      <c r="AI20" s="137">
        <v>8</v>
      </c>
      <c r="AJ20" s="233">
        <v>5</v>
      </c>
      <c r="AK20" s="137"/>
      <c r="AL20" s="233"/>
      <c r="AM20" s="233" t="s">
        <v>1389</v>
      </c>
      <c r="AN20" s="233" t="s">
        <v>1389</v>
      </c>
      <c r="AO20" s="233" t="s">
        <v>1389</v>
      </c>
      <c r="AP20" s="260"/>
      <c r="AQ20" s="233">
        <v>5</v>
      </c>
      <c r="AR20" s="233" t="s">
        <v>1389</v>
      </c>
      <c r="AS20" s="258" t="s">
        <v>1391</v>
      </c>
      <c r="AT20" s="258" t="s">
        <v>1391</v>
      </c>
      <c r="AU20" s="258" t="s">
        <v>1391</v>
      </c>
      <c r="AV20" s="165"/>
      <c r="AW20" s="537"/>
      <c r="AX20" s="137">
        <v>9</v>
      </c>
      <c r="AY20" s="137"/>
      <c r="AZ20" s="281" t="s">
        <v>36</v>
      </c>
      <c r="BA20" s="280" t="s">
        <v>1389</v>
      </c>
      <c r="BB20" s="281" t="s">
        <v>1391</v>
      </c>
      <c r="BC20" s="280" t="s">
        <v>1389</v>
      </c>
      <c r="BD20" s="130"/>
      <c r="BE20" s="176"/>
      <c r="BF20" s="132"/>
      <c r="BG20" s="280">
        <v>9</v>
      </c>
      <c r="BH20" s="132"/>
      <c r="BI20" s="132">
        <v>8</v>
      </c>
      <c r="BJ20" s="233"/>
      <c r="BK20" s="233">
        <v>6</v>
      </c>
      <c r="BL20" s="233">
        <v>6</v>
      </c>
      <c r="BM20" s="172"/>
      <c r="BN20" s="172">
        <v>6</v>
      </c>
      <c r="BO20" s="280"/>
      <c r="BP20" s="280">
        <v>8</v>
      </c>
      <c r="BQ20" s="139">
        <f t="shared" ref="BQ20:BQ29" si="6">COUNTIF(H20:BP20,"2021-1")</f>
        <v>0</v>
      </c>
      <c r="BR20" s="139">
        <f t="shared" si="0"/>
        <v>29</v>
      </c>
      <c r="BS20" s="139">
        <f t="shared" si="1"/>
        <v>0</v>
      </c>
      <c r="BT20" s="139">
        <f t="shared" si="2"/>
        <v>5</v>
      </c>
      <c r="BU20" s="139">
        <f t="shared" si="3"/>
        <v>0</v>
      </c>
      <c r="BV20" s="156">
        <f t="shared" si="4"/>
        <v>34</v>
      </c>
      <c r="BW20" s="130"/>
      <c r="BX20" s="132"/>
      <c r="BY20" s="132"/>
      <c r="BZ20" s="132"/>
      <c r="CA20" s="132"/>
      <c r="CB20" s="132"/>
      <c r="CC20" s="132"/>
      <c r="CD20" s="132"/>
      <c r="CE20" s="138"/>
      <c r="CF20" s="140"/>
      <c r="CG20" s="139"/>
      <c r="CH20" s="132"/>
      <c r="CI20" s="132"/>
      <c r="CJ20" s="132"/>
      <c r="CK20" s="141"/>
      <c r="CL20" s="139"/>
      <c r="CM20" s="132"/>
      <c r="CN20" s="132"/>
      <c r="CO20" s="132"/>
      <c r="CP20" s="132"/>
      <c r="CQ20" s="132"/>
      <c r="CR20" s="132"/>
      <c r="CS20" s="132"/>
      <c r="CT20" s="132"/>
      <c r="CU20" s="141"/>
      <c r="CV20" s="139"/>
      <c r="CW20" s="132"/>
      <c r="CX20" s="132"/>
      <c r="CY20" s="132"/>
      <c r="CZ20" s="132"/>
      <c r="DA20" s="132"/>
      <c r="DB20" s="132"/>
      <c r="DC20" s="132"/>
      <c r="DD20" s="132"/>
      <c r="DE20" s="143"/>
      <c r="DF20" s="139"/>
      <c r="DG20" s="138"/>
      <c r="DH20" s="139"/>
      <c r="DI20" s="132"/>
      <c r="DJ20" s="132"/>
      <c r="DK20" s="132"/>
      <c r="DL20" s="132"/>
      <c r="DM20" s="132"/>
      <c r="DN20" s="140"/>
    </row>
    <row r="21" spans="1:118" s="124" customFormat="1" hidden="1" x14ac:dyDescent="0.25">
      <c r="A21" s="163">
        <v>13</v>
      </c>
      <c r="B21" s="164">
        <v>40491</v>
      </c>
      <c r="C21" s="186" t="s">
        <v>644</v>
      </c>
      <c r="D21" s="187" t="s">
        <v>645</v>
      </c>
      <c r="E21" s="186" t="s">
        <v>596</v>
      </c>
      <c r="F21" s="133">
        <v>1</v>
      </c>
      <c r="G21" s="134"/>
      <c r="H21" s="281" t="s">
        <v>678</v>
      </c>
      <c r="I21" s="280"/>
      <c r="J21" s="280"/>
      <c r="K21" s="281" t="s">
        <v>678</v>
      </c>
      <c r="L21" s="280"/>
      <c r="M21" s="281" t="s">
        <v>678</v>
      </c>
      <c r="N21" s="280"/>
      <c r="O21" s="281" t="s">
        <v>678</v>
      </c>
      <c r="P21" s="280"/>
      <c r="Q21" s="137"/>
      <c r="R21" s="260" t="s">
        <v>678</v>
      </c>
      <c r="S21" s="136"/>
      <c r="T21" s="281"/>
      <c r="U21" s="137"/>
      <c r="V21" s="137"/>
      <c r="W21" s="137"/>
      <c r="X21" s="137"/>
      <c r="Y21" s="260" t="s">
        <v>678</v>
      </c>
      <c r="Z21" s="137"/>
      <c r="AA21" s="280"/>
      <c r="AB21" s="137" t="s">
        <v>629</v>
      </c>
      <c r="AC21" s="137"/>
      <c r="AD21" s="137"/>
      <c r="AE21" s="137"/>
      <c r="AF21" s="137"/>
      <c r="AG21" s="136"/>
      <c r="AH21" s="280"/>
      <c r="AI21" s="137"/>
      <c r="AJ21" s="137"/>
      <c r="AK21" s="137"/>
      <c r="AL21" s="137"/>
      <c r="AM21" s="137"/>
      <c r="AN21" s="233" t="s">
        <v>1389</v>
      </c>
      <c r="AO21" s="233" t="s">
        <v>1389</v>
      </c>
      <c r="AP21" s="260"/>
      <c r="AQ21" s="137"/>
      <c r="AR21" s="233" t="s">
        <v>1389</v>
      </c>
      <c r="AS21" s="258" t="s">
        <v>1391</v>
      </c>
      <c r="AT21" s="258" t="s">
        <v>1391</v>
      </c>
      <c r="AU21" s="258" t="s">
        <v>1391</v>
      </c>
      <c r="AV21" s="165"/>
      <c r="AW21" s="260"/>
      <c r="AX21" s="137"/>
      <c r="AY21" s="137"/>
      <c r="AZ21" s="281" t="s">
        <v>36</v>
      </c>
      <c r="BA21" s="280" t="s">
        <v>1389</v>
      </c>
      <c r="BB21" s="281" t="s">
        <v>1391</v>
      </c>
      <c r="BC21" s="280" t="s">
        <v>1389</v>
      </c>
      <c r="BD21" s="130"/>
      <c r="BE21" s="168"/>
      <c r="BF21" s="132"/>
      <c r="BG21" s="280"/>
      <c r="BH21" s="132"/>
      <c r="BI21" s="132"/>
      <c r="BJ21" s="132"/>
      <c r="BK21" s="132"/>
      <c r="BL21" s="265" t="s">
        <v>678</v>
      </c>
      <c r="BM21" s="295" t="s">
        <v>678</v>
      </c>
      <c r="BN21" s="172"/>
      <c r="BO21" s="280"/>
      <c r="BP21" s="280"/>
      <c r="BQ21" s="139">
        <f t="shared" si="6"/>
        <v>0</v>
      </c>
      <c r="BR21" s="139">
        <f t="shared" si="0"/>
        <v>0</v>
      </c>
      <c r="BS21" s="139">
        <f t="shared" si="1"/>
        <v>0</v>
      </c>
      <c r="BT21" s="139">
        <f t="shared" si="2"/>
        <v>0</v>
      </c>
      <c r="BU21" s="139">
        <f t="shared" si="3"/>
        <v>0</v>
      </c>
      <c r="BV21" s="156">
        <f t="shared" si="4"/>
        <v>0</v>
      </c>
      <c r="BW21" s="130"/>
      <c r="BX21" s="132"/>
      <c r="BY21" s="132"/>
      <c r="BZ21" s="132"/>
      <c r="CA21" s="132"/>
      <c r="CB21" s="132"/>
      <c r="CC21" s="132"/>
      <c r="CD21" s="132"/>
      <c r="CE21" s="138"/>
      <c r="CF21" s="140"/>
      <c r="CG21" s="139"/>
      <c r="CH21" s="132"/>
      <c r="CI21" s="132"/>
      <c r="CJ21" s="132"/>
      <c r="CK21" s="141"/>
      <c r="CL21" s="139"/>
      <c r="CM21" s="132"/>
      <c r="CN21" s="132"/>
      <c r="CO21" s="132"/>
      <c r="CP21" s="132"/>
      <c r="CQ21" s="132"/>
      <c r="CR21" s="132"/>
      <c r="CS21" s="132"/>
      <c r="CT21" s="132"/>
      <c r="CU21" s="141"/>
      <c r="CV21" s="139"/>
      <c r="CW21" s="132"/>
      <c r="CX21" s="132"/>
      <c r="CY21" s="132"/>
      <c r="CZ21" s="132"/>
      <c r="DA21" s="132"/>
      <c r="DB21" s="132"/>
      <c r="DC21" s="132"/>
      <c r="DD21" s="132"/>
      <c r="DE21" s="143"/>
      <c r="DF21" s="139"/>
      <c r="DG21" s="138"/>
      <c r="DH21" s="139"/>
      <c r="DI21" s="132"/>
      <c r="DJ21" s="132"/>
      <c r="DK21" s="132"/>
      <c r="DL21" s="132"/>
      <c r="DM21" s="132"/>
      <c r="DN21" s="140"/>
    </row>
    <row r="22" spans="1:118" s="143" customFormat="1" ht="15" hidden="1" customHeight="1" x14ac:dyDescent="0.3">
      <c r="A22" s="163">
        <v>14</v>
      </c>
      <c r="B22" s="164">
        <v>40491</v>
      </c>
      <c r="C22" s="273" t="s">
        <v>722</v>
      </c>
      <c r="D22" s="390" t="s">
        <v>723</v>
      </c>
      <c r="E22" s="164" t="s">
        <v>596</v>
      </c>
      <c r="F22" s="132">
        <v>1</v>
      </c>
      <c r="G22" s="391"/>
      <c r="H22" s="282"/>
      <c r="I22" s="283">
        <v>5</v>
      </c>
      <c r="J22" s="283">
        <v>5</v>
      </c>
      <c r="K22" s="283"/>
      <c r="L22" s="283">
        <v>5</v>
      </c>
      <c r="M22" s="284"/>
      <c r="N22" s="282">
        <v>5</v>
      </c>
      <c r="O22" s="283"/>
      <c r="P22" s="283"/>
      <c r="Q22" s="283"/>
      <c r="R22" s="283"/>
      <c r="S22" s="284">
        <v>5</v>
      </c>
      <c r="T22" s="527"/>
      <c r="U22" s="283"/>
      <c r="V22" s="283"/>
      <c r="W22" s="283"/>
      <c r="X22" s="392"/>
      <c r="Y22" s="392"/>
      <c r="Z22" s="166"/>
      <c r="AA22" s="393"/>
      <c r="AB22" s="283"/>
      <c r="AC22" s="283"/>
      <c r="AD22" s="392"/>
      <c r="AE22" s="166"/>
      <c r="AF22" s="394"/>
      <c r="AG22" s="284"/>
      <c r="AH22" s="393"/>
      <c r="AI22" s="392"/>
      <c r="AJ22" s="283"/>
      <c r="AK22" s="392"/>
      <c r="AL22" s="283"/>
      <c r="AM22" s="394"/>
      <c r="AN22" s="233" t="s">
        <v>1389</v>
      </c>
      <c r="AO22" s="233" t="s">
        <v>1389</v>
      </c>
      <c r="AP22" s="553"/>
      <c r="AQ22" s="283"/>
      <c r="AR22" s="233" t="s">
        <v>1389</v>
      </c>
      <c r="AS22" s="258" t="s">
        <v>1391</v>
      </c>
      <c r="AT22" s="258" t="s">
        <v>1391</v>
      </c>
      <c r="AU22" s="258" t="s">
        <v>1391</v>
      </c>
      <c r="AV22" s="166"/>
      <c r="AW22" s="534"/>
      <c r="AX22" s="392"/>
      <c r="AY22" s="392"/>
      <c r="AZ22" s="281" t="s">
        <v>36</v>
      </c>
      <c r="BA22" s="280" t="s">
        <v>1389</v>
      </c>
      <c r="BB22" s="281" t="s">
        <v>1391</v>
      </c>
      <c r="BC22" s="280" t="s">
        <v>1389</v>
      </c>
      <c r="BD22" s="395"/>
      <c r="BE22" s="166"/>
      <c r="BF22" s="167"/>
      <c r="BG22" s="166"/>
      <c r="BH22" s="167"/>
      <c r="BI22" s="167"/>
      <c r="BJ22" s="168"/>
      <c r="BK22" s="168"/>
      <c r="BL22" s="168"/>
      <c r="BM22" s="396"/>
      <c r="BN22" s="396">
        <v>5</v>
      </c>
      <c r="BO22" s="168"/>
      <c r="BP22" s="207">
        <v>5</v>
      </c>
      <c r="BQ22" s="139">
        <f t="shared" si="6"/>
        <v>0</v>
      </c>
      <c r="BR22" s="139">
        <f t="shared" si="0"/>
        <v>0</v>
      </c>
      <c r="BS22" s="139">
        <f t="shared" si="1"/>
        <v>0</v>
      </c>
      <c r="BT22" s="139">
        <f t="shared" si="2"/>
        <v>7</v>
      </c>
      <c r="BU22" s="139">
        <f t="shared" si="3"/>
        <v>0</v>
      </c>
      <c r="BV22" s="156">
        <f t="shared" si="4"/>
        <v>7</v>
      </c>
      <c r="BW22" s="117"/>
      <c r="BX22" s="118"/>
      <c r="BY22" s="118"/>
      <c r="BZ22" s="118"/>
      <c r="CA22" s="118"/>
      <c r="CB22" s="118"/>
      <c r="CC22" s="118"/>
      <c r="CD22" s="118"/>
      <c r="CE22" s="119"/>
      <c r="CF22" s="120"/>
      <c r="CG22" s="121"/>
      <c r="CH22" s="118"/>
      <c r="CI22" s="118"/>
      <c r="CJ22" s="118"/>
      <c r="CK22" s="122"/>
      <c r="CL22" s="121"/>
      <c r="CM22" s="118"/>
      <c r="CN22" s="118"/>
      <c r="CO22" s="118"/>
      <c r="CP22" s="118"/>
      <c r="CQ22" s="118"/>
      <c r="CR22" s="118"/>
      <c r="CS22" s="118"/>
      <c r="CT22" s="118"/>
      <c r="CU22" s="122"/>
      <c r="CV22" s="121"/>
      <c r="CW22" s="118"/>
      <c r="CX22" s="118"/>
      <c r="CY22" s="118"/>
      <c r="CZ22" s="118"/>
      <c r="DA22" s="118"/>
      <c r="DB22" s="118"/>
      <c r="DC22" s="118"/>
      <c r="DD22" s="118"/>
      <c r="DE22" s="397"/>
      <c r="DF22" s="121"/>
      <c r="DG22" s="119"/>
      <c r="DH22" s="121"/>
      <c r="DI22" s="118"/>
      <c r="DJ22" s="118"/>
      <c r="DK22" s="118"/>
      <c r="DL22" s="118"/>
      <c r="DM22" s="118"/>
      <c r="DN22" s="120"/>
    </row>
    <row r="23" spans="1:118" s="143" customFormat="1" ht="15" customHeight="1" x14ac:dyDescent="0.25">
      <c r="A23" s="163">
        <v>15</v>
      </c>
      <c r="B23" s="164">
        <v>40491</v>
      </c>
      <c r="C23" s="186" t="s">
        <v>766</v>
      </c>
      <c r="D23" s="390" t="s">
        <v>764</v>
      </c>
      <c r="E23" s="164" t="s">
        <v>596</v>
      </c>
      <c r="F23" s="132"/>
      <c r="G23" s="391">
        <v>2</v>
      </c>
      <c r="H23" s="282">
        <v>9</v>
      </c>
      <c r="I23" s="283">
        <v>9</v>
      </c>
      <c r="J23" s="283">
        <v>8</v>
      </c>
      <c r="K23" s="283">
        <v>9</v>
      </c>
      <c r="L23" s="283">
        <v>9</v>
      </c>
      <c r="M23" s="284">
        <v>10</v>
      </c>
      <c r="N23" s="282">
        <v>8</v>
      </c>
      <c r="O23" s="283">
        <v>8</v>
      </c>
      <c r="P23" s="283">
        <v>7</v>
      </c>
      <c r="Q23" s="283">
        <v>8</v>
      </c>
      <c r="R23" s="526">
        <v>9</v>
      </c>
      <c r="S23" s="284" t="s">
        <v>294</v>
      </c>
      <c r="T23" s="527" t="s">
        <v>292</v>
      </c>
      <c r="U23" s="283">
        <v>7</v>
      </c>
      <c r="V23" s="283">
        <v>7</v>
      </c>
      <c r="W23" s="283">
        <v>9</v>
      </c>
      <c r="X23" s="392">
        <v>9</v>
      </c>
      <c r="Y23" s="392">
        <v>7</v>
      </c>
      <c r="Z23" s="176">
        <v>7</v>
      </c>
      <c r="AA23" s="393">
        <v>7</v>
      </c>
      <c r="AB23" s="166">
        <v>8</v>
      </c>
      <c r="AC23" s="283">
        <v>9</v>
      </c>
      <c r="AD23" s="392">
        <v>8</v>
      </c>
      <c r="AE23" s="166">
        <v>7</v>
      </c>
      <c r="AF23" s="132">
        <v>10</v>
      </c>
      <c r="AG23" s="284">
        <v>8</v>
      </c>
      <c r="AH23" s="393">
        <v>8</v>
      </c>
      <c r="AI23" s="392" t="s">
        <v>295</v>
      </c>
      <c r="AJ23" s="283" t="s">
        <v>294</v>
      </c>
      <c r="AK23" s="392">
        <v>8</v>
      </c>
      <c r="AL23" s="540" t="s">
        <v>295</v>
      </c>
      <c r="AM23" s="233">
        <v>9</v>
      </c>
      <c r="AN23" s="233">
        <v>8</v>
      </c>
      <c r="AO23" s="233">
        <v>9</v>
      </c>
      <c r="AP23" s="260" t="s">
        <v>292</v>
      </c>
      <c r="AQ23" s="283">
        <v>7</v>
      </c>
      <c r="AR23" s="233">
        <v>9</v>
      </c>
      <c r="AS23" s="258">
        <v>8</v>
      </c>
      <c r="AT23" s="258">
        <v>8</v>
      </c>
      <c r="AU23" s="258">
        <v>8</v>
      </c>
      <c r="AV23" s="165">
        <v>9</v>
      </c>
      <c r="AW23" s="165">
        <v>9</v>
      </c>
      <c r="AX23" s="392">
        <v>8</v>
      </c>
      <c r="AY23" s="165">
        <v>10</v>
      </c>
      <c r="AZ23" s="281" t="s">
        <v>292</v>
      </c>
      <c r="BA23" s="280">
        <v>9</v>
      </c>
      <c r="BB23" s="281">
        <v>9</v>
      </c>
      <c r="BC23" s="280">
        <v>8</v>
      </c>
      <c r="BD23" s="395">
        <v>6</v>
      </c>
      <c r="BE23" s="176">
        <v>7</v>
      </c>
      <c r="BF23" s="167"/>
      <c r="BG23" s="176"/>
      <c r="BH23" s="167"/>
      <c r="BI23" s="167">
        <v>8</v>
      </c>
      <c r="BJ23" s="168">
        <v>7</v>
      </c>
      <c r="BK23" s="168">
        <v>6</v>
      </c>
      <c r="BL23" s="168"/>
      <c r="BM23" s="396"/>
      <c r="BN23" s="396">
        <v>6</v>
      </c>
      <c r="BO23" s="168">
        <v>10</v>
      </c>
      <c r="BP23" s="176">
        <v>7</v>
      </c>
      <c r="BQ23" s="139">
        <f t="shared" si="6"/>
        <v>0</v>
      </c>
      <c r="BR23" s="139">
        <f t="shared" si="0"/>
        <v>49</v>
      </c>
      <c r="BS23" s="139">
        <f t="shared" si="1"/>
        <v>7</v>
      </c>
      <c r="BT23" s="139">
        <f t="shared" si="2"/>
        <v>0</v>
      </c>
      <c r="BU23" s="139">
        <f t="shared" si="3"/>
        <v>0</v>
      </c>
      <c r="BV23" s="156">
        <f t="shared" si="4"/>
        <v>56</v>
      </c>
      <c r="BW23" s="117"/>
      <c r="BX23" s="118"/>
      <c r="BY23" s="118"/>
      <c r="BZ23" s="118"/>
      <c r="CA23" s="118"/>
      <c r="CB23" s="118"/>
      <c r="CC23" s="118"/>
      <c r="CD23" s="118"/>
      <c r="CE23" s="119"/>
      <c r="CF23" s="120"/>
      <c r="CG23" s="121"/>
      <c r="CH23" s="118"/>
      <c r="CI23" s="118"/>
      <c r="CJ23" s="118"/>
      <c r="CK23" s="122"/>
      <c r="CL23" s="121"/>
      <c r="CM23" s="118"/>
      <c r="CN23" s="118"/>
      <c r="CO23" s="118"/>
      <c r="CP23" s="118"/>
      <c r="CQ23" s="118"/>
      <c r="CR23" s="118"/>
      <c r="CS23" s="118"/>
      <c r="CT23" s="118"/>
      <c r="CU23" s="122"/>
      <c r="CV23" s="121"/>
      <c r="CW23" s="118"/>
      <c r="CX23" s="118"/>
      <c r="CY23" s="118"/>
      <c r="CZ23" s="118"/>
      <c r="DA23" s="118"/>
      <c r="DB23" s="118"/>
      <c r="DC23" s="118"/>
      <c r="DD23" s="118"/>
      <c r="DE23" s="397"/>
      <c r="DF23" s="121"/>
      <c r="DG23" s="119"/>
      <c r="DH23" s="121"/>
      <c r="DI23" s="118"/>
      <c r="DJ23" s="118"/>
      <c r="DK23" s="118"/>
      <c r="DL23" s="118"/>
      <c r="DM23" s="118"/>
      <c r="DN23" s="120"/>
    </row>
    <row r="24" spans="1:118" s="143" customFormat="1" ht="15" hidden="1" customHeight="1" x14ac:dyDescent="0.25">
      <c r="A24" s="163">
        <v>16</v>
      </c>
      <c r="B24" s="164">
        <v>40491</v>
      </c>
      <c r="C24" s="86" t="s">
        <v>640</v>
      </c>
      <c r="D24" s="85" t="s">
        <v>641</v>
      </c>
      <c r="E24" s="186" t="s">
        <v>596</v>
      </c>
      <c r="F24" s="133">
        <v>4</v>
      </c>
      <c r="G24" s="134"/>
      <c r="H24" s="135">
        <v>8</v>
      </c>
      <c r="I24" s="131">
        <v>5</v>
      </c>
      <c r="J24" s="131">
        <v>8</v>
      </c>
      <c r="K24" s="131"/>
      <c r="L24" s="131">
        <v>8</v>
      </c>
      <c r="M24" s="136"/>
      <c r="N24" s="135"/>
      <c r="O24" s="131"/>
      <c r="P24" s="131"/>
      <c r="Q24" s="131" t="s">
        <v>817</v>
      </c>
      <c r="R24" s="131"/>
      <c r="S24" s="272" t="s">
        <v>820</v>
      </c>
      <c r="T24" s="261" t="s">
        <v>817</v>
      </c>
      <c r="U24" s="131" t="s">
        <v>817</v>
      </c>
      <c r="V24" s="131">
        <v>9</v>
      </c>
      <c r="W24" s="131" t="s">
        <v>817</v>
      </c>
      <c r="X24" s="131"/>
      <c r="Y24" s="131" t="s">
        <v>36</v>
      </c>
      <c r="Z24" s="280" t="s">
        <v>817</v>
      </c>
      <c r="AA24" s="135"/>
      <c r="AB24" s="137"/>
      <c r="AC24" s="131">
        <v>6</v>
      </c>
      <c r="AD24" s="131"/>
      <c r="AE24" s="137">
        <v>8</v>
      </c>
      <c r="AF24" s="137"/>
      <c r="AG24" s="136"/>
      <c r="AH24" s="135">
        <v>5</v>
      </c>
      <c r="AI24" s="131"/>
      <c r="AJ24" s="131"/>
      <c r="AK24" s="131"/>
      <c r="AL24" s="131">
        <v>5</v>
      </c>
      <c r="AM24" s="137"/>
      <c r="AN24" s="233" t="s">
        <v>1389</v>
      </c>
      <c r="AO24" s="233" t="s">
        <v>1389</v>
      </c>
      <c r="AP24" s="258"/>
      <c r="AQ24" s="131"/>
      <c r="AR24" s="233" t="s">
        <v>1389</v>
      </c>
      <c r="AS24" s="258" t="s">
        <v>1391</v>
      </c>
      <c r="AT24" s="258" t="s">
        <v>1391</v>
      </c>
      <c r="AU24" s="258" t="s">
        <v>1391</v>
      </c>
      <c r="AV24" s="165"/>
      <c r="AW24" s="280">
        <v>6</v>
      </c>
      <c r="AX24" s="131"/>
      <c r="AY24" s="131"/>
      <c r="AZ24" s="281" t="s">
        <v>36</v>
      </c>
      <c r="BA24" s="280" t="s">
        <v>1389</v>
      </c>
      <c r="BB24" s="283"/>
      <c r="BC24" s="280" t="s">
        <v>1389</v>
      </c>
      <c r="BD24" s="130"/>
      <c r="BE24" s="165"/>
      <c r="BF24" s="132"/>
      <c r="BG24" s="280"/>
      <c r="BH24" s="132"/>
      <c r="BI24" s="132"/>
      <c r="BJ24" s="132"/>
      <c r="BK24" s="132"/>
      <c r="BL24" s="132"/>
      <c r="BM24" s="295">
        <v>5</v>
      </c>
      <c r="BN24" s="172">
        <v>8</v>
      </c>
      <c r="BO24" s="132"/>
      <c r="BP24" s="280"/>
      <c r="BQ24" s="139">
        <f t="shared" si="6"/>
        <v>0</v>
      </c>
      <c r="BR24" s="139">
        <f t="shared" si="0"/>
        <v>8</v>
      </c>
      <c r="BS24" s="139">
        <f t="shared" si="1"/>
        <v>1</v>
      </c>
      <c r="BT24" s="139">
        <f t="shared" si="2"/>
        <v>4</v>
      </c>
      <c r="BU24" s="139">
        <f t="shared" si="3"/>
        <v>0</v>
      </c>
      <c r="BV24" s="156">
        <f t="shared" si="4"/>
        <v>13</v>
      </c>
      <c r="BW24" s="130">
        <v>9</v>
      </c>
      <c r="BX24" s="132"/>
      <c r="BY24" s="132"/>
      <c r="BZ24" s="132"/>
      <c r="CA24" s="132"/>
      <c r="CB24" s="132"/>
      <c r="CC24" s="132"/>
      <c r="CD24" s="132"/>
      <c r="CE24" s="138"/>
      <c r="CF24" s="140"/>
      <c r="CG24" s="139"/>
      <c r="CH24" s="132"/>
      <c r="CI24" s="132"/>
      <c r="CJ24" s="132"/>
      <c r="CK24" s="141"/>
      <c r="CL24" s="139"/>
      <c r="CM24" s="132"/>
      <c r="CN24" s="132"/>
      <c r="CO24" s="132"/>
      <c r="CP24" s="132"/>
      <c r="CQ24" s="132"/>
      <c r="CR24" s="132"/>
      <c r="CS24" s="132"/>
      <c r="CT24" s="132"/>
      <c r="CU24" s="141"/>
      <c r="CV24" s="139"/>
      <c r="CW24" s="132"/>
      <c r="CX24" s="132"/>
      <c r="CY24" s="132"/>
      <c r="CZ24" s="132"/>
      <c r="DA24" s="132"/>
      <c r="DB24" s="132"/>
      <c r="DC24" s="132"/>
      <c r="DD24" s="132"/>
      <c r="DE24" s="142"/>
      <c r="DF24" s="139"/>
      <c r="DG24" s="138"/>
      <c r="DH24" s="139"/>
      <c r="DI24" s="132"/>
      <c r="DJ24" s="132"/>
      <c r="DK24" s="132"/>
      <c r="DL24" s="132"/>
      <c r="DM24" s="132"/>
      <c r="DN24" s="140"/>
    </row>
    <row r="25" spans="1:118" s="143" customFormat="1" ht="15" customHeight="1" x14ac:dyDescent="0.25">
      <c r="A25" s="163">
        <v>17</v>
      </c>
      <c r="B25" s="164">
        <v>40491</v>
      </c>
      <c r="C25" s="86" t="s">
        <v>635</v>
      </c>
      <c r="D25" s="85" t="s">
        <v>636</v>
      </c>
      <c r="E25" s="186" t="s">
        <v>596</v>
      </c>
      <c r="F25" s="133">
        <v>4</v>
      </c>
      <c r="G25" s="134"/>
      <c r="H25" s="135">
        <v>7</v>
      </c>
      <c r="I25" s="131">
        <v>8</v>
      </c>
      <c r="J25" s="131">
        <v>7</v>
      </c>
      <c r="K25" s="131">
        <v>6</v>
      </c>
      <c r="L25" s="131">
        <v>7</v>
      </c>
      <c r="M25" s="137">
        <v>9</v>
      </c>
      <c r="N25" s="261" t="s">
        <v>292</v>
      </c>
      <c r="O25" s="258" t="s">
        <v>294</v>
      </c>
      <c r="P25" s="258" t="s">
        <v>293</v>
      </c>
      <c r="Q25" s="131">
        <v>8</v>
      </c>
      <c r="R25" s="131">
        <v>8</v>
      </c>
      <c r="S25" s="136" t="s">
        <v>294</v>
      </c>
      <c r="T25" s="261" t="s">
        <v>292</v>
      </c>
      <c r="U25" s="131">
        <v>7</v>
      </c>
      <c r="V25" s="131">
        <v>6</v>
      </c>
      <c r="W25" s="131">
        <v>8</v>
      </c>
      <c r="X25" s="131">
        <v>7</v>
      </c>
      <c r="Y25" s="131">
        <v>7</v>
      </c>
      <c r="Z25" s="233">
        <v>6</v>
      </c>
      <c r="AA25" s="135">
        <v>6</v>
      </c>
      <c r="AB25" s="137">
        <v>8</v>
      </c>
      <c r="AC25" s="131">
        <v>8</v>
      </c>
      <c r="AD25" s="131">
        <v>8</v>
      </c>
      <c r="AE25" s="137">
        <v>7</v>
      </c>
      <c r="AF25" s="137">
        <v>7</v>
      </c>
      <c r="AG25" s="136">
        <v>8</v>
      </c>
      <c r="AH25" s="135">
        <v>9</v>
      </c>
      <c r="AI25" s="131">
        <v>6</v>
      </c>
      <c r="AJ25" s="131" t="s">
        <v>294</v>
      </c>
      <c r="AK25" s="131">
        <v>9</v>
      </c>
      <c r="AL25" s="131">
        <v>8</v>
      </c>
      <c r="AM25" s="233">
        <v>9</v>
      </c>
      <c r="AN25" s="233">
        <v>8</v>
      </c>
      <c r="AO25" s="233">
        <v>8</v>
      </c>
      <c r="AP25" s="258" t="s">
        <v>292</v>
      </c>
      <c r="AQ25" s="131">
        <v>7</v>
      </c>
      <c r="AR25" s="233">
        <v>8</v>
      </c>
      <c r="AS25" s="258">
        <v>8</v>
      </c>
      <c r="AT25" s="258">
        <v>8</v>
      </c>
      <c r="AU25" s="258">
        <v>7</v>
      </c>
      <c r="AV25" s="165">
        <v>7</v>
      </c>
      <c r="AW25" s="233">
        <v>7</v>
      </c>
      <c r="AX25" s="131">
        <v>6</v>
      </c>
      <c r="AY25" s="131">
        <v>9</v>
      </c>
      <c r="AZ25" s="281" t="s">
        <v>292</v>
      </c>
      <c r="BA25" s="280">
        <v>8</v>
      </c>
      <c r="BB25" s="176" t="s">
        <v>295</v>
      </c>
      <c r="BC25" s="280">
        <v>9</v>
      </c>
      <c r="BD25" s="130">
        <v>7</v>
      </c>
      <c r="BE25" s="165">
        <v>7</v>
      </c>
      <c r="BF25" s="132">
        <v>8</v>
      </c>
      <c r="BG25" s="132"/>
      <c r="BH25" s="132"/>
      <c r="BI25" s="132"/>
      <c r="BJ25" s="132">
        <v>7</v>
      </c>
      <c r="BK25" s="132">
        <v>7</v>
      </c>
      <c r="BL25" s="131">
        <v>8</v>
      </c>
      <c r="BM25" s="132"/>
      <c r="BN25" s="132">
        <v>6</v>
      </c>
      <c r="BO25" s="132"/>
      <c r="BP25" s="233">
        <v>7</v>
      </c>
      <c r="BQ25" s="139">
        <f t="shared" si="6"/>
        <v>0</v>
      </c>
      <c r="BR25" s="139">
        <f t="shared" si="0"/>
        <v>47</v>
      </c>
      <c r="BS25" s="139">
        <f t="shared" si="1"/>
        <v>9</v>
      </c>
      <c r="BT25" s="139">
        <f t="shared" si="2"/>
        <v>0</v>
      </c>
      <c r="BU25" s="139">
        <f t="shared" si="3"/>
        <v>0</v>
      </c>
      <c r="BV25" s="156">
        <f t="shared" si="4"/>
        <v>56</v>
      </c>
      <c r="BW25" s="130"/>
      <c r="BX25" s="132"/>
      <c r="BY25" s="132"/>
      <c r="BZ25" s="132"/>
      <c r="CA25" s="132"/>
      <c r="CB25" s="132"/>
      <c r="CC25" s="132"/>
      <c r="CD25" s="132"/>
      <c r="CE25" s="138"/>
      <c r="CF25" s="140"/>
      <c r="CG25" s="139"/>
      <c r="CH25" s="132"/>
      <c r="CI25" s="132"/>
      <c r="CJ25" s="132"/>
      <c r="CK25" s="141"/>
      <c r="CL25" s="139"/>
      <c r="CM25" s="132"/>
      <c r="CN25" s="132"/>
      <c r="CO25" s="132"/>
      <c r="CP25" s="132"/>
      <c r="CQ25" s="132"/>
      <c r="CR25" s="132"/>
      <c r="CS25" s="132"/>
      <c r="CT25" s="132"/>
      <c r="CU25" s="141"/>
      <c r="CV25" s="139"/>
      <c r="CW25" s="132"/>
      <c r="CX25" s="132"/>
      <c r="CY25" s="132"/>
      <c r="CZ25" s="132"/>
      <c r="DA25" s="132"/>
      <c r="DB25" s="132"/>
      <c r="DC25" s="132"/>
      <c r="DD25" s="132"/>
      <c r="DE25" s="142"/>
      <c r="DF25" s="139"/>
      <c r="DG25" s="138"/>
      <c r="DH25" s="139"/>
      <c r="DI25" s="132"/>
      <c r="DJ25" s="132"/>
      <c r="DK25" s="132"/>
      <c r="DL25" s="132"/>
      <c r="DM25" s="132"/>
      <c r="DN25" s="140"/>
    </row>
    <row r="26" spans="1:118" s="143" customFormat="1" ht="15" hidden="1" customHeight="1" x14ac:dyDescent="0.25">
      <c r="A26" s="163">
        <v>18</v>
      </c>
      <c r="B26" s="164">
        <v>40491</v>
      </c>
      <c r="C26" s="86" t="s">
        <v>642</v>
      </c>
      <c r="D26" s="85" t="s">
        <v>643</v>
      </c>
      <c r="E26" s="186" t="s">
        <v>596</v>
      </c>
      <c r="F26" s="133">
        <v>4</v>
      </c>
      <c r="G26" s="134"/>
      <c r="H26" s="135">
        <v>8</v>
      </c>
      <c r="I26" s="131">
        <v>8</v>
      </c>
      <c r="J26" s="131">
        <v>10</v>
      </c>
      <c r="K26" s="258" t="s">
        <v>293</v>
      </c>
      <c r="L26" s="131">
        <v>9</v>
      </c>
      <c r="M26" s="137">
        <v>10</v>
      </c>
      <c r="N26" s="135">
        <v>7</v>
      </c>
      <c r="O26" s="258">
        <v>6</v>
      </c>
      <c r="P26" s="131">
        <v>7</v>
      </c>
      <c r="Q26" s="131">
        <v>8</v>
      </c>
      <c r="R26" s="131">
        <v>9</v>
      </c>
      <c r="S26" s="136" t="s">
        <v>294</v>
      </c>
      <c r="T26" s="135">
        <v>7</v>
      </c>
      <c r="U26" s="131">
        <v>7</v>
      </c>
      <c r="V26" s="131">
        <v>8</v>
      </c>
      <c r="W26" s="131">
        <v>9</v>
      </c>
      <c r="X26" s="131">
        <v>9</v>
      </c>
      <c r="Y26" s="131">
        <v>7</v>
      </c>
      <c r="Z26" s="233">
        <v>6</v>
      </c>
      <c r="AA26" s="135">
        <v>9</v>
      </c>
      <c r="AB26" s="137">
        <v>10</v>
      </c>
      <c r="AC26" s="131">
        <v>8</v>
      </c>
      <c r="AD26" s="131">
        <v>8</v>
      </c>
      <c r="AE26" s="137">
        <v>7</v>
      </c>
      <c r="AF26" s="137">
        <v>8</v>
      </c>
      <c r="AG26" s="136">
        <v>8</v>
      </c>
      <c r="AH26" s="135">
        <v>9</v>
      </c>
      <c r="AI26" s="131">
        <v>7</v>
      </c>
      <c r="AJ26" s="131">
        <v>7</v>
      </c>
      <c r="AK26" s="131">
        <v>9</v>
      </c>
      <c r="AL26" s="131">
        <v>8</v>
      </c>
      <c r="AM26" s="233">
        <v>8</v>
      </c>
      <c r="AN26" s="233">
        <v>8</v>
      </c>
      <c r="AO26" s="233">
        <v>9</v>
      </c>
      <c r="AP26" s="131">
        <v>8</v>
      </c>
      <c r="AQ26" s="131">
        <v>7</v>
      </c>
      <c r="AR26" s="233">
        <v>8</v>
      </c>
      <c r="AS26" s="258">
        <v>7</v>
      </c>
      <c r="AT26" s="258">
        <v>8</v>
      </c>
      <c r="AU26" s="258">
        <v>7</v>
      </c>
      <c r="AV26" s="165">
        <v>7</v>
      </c>
      <c r="AW26" s="233">
        <v>8</v>
      </c>
      <c r="AX26" s="131">
        <v>7</v>
      </c>
      <c r="AY26" s="131">
        <v>9</v>
      </c>
      <c r="AZ26" s="281" t="s">
        <v>295</v>
      </c>
      <c r="BA26" s="280">
        <v>9</v>
      </c>
      <c r="BB26" s="176">
        <v>7</v>
      </c>
      <c r="BC26" s="280">
        <v>8</v>
      </c>
      <c r="BD26" s="130">
        <v>8</v>
      </c>
      <c r="BE26" s="165">
        <v>8</v>
      </c>
      <c r="BF26" s="132"/>
      <c r="BG26" s="132">
        <v>8</v>
      </c>
      <c r="BH26" s="132"/>
      <c r="BI26" s="132"/>
      <c r="BJ26" s="132">
        <v>9</v>
      </c>
      <c r="BK26" s="132">
        <v>8</v>
      </c>
      <c r="BL26" s="132">
        <v>10</v>
      </c>
      <c r="BM26" s="172"/>
      <c r="BN26" s="172">
        <v>7</v>
      </c>
      <c r="BO26" s="132"/>
      <c r="BP26" s="233">
        <v>9</v>
      </c>
      <c r="BQ26" s="139">
        <f t="shared" si="6"/>
        <v>0</v>
      </c>
      <c r="BR26" s="139">
        <f t="shared" si="0"/>
        <v>53</v>
      </c>
      <c r="BS26" s="139">
        <f t="shared" si="1"/>
        <v>3</v>
      </c>
      <c r="BT26" s="139">
        <f t="shared" si="2"/>
        <v>0</v>
      </c>
      <c r="BU26" s="139">
        <f t="shared" si="3"/>
        <v>0</v>
      </c>
      <c r="BV26" s="156">
        <f t="shared" si="4"/>
        <v>56</v>
      </c>
      <c r="BW26" s="130"/>
      <c r="BX26" s="132"/>
      <c r="BY26" s="132"/>
      <c r="BZ26" s="132"/>
      <c r="CA26" s="132"/>
      <c r="CB26" s="132"/>
      <c r="CC26" s="132"/>
      <c r="CD26" s="132"/>
      <c r="CE26" s="138"/>
      <c r="CF26" s="140"/>
      <c r="CG26" s="139"/>
      <c r="CH26" s="132"/>
      <c r="CI26" s="132"/>
      <c r="CJ26" s="132"/>
      <c r="CK26" s="141"/>
      <c r="CL26" s="139"/>
      <c r="CM26" s="132"/>
      <c r="CN26" s="132"/>
      <c r="CO26" s="132"/>
      <c r="CP26" s="132"/>
      <c r="CQ26" s="132"/>
      <c r="CR26" s="132"/>
      <c r="CS26" s="132"/>
      <c r="CT26" s="132"/>
      <c r="CU26" s="141"/>
      <c r="CV26" s="139"/>
      <c r="CW26" s="132"/>
      <c r="CX26" s="132"/>
      <c r="CY26" s="132"/>
      <c r="CZ26" s="132"/>
      <c r="DA26" s="132"/>
      <c r="DB26" s="132"/>
      <c r="DC26" s="132"/>
      <c r="DD26" s="132"/>
      <c r="DE26" s="142"/>
      <c r="DF26" s="139"/>
      <c r="DG26" s="138"/>
      <c r="DH26" s="139"/>
      <c r="DI26" s="132"/>
      <c r="DJ26" s="132"/>
      <c r="DK26" s="132"/>
      <c r="DL26" s="132"/>
      <c r="DM26" s="132"/>
      <c r="DN26" s="140"/>
    </row>
    <row r="27" spans="1:118" s="143" customFormat="1" ht="15" hidden="1" customHeight="1" x14ac:dyDescent="0.25">
      <c r="A27" s="163">
        <v>19</v>
      </c>
      <c r="B27" s="164">
        <v>40491</v>
      </c>
      <c r="C27" s="90" t="s">
        <v>601</v>
      </c>
      <c r="D27" s="85" t="s">
        <v>604</v>
      </c>
      <c r="E27" s="164" t="s">
        <v>598</v>
      </c>
      <c r="F27" s="133">
        <v>3</v>
      </c>
      <c r="G27" s="134"/>
      <c r="H27" s="135">
        <v>8</v>
      </c>
      <c r="I27" s="131">
        <v>9</v>
      </c>
      <c r="J27" s="131">
        <v>8</v>
      </c>
      <c r="K27" s="258" t="s">
        <v>36</v>
      </c>
      <c r="L27" s="131">
        <v>9</v>
      </c>
      <c r="M27" s="260">
        <v>5</v>
      </c>
      <c r="N27" s="135" t="s">
        <v>678</v>
      </c>
      <c r="O27" s="131">
        <v>5</v>
      </c>
      <c r="P27" s="131">
        <v>5</v>
      </c>
      <c r="Q27" s="258" t="s">
        <v>678</v>
      </c>
      <c r="R27" s="131">
        <v>6</v>
      </c>
      <c r="S27" s="272" t="s">
        <v>36</v>
      </c>
      <c r="T27" s="261" t="s">
        <v>678</v>
      </c>
      <c r="U27" s="258" t="s">
        <v>678</v>
      </c>
      <c r="V27" s="348">
        <v>8</v>
      </c>
      <c r="W27" s="258" t="s">
        <v>678</v>
      </c>
      <c r="X27" s="131"/>
      <c r="Y27" s="348"/>
      <c r="Z27" s="176"/>
      <c r="AA27" s="135"/>
      <c r="AB27" s="232"/>
      <c r="AC27" s="131"/>
      <c r="AD27" s="131"/>
      <c r="AE27" s="232"/>
      <c r="AF27" s="137"/>
      <c r="AG27" s="136"/>
      <c r="AH27" s="135"/>
      <c r="AI27" s="131"/>
      <c r="AJ27" s="131"/>
      <c r="AK27" s="131"/>
      <c r="AL27" s="131"/>
      <c r="AM27" s="137"/>
      <c r="AN27" s="233" t="s">
        <v>1389</v>
      </c>
      <c r="AO27" s="135"/>
      <c r="AP27" s="131"/>
      <c r="AQ27" s="131"/>
      <c r="AR27" s="233" t="s">
        <v>1389</v>
      </c>
      <c r="AS27" s="258" t="s">
        <v>1391</v>
      </c>
      <c r="AT27" s="258" t="s">
        <v>1391</v>
      </c>
      <c r="AU27" s="258" t="s">
        <v>1391</v>
      </c>
      <c r="AV27" s="165"/>
      <c r="AW27" s="176"/>
      <c r="AX27" s="131"/>
      <c r="AY27" s="131"/>
      <c r="AZ27" s="281" t="s">
        <v>36</v>
      </c>
      <c r="BA27" s="280" t="s">
        <v>1389</v>
      </c>
      <c r="BB27" s="233"/>
      <c r="BC27" s="280" t="s">
        <v>1389</v>
      </c>
      <c r="BD27" s="130"/>
      <c r="BE27" s="165"/>
      <c r="BF27" s="132"/>
      <c r="BG27" s="234"/>
      <c r="BH27" s="132"/>
      <c r="BI27" s="132"/>
      <c r="BJ27" s="132"/>
      <c r="BK27" s="132"/>
      <c r="BL27" s="132">
        <v>7</v>
      </c>
      <c r="BM27" s="132"/>
      <c r="BN27" s="265">
        <v>5</v>
      </c>
      <c r="BO27" s="132">
        <v>7</v>
      </c>
      <c r="BP27" s="176"/>
      <c r="BQ27" s="139">
        <f t="shared" si="6"/>
        <v>0</v>
      </c>
      <c r="BR27" s="139">
        <f t="shared" si="0"/>
        <v>8</v>
      </c>
      <c r="BS27" s="139">
        <f t="shared" si="1"/>
        <v>0</v>
      </c>
      <c r="BT27" s="139">
        <f t="shared" si="2"/>
        <v>4</v>
      </c>
      <c r="BU27" s="139">
        <f t="shared" si="3"/>
        <v>0</v>
      </c>
      <c r="BV27" s="156">
        <f t="shared" si="4"/>
        <v>12</v>
      </c>
      <c r="BW27" s="130"/>
      <c r="BX27" s="132">
        <v>5</v>
      </c>
      <c r="BY27" s="132"/>
      <c r="BZ27" s="132"/>
      <c r="CA27" s="132"/>
      <c r="CB27" s="132"/>
      <c r="CC27" s="132"/>
      <c r="CD27" s="132"/>
      <c r="CE27" s="138"/>
      <c r="CF27" s="140"/>
      <c r="CG27" s="139"/>
      <c r="CH27" s="132"/>
      <c r="CI27" s="132"/>
      <c r="CJ27" s="132"/>
      <c r="CK27" s="141"/>
      <c r="CL27" s="139"/>
      <c r="CM27" s="132"/>
      <c r="CN27" s="132"/>
      <c r="CO27" s="132"/>
      <c r="CP27" s="132"/>
      <c r="CQ27" s="132"/>
      <c r="CR27" s="132"/>
      <c r="CS27" s="132"/>
      <c r="CT27" s="132"/>
      <c r="CU27" s="141"/>
      <c r="CV27" s="139"/>
      <c r="CW27" s="132"/>
      <c r="CX27" s="132"/>
      <c r="CY27" s="132"/>
      <c r="CZ27" s="132"/>
      <c r="DA27" s="132"/>
      <c r="DB27" s="132"/>
      <c r="DC27" s="132"/>
      <c r="DD27" s="132"/>
      <c r="DE27" s="142"/>
      <c r="DF27" s="139"/>
      <c r="DG27" s="138"/>
      <c r="DH27" s="139"/>
      <c r="DI27" s="132"/>
      <c r="DJ27" s="132"/>
      <c r="DK27" s="132"/>
      <c r="DL27" s="132"/>
      <c r="DM27" s="132"/>
      <c r="DN27" s="140"/>
    </row>
    <row r="28" spans="1:118" s="143" customFormat="1" ht="15" hidden="1" customHeight="1" x14ac:dyDescent="0.3">
      <c r="A28" s="163">
        <v>20</v>
      </c>
      <c r="B28" s="273">
        <v>40491</v>
      </c>
      <c r="C28" s="273" t="s">
        <v>312</v>
      </c>
      <c r="D28" s="274" t="s">
        <v>315</v>
      </c>
      <c r="E28" s="277" t="s">
        <v>598</v>
      </c>
      <c r="F28" s="254">
        <v>3</v>
      </c>
      <c r="G28" s="279"/>
      <c r="H28" s="168">
        <v>7</v>
      </c>
      <c r="I28" s="168">
        <v>8</v>
      </c>
      <c r="J28" s="168">
        <v>7</v>
      </c>
      <c r="K28" s="168">
        <v>8</v>
      </c>
      <c r="L28" s="168">
        <v>9</v>
      </c>
      <c r="M28" s="168">
        <v>9</v>
      </c>
      <c r="N28" s="346" t="s">
        <v>678</v>
      </c>
      <c r="O28" s="250">
        <v>5</v>
      </c>
      <c r="P28" s="168">
        <v>7</v>
      </c>
      <c r="Q28" s="347">
        <v>8</v>
      </c>
      <c r="R28" s="347">
        <v>9</v>
      </c>
      <c r="S28" s="347">
        <v>6</v>
      </c>
      <c r="T28" s="286" t="s">
        <v>678</v>
      </c>
      <c r="U28" s="286" t="s">
        <v>678</v>
      </c>
      <c r="V28" s="287">
        <v>8</v>
      </c>
      <c r="W28" s="285" t="s">
        <v>678</v>
      </c>
      <c r="X28" s="286" t="s">
        <v>678</v>
      </c>
      <c r="Y28" s="287"/>
      <c r="Z28" s="286" t="s">
        <v>678</v>
      </c>
      <c r="AA28" s="287"/>
      <c r="AB28" s="290">
        <v>8</v>
      </c>
      <c r="AC28" s="287"/>
      <c r="AD28" s="287"/>
      <c r="AE28" s="290">
        <v>9</v>
      </c>
      <c r="AF28" s="286">
        <v>5</v>
      </c>
      <c r="AG28" s="287"/>
      <c r="AH28" s="287">
        <v>9</v>
      </c>
      <c r="AI28" s="287"/>
      <c r="AJ28" s="287"/>
      <c r="AK28" s="287"/>
      <c r="AL28" s="287"/>
      <c r="AM28" s="287"/>
      <c r="AN28" s="233" t="s">
        <v>1389</v>
      </c>
      <c r="AO28" s="287"/>
      <c r="AP28" s="287"/>
      <c r="AQ28" s="287"/>
      <c r="AR28" s="233" t="s">
        <v>1389</v>
      </c>
      <c r="AS28" s="258" t="s">
        <v>1391</v>
      </c>
      <c r="AT28" s="258" t="s">
        <v>1391</v>
      </c>
      <c r="AU28" s="258" t="s">
        <v>1391</v>
      </c>
      <c r="AV28" s="287"/>
      <c r="AW28" s="287"/>
      <c r="AX28" s="287"/>
      <c r="AY28" s="287"/>
      <c r="AZ28" s="281" t="s">
        <v>36</v>
      </c>
      <c r="BA28" s="280" t="s">
        <v>1389</v>
      </c>
      <c r="BB28" s="287"/>
      <c r="BC28" s="280" t="s">
        <v>1389</v>
      </c>
      <c r="BD28" s="291"/>
      <c r="BE28" s="291"/>
      <c r="BF28" s="291"/>
      <c r="BG28" s="293"/>
      <c r="BH28" s="291"/>
      <c r="BI28" s="291"/>
      <c r="BJ28" s="291"/>
      <c r="BK28" s="291"/>
      <c r="BL28" s="168">
        <v>9</v>
      </c>
      <c r="BM28" s="294"/>
      <c r="BN28" s="294"/>
      <c r="BO28" s="264">
        <v>6</v>
      </c>
      <c r="BP28" s="296">
        <v>7</v>
      </c>
      <c r="BQ28" s="139">
        <f t="shared" si="6"/>
        <v>0</v>
      </c>
      <c r="BR28" s="139">
        <f t="shared" si="0"/>
        <v>17</v>
      </c>
      <c r="BS28" s="139">
        <f t="shared" si="1"/>
        <v>0</v>
      </c>
      <c r="BT28" s="139">
        <f t="shared" si="2"/>
        <v>2</v>
      </c>
      <c r="BU28" s="139">
        <f t="shared" si="3"/>
        <v>0</v>
      </c>
      <c r="BV28" s="156">
        <f t="shared" si="4"/>
        <v>19</v>
      </c>
      <c r="BW28" s="299"/>
      <c r="BX28" s="300">
        <v>5</v>
      </c>
      <c r="BY28" s="300"/>
      <c r="BZ28" s="300"/>
      <c r="CA28" s="300"/>
      <c r="CB28" s="300"/>
      <c r="CC28" s="300"/>
      <c r="CD28" s="300"/>
      <c r="CE28" s="301"/>
      <c r="CF28" s="302"/>
      <c r="CG28" s="303"/>
      <c r="CH28" s="300"/>
      <c r="CI28" s="300"/>
      <c r="CJ28" s="300"/>
      <c r="CK28" s="304"/>
      <c r="CL28" s="303"/>
      <c r="CM28" s="300"/>
      <c r="CN28" s="300"/>
      <c r="CO28" s="300"/>
      <c r="CP28" s="300"/>
      <c r="CQ28" s="300"/>
      <c r="CR28" s="300"/>
      <c r="CS28" s="300"/>
      <c r="CT28" s="300"/>
      <c r="CU28" s="304"/>
      <c r="CV28" s="303"/>
      <c r="CW28" s="300"/>
      <c r="CX28" s="300"/>
      <c r="CY28" s="300"/>
      <c r="CZ28" s="300"/>
      <c r="DA28" s="300"/>
      <c r="DB28" s="300"/>
      <c r="DC28" s="300"/>
      <c r="DD28" s="300"/>
      <c r="DE28" s="305"/>
      <c r="DF28" s="303"/>
      <c r="DG28" s="301"/>
      <c r="DH28" s="303"/>
      <c r="DI28" s="300"/>
      <c r="DJ28" s="300"/>
      <c r="DK28" s="300"/>
      <c r="DL28" s="300"/>
      <c r="DM28" s="300"/>
      <c r="DN28" s="302"/>
    </row>
    <row r="29" spans="1:118" s="143" customFormat="1" ht="15" customHeight="1" thickBot="1" x14ac:dyDescent="0.3">
      <c r="A29" s="163">
        <v>21</v>
      </c>
      <c r="B29" s="273">
        <v>40491</v>
      </c>
      <c r="C29" s="90" t="s">
        <v>605</v>
      </c>
      <c r="D29" s="243" t="s">
        <v>606</v>
      </c>
      <c r="E29" s="277" t="s">
        <v>596</v>
      </c>
      <c r="F29" s="251">
        <v>5</v>
      </c>
      <c r="G29" s="269"/>
      <c r="H29" s="132">
        <v>7</v>
      </c>
      <c r="I29" s="132">
        <v>7</v>
      </c>
      <c r="J29" s="132">
        <v>7</v>
      </c>
      <c r="K29" s="132">
        <v>6</v>
      </c>
      <c r="L29" s="132">
        <v>7</v>
      </c>
      <c r="M29" s="132">
        <v>8</v>
      </c>
      <c r="N29" s="132">
        <v>6</v>
      </c>
      <c r="O29" s="265" t="s">
        <v>294</v>
      </c>
      <c r="P29" s="265" t="s">
        <v>294</v>
      </c>
      <c r="Q29" s="132">
        <v>7</v>
      </c>
      <c r="R29" s="132">
        <v>9</v>
      </c>
      <c r="S29" s="132" t="s">
        <v>786</v>
      </c>
      <c r="T29" s="265" t="s">
        <v>292</v>
      </c>
      <c r="U29" s="132">
        <v>7</v>
      </c>
      <c r="V29" s="199" t="s">
        <v>295</v>
      </c>
      <c r="W29" s="132">
        <v>9</v>
      </c>
      <c r="X29" s="132">
        <v>7</v>
      </c>
      <c r="Y29" s="199">
        <v>8</v>
      </c>
      <c r="Z29" s="168">
        <v>6</v>
      </c>
      <c r="AA29" s="132">
        <v>6</v>
      </c>
      <c r="AB29" s="290">
        <v>8</v>
      </c>
      <c r="AC29" s="265" t="s">
        <v>292</v>
      </c>
      <c r="AD29" s="132">
        <v>8</v>
      </c>
      <c r="AE29" s="290">
        <v>7</v>
      </c>
      <c r="AF29" s="132">
        <v>7</v>
      </c>
      <c r="AG29" s="132">
        <v>6</v>
      </c>
      <c r="AH29" s="132">
        <v>8</v>
      </c>
      <c r="AI29" s="132">
        <v>6</v>
      </c>
      <c r="AJ29" s="132" t="s">
        <v>295</v>
      </c>
      <c r="AK29" s="132">
        <v>9</v>
      </c>
      <c r="AL29" s="132">
        <v>8</v>
      </c>
      <c r="AM29" s="233">
        <v>9</v>
      </c>
      <c r="AN29" s="233">
        <v>8</v>
      </c>
      <c r="AO29" s="132">
        <v>8</v>
      </c>
      <c r="AP29" s="132">
        <v>6</v>
      </c>
      <c r="AQ29" s="132">
        <v>7</v>
      </c>
      <c r="AR29" s="233">
        <v>8</v>
      </c>
      <c r="AS29" s="258">
        <v>8</v>
      </c>
      <c r="AT29" s="258">
        <v>8</v>
      </c>
      <c r="AU29" s="258">
        <v>7</v>
      </c>
      <c r="AV29" s="168">
        <v>7</v>
      </c>
      <c r="AW29" s="168">
        <v>7</v>
      </c>
      <c r="AX29" s="132">
        <v>6</v>
      </c>
      <c r="AY29" s="132">
        <v>8</v>
      </c>
      <c r="AZ29" s="281" t="s">
        <v>295</v>
      </c>
      <c r="BA29" s="281">
        <v>8</v>
      </c>
      <c r="BB29" s="281" t="s">
        <v>295</v>
      </c>
      <c r="BC29" s="280">
        <v>8</v>
      </c>
      <c r="BD29" s="252">
        <v>5</v>
      </c>
      <c r="BE29" s="264">
        <v>8</v>
      </c>
      <c r="BF29" s="252">
        <v>6</v>
      </c>
      <c r="BG29" s="293">
        <v>9</v>
      </c>
      <c r="BH29" s="252"/>
      <c r="BI29" s="252"/>
      <c r="BJ29" s="252">
        <v>6</v>
      </c>
      <c r="BK29" s="252">
        <v>6</v>
      </c>
      <c r="BL29" s="132">
        <v>8</v>
      </c>
      <c r="BM29" s="252"/>
      <c r="BN29" s="252">
        <v>7</v>
      </c>
      <c r="BO29" s="252"/>
      <c r="BP29" s="296">
        <v>8</v>
      </c>
      <c r="BQ29" s="139">
        <f t="shared" si="6"/>
        <v>0</v>
      </c>
      <c r="BR29" s="139">
        <f t="shared" si="0"/>
        <v>47</v>
      </c>
      <c r="BS29" s="139">
        <f t="shared" si="1"/>
        <v>9</v>
      </c>
      <c r="BT29" s="139">
        <f t="shared" si="2"/>
        <v>1</v>
      </c>
      <c r="BU29" s="139">
        <f t="shared" si="3"/>
        <v>0</v>
      </c>
      <c r="BV29" s="156">
        <f t="shared" si="4"/>
        <v>57</v>
      </c>
      <c r="BW29" s="252"/>
      <c r="BX29" s="254"/>
      <c r="BY29" s="254"/>
      <c r="BZ29" s="254"/>
      <c r="CA29" s="254"/>
      <c r="CB29" s="254"/>
      <c r="CC29" s="254"/>
      <c r="CD29" s="254"/>
      <c r="CE29" s="255"/>
      <c r="CF29" s="256"/>
      <c r="CG29" s="156"/>
      <c r="CH29" s="254"/>
      <c r="CI29" s="254"/>
      <c r="CJ29" s="254"/>
      <c r="CK29" s="257"/>
      <c r="CL29" s="156"/>
      <c r="CM29" s="254"/>
      <c r="CN29" s="254"/>
      <c r="CO29" s="254"/>
      <c r="CP29" s="254"/>
      <c r="CQ29" s="254"/>
      <c r="CR29" s="254"/>
      <c r="CS29" s="254"/>
      <c r="CT29" s="254"/>
      <c r="CU29" s="257"/>
      <c r="CV29" s="156"/>
      <c r="CW29" s="254"/>
      <c r="CX29" s="254"/>
      <c r="CY29" s="254"/>
      <c r="CZ29" s="254"/>
      <c r="DA29" s="254"/>
      <c r="DB29" s="254"/>
      <c r="DC29" s="254"/>
      <c r="DD29" s="254"/>
      <c r="DE29" s="253"/>
      <c r="DF29" s="156"/>
      <c r="DG29" s="255"/>
      <c r="DH29" s="156"/>
      <c r="DI29" s="254"/>
      <c r="DJ29" s="254"/>
      <c r="DK29" s="254"/>
      <c r="DL29" s="254"/>
      <c r="DM29" s="254"/>
      <c r="DN29" s="256"/>
    </row>
    <row r="30" spans="1:118" s="143" customFormat="1" ht="15" hidden="1" customHeight="1" x14ac:dyDescent="0.3">
      <c r="A30" s="163">
        <v>27</v>
      </c>
      <c r="B30" s="273">
        <v>40491</v>
      </c>
      <c r="C30" s="91" t="s">
        <v>302</v>
      </c>
      <c r="D30" s="276" t="s">
        <v>313</v>
      </c>
      <c r="E30" s="277" t="s">
        <v>596</v>
      </c>
      <c r="F30" s="251">
        <v>9</v>
      </c>
      <c r="G30" s="269"/>
      <c r="H30" s="132" t="s">
        <v>303</v>
      </c>
      <c r="I30" s="132">
        <v>7</v>
      </c>
      <c r="J30" s="132">
        <v>10</v>
      </c>
      <c r="K30" s="132">
        <v>9</v>
      </c>
      <c r="L30" s="132">
        <v>9</v>
      </c>
      <c r="M30" s="132" t="s">
        <v>292</v>
      </c>
      <c r="N30" s="132">
        <v>8</v>
      </c>
      <c r="O30" s="132">
        <v>8</v>
      </c>
      <c r="P30" s="132">
        <v>7</v>
      </c>
      <c r="Q30" s="132">
        <v>10</v>
      </c>
      <c r="R30" s="132">
        <v>9</v>
      </c>
      <c r="S30" s="132">
        <v>6</v>
      </c>
      <c r="T30" s="132">
        <v>7</v>
      </c>
      <c r="U30" s="132">
        <v>7</v>
      </c>
      <c r="V30" s="132">
        <v>6</v>
      </c>
      <c r="W30" s="132">
        <v>10</v>
      </c>
      <c r="X30" s="132"/>
      <c r="Y30" s="132" t="s">
        <v>36</v>
      </c>
      <c r="Z30" s="290" t="s">
        <v>293</v>
      </c>
      <c r="AA30" s="132" t="s">
        <v>36</v>
      </c>
      <c r="AB30" s="132">
        <v>9</v>
      </c>
      <c r="AC30" s="265">
        <v>5</v>
      </c>
      <c r="AD30" s="132">
        <v>8</v>
      </c>
      <c r="AE30" s="290"/>
      <c r="AF30" s="132" t="s">
        <v>36</v>
      </c>
      <c r="AG30" s="132">
        <v>5</v>
      </c>
      <c r="AH30" s="132"/>
      <c r="AI30" s="132"/>
      <c r="AJ30" s="132">
        <v>5</v>
      </c>
      <c r="AK30" s="132">
        <v>5</v>
      </c>
      <c r="AL30" s="132">
        <v>5</v>
      </c>
      <c r="AM30" s="132"/>
      <c r="AN30" s="132">
        <v>5</v>
      </c>
      <c r="AO30" s="132">
        <v>5</v>
      </c>
      <c r="AP30" s="132"/>
      <c r="AQ30" s="132"/>
      <c r="AR30" s="132"/>
      <c r="AS30" s="132" t="s">
        <v>817</v>
      </c>
      <c r="AT30" s="132" t="s">
        <v>817</v>
      </c>
      <c r="AU30" s="132"/>
      <c r="AV30" s="290"/>
      <c r="AW30" s="290"/>
      <c r="AX30" s="132"/>
      <c r="AY30" s="132"/>
      <c r="AZ30" s="132"/>
      <c r="BA30" s="132">
        <v>5</v>
      </c>
      <c r="BB30" s="290"/>
      <c r="BC30" s="132"/>
      <c r="BD30" s="252"/>
      <c r="BE30" s="292">
        <v>5</v>
      </c>
      <c r="BF30" s="252" t="s">
        <v>36</v>
      </c>
      <c r="BG30" s="292"/>
      <c r="BH30" s="252"/>
      <c r="BI30" s="252"/>
      <c r="BJ30" s="252"/>
      <c r="BK30" s="252"/>
      <c r="BL30" s="132">
        <v>10</v>
      </c>
      <c r="BM30" s="252"/>
      <c r="BN30" s="270" t="s">
        <v>36</v>
      </c>
      <c r="BO30" s="252"/>
      <c r="BP30" s="253">
        <v>6</v>
      </c>
      <c r="BQ30" s="139">
        <f t="shared" ref="BQ30:BQ42" si="7">COUNTIF(H30:BP30,"2019-2")</f>
        <v>0</v>
      </c>
      <c r="BR30" s="139">
        <f t="shared" si="0"/>
        <v>18</v>
      </c>
      <c r="BS30" s="139">
        <f t="shared" si="1"/>
        <v>3</v>
      </c>
      <c r="BT30" s="139">
        <f t="shared" si="2"/>
        <v>9</v>
      </c>
      <c r="BU30" s="139">
        <f t="shared" si="3"/>
        <v>0</v>
      </c>
      <c r="BV30" s="156">
        <f t="shared" si="4"/>
        <v>30</v>
      </c>
      <c r="BW30" s="252"/>
      <c r="BX30" s="254"/>
      <c r="BY30" s="254"/>
      <c r="BZ30" s="254"/>
      <c r="CA30" s="254"/>
      <c r="CB30" s="254"/>
      <c r="CC30" s="254"/>
      <c r="CD30" s="254"/>
      <c r="CE30" s="255"/>
      <c r="CF30" s="256"/>
      <c r="CG30" s="156"/>
      <c r="CH30" s="254"/>
      <c r="CI30" s="254"/>
      <c r="CJ30" s="254"/>
      <c r="CK30" s="257"/>
      <c r="CL30" s="156"/>
      <c r="CM30" s="254"/>
      <c r="CN30" s="254"/>
      <c r="CO30" s="254"/>
      <c r="CP30" s="254"/>
      <c r="CQ30" s="254"/>
      <c r="CR30" s="254"/>
      <c r="CS30" s="254"/>
      <c r="CT30" s="254"/>
      <c r="CU30" s="257"/>
      <c r="CV30" s="156"/>
      <c r="CW30" s="254"/>
      <c r="CX30" s="254"/>
      <c r="CY30" s="254"/>
      <c r="CZ30" s="254"/>
      <c r="DA30" s="254"/>
      <c r="DB30" s="254"/>
      <c r="DC30" s="254"/>
      <c r="DD30" s="254"/>
      <c r="DE30" s="253"/>
      <c r="DF30" s="156"/>
      <c r="DG30" s="255"/>
      <c r="DH30" s="156"/>
      <c r="DI30" s="254"/>
      <c r="DJ30" s="254"/>
      <c r="DK30" s="254"/>
      <c r="DL30" s="254"/>
      <c r="DM30" s="254"/>
      <c r="DN30" s="256"/>
    </row>
    <row r="31" spans="1:118" s="143" customFormat="1" ht="15" hidden="1" customHeight="1" x14ac:dyDescent="0.25">
      <c r="A31" s="163">
        <v>28</v>
      </c>
      <c r="B31" s="273">
        <v>40491</v>
      </c>
      <c r="C31" s="86" t="s">
        <v>630</v>
      </c>
      <c r="D31" s="243" t="s">
        <v>631</v>
      </c>
      <c r="E31" s="244" t="s">
        <v>596</v>
      </c>
      <c r="F31" s="251">
        <v>7</v>
      </c>
      <c r="G31" s="269"/>
      <c r="H31" s="132">
        <v>9</v>
      </c>
      <c r="I31" s="132">
        <v>7</v>
      </c>
      <c r="J31" s="132">
        <v>9</v>
      </c>
      <c r="K31" s="132">
        <v>9</v>
      </c>
      <c r="L31" s="132">
        <v>7</v>
      </c>
      <c r="M31" s="265" t="s">
        <v>36</v>
      </c>
      <c r="N31" s="132">
        <v>9</v>
      </c>
      <c r="O31" s="132">
        <v>8</v>
      </c>
      <c r="P31" s="132">
        <v>7</v>
      </c>
      <c r="Q31" s="132" t="s">
        <v>293</v>
      </c>
      <c r="R31" s="132">
        <v>8</v>
      </c>
      <c r="S31" s="132">
        <v>8</v>
      </c>
      <c r="T31" s="132">
        <v>10</v>
      </c>
      <c r="U31" s="132">
        <v>9</v>
      </c>
      <c r="V31" s="132">
        <v>7</v>
      </c>
      <c r="W31" s="132">
        <v>7</v>
      </c>
      <c r="X31" s="132">
        <v>9</v>
      </c>
      <c r="Y31" s="132">
        <v>7</v>
      </c>
      <c r="Z31" s="132">
        <v>8</v>
      </c>
      <c r="AA31" s="132">
        <v>8</v>
      </c>
      <c r="AB31" s="132">
        <v>9</v>
      </c>
      <c r="AC31" s="132">
        <v>6</v>
      </c>
      <c r="AD31" s="132">
        <v>9</v>
      </c>
      <c r="AE31" s="132">
        <v>8</v>
      </c>
      <c r="AF31" s="132">
        <v>6</v>
      </c>
      <c r="AG31" s="132">
        <v>8</v>
      </c>
      <c r="AH31" s="132">
        <v>9</v>
      </c>
      <c r="AI31" s="132">
        <v>8</v>
      </c>
      <c r="AJ31" s="132">
        <v>9</v>
      </c>
      <c r="AK31" s="132">
        <v>6</v>
      </c>
      <c r="AL31" s="132" t="s">
        <v>742</v>
      </c>
      <c r="AM31" s="132">
        <v>9</v>
      </c>
      <c r="AN31" s="132">
        <v>8</v>
      </c>
      <c r="AO31" s="132" t="s">
        <v>36</v>
      </c>
      <c r="AP31" s="132" t="s">
        <v>36</v>
      </c>
      <c r="AQ31" s="132">
        <v>8</v>
      </c>
      <c r="AR31" s="265" t="s">
        <v>36</v>
      </c>
      <c r="AS31" s="132">
        <v>9</v>
      </c>
      <c r="AT31" s="132">
        <v>8</v>
      </c>
      <c r="AU31" s="132">
        <v>7</v>
      </c>
      <c r="AV31" s="168">
        <v>10</v>
      </c>
      <c r="AW31" s="132">
        <v>7</v>
      </c>
      <c r="AX31" s="132">
        <v>8</v>
      </c>
      <c r="AY31" s="132">
        <v>9</v>
      </c>
      <c r="AZ31" s="265" t="s">
        <v>36</v>
      </c>
      <c r="BA31" s="132">
        <v>9</v>
      </c>
      <c r="BB31" s="168">
        <v>6</v>
      </c>
      <c r="BC31" s="168">
        <v>8</v>
      </c>
      <c r="BD31" s="270">
        <v>5</v>
      </c>
      <c r="BE31" s="264" t="s">
        <v>742</v>
      </c>
      <c r="BF31" s="252">
        <v>8</v>
      </c>
      <c r="BG31" s="252"/>
      <c r="BH31" s="252">
        <v>8</v>
      </c>
      <c r="BI31" s="252"/>
      <c r="BJ31" s="252">
        <v>10</v>
      </c>
      <c r="BK31" s="252">
        <v>7</v>
      </c>
      <c r="BL31" s="132">
        <v>9</v>
      </c>
      <c r="BM31" s="252"/>
      <c r="BN31" s="252"/>
      <c r="BO31" s="252">
        <v>7</v>
      </c>
      <c r="BP31" s="253">
        <v>9</v>
      </c>
      <c r="BQ31" s="139">
        <f t="shared" si="7"/>
        <v>0</v>
      </c>
      <c r="BR31" s="139">
        <f t="shared" si="0"/>
        <v>48</v>
      </c>
      <c r="BS31" s="139">
        <f t="shared" si="1"/>
        <v>1</v>
      </c>
      <c r="BT31" s="139">
        <f t="shared" si="2"/>
        <v>1</v>
      </c>
      <c r="BU31" s="139">
        <f t="shared" si="3"/>
        <v>0</v>
      </c>
      <c r="BV31" s="156">
        <f t="shared" si="4"/>
        <v>50</v>
      </c>
      <c r="BW31" s="252"/>
      <c r="BX31" s="254"/>
      <c r="BY31" s="254"/>
      <c r="BZ31" s="254"/>
      <c r="CA31" s="254"/>
      <c r="CB31" s="254"/>
      <c r="CC31" s="254"/>
      <c r="CD31" s="254"/>
      <c r="CE31" s="255"/>
      <c r="CF31" s="256"/>
      <c r="CG31" s="156"/>
      <c r="CH31" s="254"/>
      <c r="CI31" s="254"/>
      <c r="CJ31" s="254"/>
      <c r="CK31" s="257"/>
      <c r="CL31" s="156"/>
      <c r="CM31" s="254"/>
      <c r="CN31" s="254"/>
      <c r="CO31" s="254"/>
      <c r="CP31" s="254"/>
      <c r="CQ31" s="254"/>
      <c r="CR31" s="254"/>
      <c r="CS31" s="254"/>
      <c r="CT31" s="254"/>
      <c r="CU31" s="257"/>
      <c r="CV31" s="156"/>
      <c r="CW31" s="254"/>
      <c r="CX31" s="254"/>
      <c r="CY31" s="254"/>
      <c r="CZ31" s="254"/>
      <c r="DA31" s="254"/>
      <c r="DB31" s="254"/>
      <c r="DC31" s="254"/>
      <c r="DD31" s="254"/>
      <c r="DE31" s="253"/>
      <c r="DF31" s="156"/>
      <c r="DG31" s="255"/>
      <c r="DH31" s="156"/>
      <c r="DI31" s="254"/>
      <c r="DJ31" s="254"/>
      <c r="DK31" s="254"/>
      <c r="DL31" s="254"/>
      <c r="DM31" s="254"/>
      <c r="DN31" s="256"/>
    </row>
    <row r="32" spans="1:118" s="143" customFormat="1" ht="15" hidden="1" customHeight="1" x14ac:dyDescent="0.25">
      <c r="A32" s="163">
        <v>29</v>
      </c>
      <c r="B32" s="273">
        <v>40491</v>
      </c>
      <c r="C32" s="86" t="s">
        <v>886</v>
      </c>
      <c r="D32" s="243" t="s">
        <v>887</v>
      </c>
      <c r="E32" s="244" t="s">
        <v>596</v>
      </c>
      <c r="F32" s="251"/>
      <c r="G32" s="269">
        <v>1</v>
      </c>
      <c r="H32" s="132"/>
      <c r="I32" s="132"/>
      <c r="J32" s="132"/>
      <c r="K32" s="132"/>
      <c r="L32" s="132"/>
      <c r="M32" s="265"/>
      <c r="N32" s="132"/>
      <c r="O32" s="132"/>
      <c r="P32" s="132"/>
      <c r="Q32" s="132"/>
      <c r="R32" s="132">
        <v>5</v>
      </c>
      <c r="S32" s="132"/>
      <c r="T32" s="132"/>
      <c r="U32" s="132"/>
      <c r="V32" s="132">
        <v>5</v>
      </c>
      <c r="W32" s="132"/>
      <c r="X32" s="132"/>
      <c r="Y32" s="132">
        <v>5</v>
      </c>
      <c r="Z32" s="132"/>
      <c r="AA32" s="132"/>
      <c r="AB32" s="132"/>
      <c r="AC32" s="132"/>
      <c r="AD32" s="132"/>
      <c r="AE32" s="132"/>
      <c r="AF32" s="132"/>
      <c r="AG32" s="132"/>
      <c r="AH32" s="132"/>
      <c r="AI32" s="132"/>
      <c r="AJ32" s="132"/>
      <c r="AK32" s="132"/>
      <c r="AL32" s="132"/>
      <c r="AM32" s="132"/>
      <c r="AN32" s="132">
        <v>5</v>
      </c>
      <c r="AO32" s="132"/>
      <c r="AP32" s="132"/>
      <c r="AQ32" s="132"/>
      <c r="AR32" s="265"/>
      <c r="AS32" s="132"/>
      <c r="AT32" s="132"/>
      <c r="AU32" s="132"/>
      <c r="AV32" s="168"/>
      <c r="AW32" s="132"/>
      <c r="AX32" s="132"/>
      <c r="AY32" s="132">
        <v>5</v>
      </c>
      <c r="AZ32" s="265"/>
      <c r="BA32" s="132"/>
      <c r="BB32" s="168"/>
      <c r="BC32" s="168"/>
      <c r="BD32" s="270"/>
      <c r="BE32" s="264"/>
      <c r="BF32" s="252">
        <v>5</v>
      </c>
      <c r="BG32" s="252"/>
      <c r="BH32" s="252"/>
      <c r="BI32" s="252"/>
      <c r="BJ32" s="252"/>
      <c r="BK32" s="252"/>
      <c r="BL32" s="132"/>
      <c r="BM32" s="252"/>
      <c r="BN32" s="252"/>
      <c r="BO32" s="252"/>
      <c r="BP32" s="253"/>
      <c r="BQ32" s="139">
        <f t="shared" si="7"/>
        <v>0</v>
      </c>
      <c r="BR32" s="139">
        <f t="shared" si="0"/>
        <v>0</v>
      </c>
      <c r="BS32" s="139">
        <f t="shared" si="1"/>
        <v>0</v>
      </c>
      <c r="BT32" s="139">
        <f t="shared" si="2"/>
        <v>6</v>
      </c>
      <c r="BU32" s="139">
        <f t="shared" si="3"/>
        <v>0</v>
      </c>
      <c r="BV32" s="156">
        <f t="shared" si="4"/>
        <v>6</v>
      </c>
      <c r="BW32" s="252"/>
      <c r="BX32" s="254"/>
      <c r="BY32" s="254"/>
      <c r="BZ32" s="254"/>
      <c r="CA32" s="254"/>
      <c r="CB32" s="254"/>
      <c r="CC32" s="254"/>
      <c r="CD32" s="254"/>
      <c r="CE32" s="255"/>
      <c r="CF32" s="256"/>
      <c r="CG32" s="156"/>
      <c r="CH32" s="254"/>
      <c r="CI32" s="254"/>
      <c r="CJ32" s="254"/>
      <c r="CK32" s="257"/>
      <c r="CL32" s="156"/>
      <c r="CM32" s="254"/>
      <c r="CN32" s="254"/>
      <c r="CO32" s="254"/>
      <c r="CP32" s="254"/>
      <c r="CQ32" s="254"/>
      <c r="CR32" s="254"/>
      <c r="CS32" s="254"/>
      <c r="CT32" s="254"/>
      <c r="CU32" s="257"/>
      <c r="CV32" s="156"/>
      <c r="CW32" s="254"/>
      <c r="CX32" s="254"/>
      <c r="CY32" s="254"/>
      <c r="CZ32" s="254"/>
      <c r="DA32" s="254"/>
      <c r="DB32" s="254"/>
      <c r="DC32" s="254"/>
      <c r="DD32" s="254"/>
      <c r="DE32" s="253"/>
      <c r="DF32" s="156"/>
      <c r="DG32" s="255"/>
      <c r="DH32" s="156"/>
      <c r="DI32" s="254"/>
      <c r="DJ32" s="254"/>
      <c r="DK32" s="254"/>
      <c r="DL32" s="254"/>
      <c r="DM32" s="254"/>
      <c r="DN32" s="256"/>
    </row>
    <row r="33" spans="1:118" s="143" customFormat="1" ht="15" hidden="1" customHeight="1" thickBot="1" x14ac:dyDescent="0.3">
      <c r="A33" s="163">
        <v>30</v>
      </c>
      <c r="B33" s="273">
        <v>40491</v>
      </c>
      <c r="C33" s="90" t="s">
        <v>602</v>
      </c>
      <c r="D33" s="243" t="s">
        <v>603</v>
      </c>
      <c r="E33" s="277" t="s">
        <v>1111</v>
      </c>
      <c r="F33" s="251">
        <v>5</v>
      </c>
      <c r="G33" s="269"/>
      <c r="H33" s="132">
        <v>10</v>
      </c>
      <c r="I33" s="132">
        <v>9</v>
      </c>
      <c r="J33" s="132">
        <v>10</v>
      </c>
      <c r="K33" s="132">
        <v>7</v>
      </c>
      <c r="L33" s="132">
        <v>10</v>
      </c>
      <c r="M33" s="132">
        <v>8</v>
      </c>
      <c r="N33" s="132">
        <v>10</v>
      </c>
      <c r="O33" s="132">
        <v>10</v>
      </c>
      <c r="P33" s="132">
        <v>9</v>
      </c>
      <c r="Q33" s="132">
        <v>9</v>
      </c>
      <c r="R33" s="132">
        <v>10</v>
      </c>
      <c r="S33" s="132">
        <v>9</v>
      </c>
      <c r="T33" s="132">
        <v>10</v>
      </c>
      <c r="U33" s="132">
        <v>9</v>
      </c>
      <c r="V33" s="199">
        <v>10</v>
      </c>
      <c r="W33" s="132">
        <v>10</v>
      </c>
      <c r="X33" s="132">
        <v>10</v>
      </c>
      <c r="Y33" s="199">
        <v>10</v>
      </c>
      <c r="Z33" s="168">
        <v>10</v>
      </c>
      <c r="AA33" s="132">
        <v>9</v>
      </c>
      <c r="AB33" s="290">
        <v>10</v>
      </c>
      <c r="AC33" s="132">
        <v>9</v>
      </c>
      <c r="AD33" s="132">
        <v>10</v>
      </c>
      <c r="AE33" s="290">
        <v>10</v>
      </c>
      <c r="AF33" s="132">
        <v>10</v>
      </c>
      <c r="AG33" s="132">
        <v>8</v>
      </c>
      <c r="AH33" s="132">
        <v>9</v>
      </c>
      <c r="AI33" s="132">
        <v>9</v>
      </c>
      <c r="AJ33" s="132">
        <v>10</v>
      </c>
      <c r="AK33" s="132">
        <v>10</v>
      </c>
      <c r="AL33" s="132">
        <v>9</v>
      </c>
      <c r="AM33" s="132">
        <v>9</v>
      </c>
      <c r="AN33" s="132">
        <v>9</v>
      </c>
      <c r="AO33" s="132">
        <v>9</v>
      </c>
      <c r="AP33" s="132">
        <v>9</v>
      </c>
      <c r="AQ33" s="132">
        <v>10</v>
      </c>
      <c r="AR33" s="132">
        <v>9</v>
      </c>
      <c r="AS33" s="132">
        <v>9</v>
      </c>
      <c r="AT33" s="132">
        <v>9</v>
      </c>
      <c r="AU33" s="132">
        <v>9</v>
      </c>
      <c r="AV33" s="168">
        <v>9</v>
      </c>
      <c r="AW33" s="168">
        <v>9</v>
      </c>
      <c r="AX33" s="132">
        <v>8</v>
      </c>
      <c r="AY33" s="132">
        <v>10</v>
      </c>
      <c r="AZ33" s="132">
        <v>8</v>
      </c>
      <c r="BA33" s="132">
        <v>10</v>
      </c>
      <c r="BB33" s="132">
        <v>9</v>
      </c>
      <c r="BC33" s="132">
        <v>9</v>
      </c>
      <c r="BD33" s="132">
        <v>9</v>
      </c>
      <c r="BE33" s="168"/>
      <c r="BF33" s="252">
        <v>10</v>
      </c>
      <c r="BG33" s="293"/>
      <c r="BH33" s="252"/>
      <c r="BI33" s="252">
        <v>9</v>
      </c>
      <c r="BJ33" s="252">
        <v>10</v>
      </c>
      <c r="BK33" s="252">
        <v>10</v>
      </c>
      <c r="BL33" s="132">
        <v>9</v>
      </c>
      <c r="BM33" s="252"/>
      <c r="BN33" s="252">
        <v>9</v>
      </c>
      <c r="BO33" s="252">
        <v>10</v>
      </c>
      <c r="BP33" s="233"/>
      <c r="BQ33" s="139">
        <f t="shared" si="7"/>
        <v>0</v>
      </c>
      <c r="BR33" s="139">
        <f t="shared" si="0"/>
        <v>56</v>
      </c>
      <c r="BS33" s="139">
        <f t="shared" si="1"/>
        <v>0</v>
      </c>
      <c r="BT33" s="139">
        <f t="shared" si="2"/>
        <v>0</v>
      </c>
      <c r="BU33" s="139">
        <f t="shared" si="3"/>
        <v>0</v>
      </c>
      <c r="BV33" s="156">
        <f t="shared" si="4"/>
        <v>56</v>
      </c>
      <c r="BW33" s="252"/>
      <c r="BX33" s="254">
        <v>10</v>
      </c>
      <c r="BY33" s="254"/>
      <c r="BZ33" s="254"/>
      <c r="CA33" s="254"/>
      <c r="CB33" s="254"/>
      <c r="CC33" s="254"/>
      <c r="CD33" s="254"/>
      <c r="CE33" s="255"/>
      <c r="CF33" s="256"/>
      <c r="CG33" s="156"/>
      <c r="CH33" s="254"/>
      <c r="CI33" s="254"/>
      <c r="CJ33" s="254"/>
      <c r="CK33" s="257"/>
      <c r="CL33" s="156"/>
      <c r="CM33" s="254"/>
      <c r="CN33" s="254"/>
      <c r="CO33" s="254"/>
      <c r="CP33" s="254"/>
      <c r="CQ33" s="254"/>
      <c r="CR33" s="254"/>
      <c r="CS33" s="254"/>
      <c r="CT33" s="254"/>
      <c r="CU33" s="257"/>
      <c r="CV33" s="156"/>
      <c r="CW33" s="254"/>
      <c r="CX33" s="254"/>
      <c r="CY33" s="254"/>
      <c r="CZ33" s="254"/>
      <c r="DA33" s="254"/>
      <c r="DB33" s="254"/>
      <c r="DC33" s="254"/>
      <c r="DD33" s="254"/>
      <c r="DE33" s="253"/>
      <c r="DF33" s="156"/>
      <c r="DG33" s="255"/>
      <c r="DH33" s="156"/>
      <c r="DI33" s="254"/>
      <c r="DJ33" s="254"/>
      <c r="DK33" s="254"/>
      <c r="DL33" s="254"/>
      <c r="DM33" s="254"/>
      <c r="DN33" s="256"/>
    </row>
    <row r="34" spans="1:118" s="143" customFormat="1" ht="14.4" hidden="1" thickBot="1" x14ac:dyDescent="0.3">
      <c r="A34" s="163">
        <v>27</v>
      </c>
      <c r="B34" s="273">
        <v>40491</v>
      </c>
      <c r="C34" s="90" t="s">
        <v>289</v>
      </c>
      <c r="D34" s="243" t="s">
        <v>314</v>
      </c>
      <c r="E34" s="277" t="s">
        <v>596</v>
      </c>
      <c r="F34" s="251">
        <v>11</v>
      </c>
      <c r="G34" s="269"/>
      <c r="H34" s="132" t="s">
        <v>303</v>
      </c>
      <c r="I34" s="132" t="s">
        <v>292</v>
      </c>
      <c r="J34" s="132">
        <v>8</v>
      </c>
      <c r="K34" s="132" t="s">
        <v>292</v>
      </c>
      <c r="L34" s="132">
        <v>10</v>
      </c>
      <c r="M34" s="132">
        <v>8</v>
      </c>
      <c r="N34" s="132" t="s">
        <v>294</v>
      </c>
      <c r="O34" s="132" t="s">
        <v>295</v>
      </c>
      <c r="P34" s="132">
        <v>10</v>
      </c>
      <c r="Q34" s="132">
        <v>10</v>
      </c>
      <c r="R34" s="132">
        <v>9</v>
      </c>
      <c r="S34" s="132">
        <v>8</v>
      </c>
      <c r="T34" s="132">
        <v>10</v>
      </c>
      <c r="U34" s="132">
        <v>6</v>
      </c>
      <c r="V34" s="288" t="s">
        <v>786</v>
      </c>
      <c r="W34" s="132" t="s">
        <v>293</v>
      </c>
      <c r="X34" s="132">
        <v>9</v>
      </c>
      <c r="Y34" s="289" t="s">
        <v>862</v>
      </c>
      <c r="Z34" s="168" t="s">
        <v>295</v>
      </c>
      <c r="AA34" s="132">
        <v>8</v>
      </c>
      <c r="AB34" s="290">
        <v>8</v>
      </c>
      <c r="AC34" s="132">
        <v>7</v>
      </c>
      <c r="AD34" s="132">
        <v>7</v>
      </c>
      <c r="AE34" s="290">
        <v>9</v>
      </c>
      <c r="AF34" s="265" t="s">
        <v>295</v>
      </c>
      <c r="AG34" s="132">
        <v>6</v>
      </c>
      <c r="AH34" s="265" t="s">
        <v>292</v>
      </c>
      <c r="AI34" s="132">
        <v>7</v>
      </c>
      <c r="AJ34" s="132">
        <v>7</v>
      </c>
      <c r="AK34" s="132">
        <v>6</v>
      </c>
      <c r="AL34" s="132">
        <v>7</v>
      </c>
      <c r="AM34" s="132">
        <v>7</v>
      </c>
      <c r="AN34" s="132">
        <v>7</v>
      </c>
      <c r="AO34" s="265" t="s">
        <v>295</v>
      </c>
      <c r="AP34" s="132">
        <v>7</v>
      </c>
      <c r="AQ34" s="132">
        <v>6</v>
      </c>
      <c r="AR34" s="132">
        <v>9</v>
      </c>
      <c r="AS34" s="265" t="s">
        <v>294</v>
      </c>
      <c r="AT34" s="265">
        <v>8</v>
      </c>
      <c r="AU34" s="132" t="s">
        <v>292</v>
      </c>
      <c r="AV34" s="250" t="s">
        <v>295</v>
      </c>
      <c r="AW34" s="250">
        <v>6</v>
      </c>
      <c r="AX34" s="265" t="s">
        <v>292</v>
      </c>
      <c r="AY34" s="132" t="s">
        <v>292</v>
      </c>
      <c r="AZ34" s="265" t="s">
        <v>295</v>
      </c>
      <c r="BA34" s="132">
        <v>6</v>
      </c>
      <c r="BB34" s="132">
        <v>7</v>
      </c>
      <c r="BC34" s="132">
        <v>9</v>
      </c>
      <c r="BD34" s="270" t="s">
        <v>295</v>
      </c>
      <c r="BE34" s="264">
        <v>6</v>
      </c>
      <c r="BF34" s="252">
        <v>7</v>
      </c>
      <c r="BG34" s="293"/>
      <c r="BH34" s="252"/>
      <c r="BI34" s="252"/>
      <c r="BJ34" s="252">
        <v>8</v>
      </c>
      <c r="BK34" s="252">
        <v>7</v>
      </c>
      <c r="BL34" s="132">
        <v>9</v>
      </c>
      <c r="BM34" s="252"/>
      <c r="BN34" s="270">
        <v>9</v>
      </c>
      <c r="BO34" s="252"/>
      <c r="BP34" s="297" t="s">
        <v>700</v>
      </c>
      <c r="BQ34" s="139">
        <f t="shared" si="7"/>
        <v>0</v>
      </c>
      <c r="BR34" s="139">
        <f t="shared" si="0"/>
        <v>36</v>
      </c>
      <c r="BS34" s="139">
        <f t="shared" si="1"/>
        <v>20</v>
      </c>
      <c r="BT34" s="139">
        <f t="shared" si="2"/>
        <v>0</v>
      </c>
      <c r="BU34" s="139">
        <f t="shared" si="3"/>
        <v>0</v>
      </c>
      <c r="BV34" s="156">
        <f t="shared" si="4"/>
        <v>56</v>
      </c>
      <c r="BW34" s="252"/>
      <c r="BX34" s="254"/>
      <c r="BY34" s="254"/>
      <c r="BZ34" s="254"/>
      <c r="CA34" s="254"/>
      <c r="CB34" s="254"/>
      <c r="CC34" s="254"/>
      <c r="CD34" s="254"/>
      <c r="CE34" s="255"/>
      <c r="CF34" s="256"/>
      <c r="CG34" s="156"/>
      <c r="CH34" s="254"/>
      <c r="CI34" s="254"/>
      <c r="CJ34" s="254"/>
      <c r="CK34" s="257"/>
      <c r="CL34" s="156"/>
      <c r="CM34" s="254"/>
      <c r="CN34" s="254"/>
      <c r="CO34" s="254"/>
      <c r="CP34" s="254"/>
      <c r="CQ34" s="254"/>
      <c r="CR34" s="254"/>
      <c r="CS34" s="254"/>
      <c r="CT34" s="254"/>
      <c r="CU34" s="257"/>
      <c r="CV34" s="156"/>
      <c r="CW34" s="254"/>
      <c r="CX34" s="254"/>
      <c r="CY34" s="254"/>
      <c r="CZ34" s="254"/>
      <c r="DA34" s="254"/>
      <c r="DB34" s="254"/>
      <c r="DC34" s="254"/>
      <c r="DD34" s="254"/>
      <c r="DE34" s="253"/>
      <c r="DF34" s="156"/>
      <c r="DG34" s="255"/>
      <c r="DH34" s="156"/>
      <c r="DI34" s="254"/>
      <c r="DJ34" s="254"/>
      <c r="DK34" s="254"/>
      <c r="DL34" s="254"/>
      <c r="DM34" s="254"/>
      <c r="DN34" s="256"/>
    </row>
    <row r="35" spans="1:118" s="143" customFormat="1" ht="15" hidden="1" customHeight="1" x14ac:dyDescent="0.3">
      <c r="A35" s="163">
        <v>28</v>
      </c>
      <c r="B35" s="273">
        <v>40491</v>
      </c>
      <c r="C35" s="273" t="s">
        <v>354</v>
      </c>
      <c r="D35" s="274" t="s">
        <v>355</v>
      </c>
      <c r="E35" s="277" t="s">
        <v>599</v>
      </c>
      <c r="F35" s="254"/>
      <c r="G35" s="279">
        <v>5</v>
      </c>
      <c r="H35" s="168" t="s">
        <v>16</v>
      </c>
      <c r="I35" s="168" t="s">
        <v>16</v>
      </c>
      <c r="J35" s="168" t="s">
        <v>16</v>
      </c>
      <c r="K35" s="168" t="s">
        <v>16</v>
      </c>
      <c r="L35" s="168">
        <v>9</v>
      </c>
      <c r="M35" s="168" t="s">
        <v>16</v>
      </c>
      <c r="N35" s="168" t="s">
        <v>16</v>
      </c>
      <c r="O35" s="168" t="s">
        <v>16</v>
      </c>
      <c r="P35" s="168">
        <v>9</v>
      </c>
      <c r="Q35" s="57" t="s">
        <v>16</v>
      </c>
      <c r="R35" s="168">
        <v>9</v>
      </c>
      <c r="S35" s="285">
        <v>6</v>
      </c>
      <c r="T35" s="168" t="s">
        <v>16</v>
      </c>
      <c r="U35" s="168" t="s">
        <v>16</v>
      </c>
      <c r="V35" s="168" t="s">
        <v>16</v>
      </c>
      <c r="W35" s="168" t="s">
        <v>16</v>
      </c>
      <c r="X35" s="168" t="s">
        <v>16</v>
      </c>
      <c r="Y35" s="168" t="s">
        <v>16</v>
      </c>
      <c r="Z35" s="168" t="s">
        <v>16</v>
      </c>
      <c r="AA35" s="287">
        <v>10</v>
      </c>
      <c r="AB35" s="290">
        <v>10</v>
      </c>
      <c r="AC35" s="168" t="s">
        <v>16</v>
      </c>
      <c r="AD35" s="168" t="s">
        <v>16</v>
      </c>
      <c r="AE35" s="290">
        <v>10</v>
      </c>
      <c r="AF35" s="168" t="s">
        <v>16</v>
      </c>
      <c r="AG35" s="286" t="s">
        <v>36</v>
      </c>
      <c r="AH35" s="168" t="s">
        <v>16</v>
      </c>
      <c r="AI35" s="287" t="s">
        <v>16</v>
      </c>
      <c r="AJ35" s="168" t="s">
        <v>16</v>
      </c>
      <c r="AK35" s="168" t="s">
        <v>16</v>
      </c>
      <c r="AL35" s="168">
        <v>9</v>
      </c>
      <c r="AM35" s="168">
        <v>10</v>
      </c>
      <c r="AN35" s="287" t="s">
        <v>742</v>
      </c>
      <c r="AO35" s="287">
        <v>9</v>
      </c>
      <c r="AP35" s="168">
        <v>9</v>
      </c>
      <c r="AQ35" s="168" t="s">
        <v>16</v>
      </c>
      <c r="AR35" s="168">
        <v>7</v>
      </c>
      <c r="AS35" s="287">
        <v>9</v>
      </c>
      <c r="AT35" s="286">
        <v>10</v>
      </c>
      <c r="AU35" s="287" t="s">
        <v>742</v>
      </c>
      <c r="AV35" s="168">
        <v>9</v>
      </c>
      <c r="AW35" s="168">
        <v>9</v>
      </c>
      <c r="AX35" s="287">
        <v>10</v>
      </c>
      <c r="AY35" s="168" t="s">
        <v>742</v>
      </c>
      <c r="AZ35" s="286">
        <v>5</v>
      </c>
      <c r="BA35" s="287">
        <v>10</v>
      </c>
      <c r="BB35" s="287">
        <v>8</v>
      </c>
      <c r="BC35" s="287" t="s">
        <v>742</v>
      </c>
      <c r="BD35" s="291">
        <v>9</v>
      </c>
      <c r="BE35" s="264">
        <v>7</v>
      </c>
      <c r="BF35" s="291">
        <v>6</v>
      </c>
      <c r="BG35" s="293"/>
      <c r="BH35" s="291"/>
      <c r="BI35" s="264" t="s">
        <v>16</v>
      </c>
      <c r="BJ35" s="291"/>
      <c r="BK35" s="291">
        <v>9</v>
      </c>
      <c r="BL35" s="168">
        <v>9</v>
      </c>
      <c r="BM35" s="294"/>
      <c r="BN35" s="264">
        <v>10</v>
      </c>
      <c r="BO35" s="264">
        <v>9</v>
      </c>
      <c r="BP35" s="298"/>
      <c r="BQ35" s="139">
        <f t="shared" si="7"/>
        <v>0</v>
      </c>
      <c r="BR35" s="139">
        <f t="shared" si="0"/>
        <v>26</v>
      </c>
      <c r="BS35" s="139">
        <f t="shared" si="1"/>
        <v>24</v>
      </c>
      <c r="BT35" s="139">
        <f t="shared" si="2"/>
        <v>1</v>
      </c>
      <c r="BU35" s="139">
        <f t="shared" si="3"/>
        <v>0</v>
      </c>
      <c r="BV35" s="156">
        <f t="shared" si="4"/>
        <v>51</v>
      </c>
      <c r="BW35" s="299"/>
      <c r="BX35" s="300"/>
      <c r="BY35" s="300"/>
      <c r="BZ35" s="300"/>
      <c r="CA35" s="300"/>
      <c r="CB35" s="300"/>
      <c r="CC35" s="300"/>
      <c r="CD35" s="300"/>
      <c r="CE35" s="301"/>
      <c r="CF35" s="302"/>
      <c r="CG35" s="303"/>
      <c r="CH35" s="300"/>
      <c r="CI35" s="300"/>
      <c r="CJ35" s="300"/>
      <c r="CK35" s="304"/>
      <c r="CL35" s="303"/>
      <c r="CM35" s="300"/>
      <c r="CN35" s="300"/>
      <c r="CO35" s="300"/>
      <c r="CP35" s="300"/>
      <c r="CQ35" s="300"/>
      <c r="CR35" s="300"/>
      <c r="CS35" s="300"/>
      <c r="CT35" s="300"/>
      <c r="CU35" s="304"/>
      <c r="CV35" s="303"/>
      <c r="CW35" s="300"/>
      <c r="CX35" s="300"/>
      <c r="CY35" s="300"/>
      <c r="CZ35" s="300"/>
      <c r="DA35" s="300"/>
      <c r="DB35" s="300"/>
      <c r="DC35" s="300"/>
      <c r="DD35" s="300"/>
      <c r="DE35" s="305"/>
      <c r="DF35" s="303"/>
      <c r="DG35" s="301"/>
      <c r="DH35" s="303"/>
      <c r="DI35" s="300"/>
      <c r="DJ35" s="300"/>
      <c r="DK35" s="300"/>
      <c r="DL35" s="300"/>
      <c r="DM35" s="300"/>
      <c r="DN35" s="302"/>
    </row>
    <row r="36" spans="1:118" s="143" customFormat="1" ht="15" hidden="1" customHeight="1" x14ac:dyDescent="0.25">
      <c r="A36" s="163">
        <v>29</v>
      </c>
      <c r="B36" s="273">
        <v>40491</v>
      </c>
      <c r="C36" s="86" t="s">
        <v>675</v>
      </c>
      <c r="D36" s="243" t="s">
        <v>676</v>
      </c>
      <c r="E36" s="244" t="s">
        <v>591</v>
      </c>
      <c r="F36" s="251"/>
      <c r="G36" s="269"/>
      <c r="H36" s="132"/>
      <c r="I36" s="132"/>
      <c r="J36" s="132"/>
      <c r="K36" s="132"/>
      <c r="L36" s="132"/>
      <c r="M36" s="132"/>
      <c r="N36" s="132"/>
      <c r="O36" s="132">
        <v>7</v>
      </c>
      <c r="P36" s="132"/>
      <c r="Q36" s="132"/>
      <c r="R36" s="132"/>
      <c r="S36" s="132"/>
      <c r="T36" s="132"/>
      <c r="U36" s="132"/>
      <c r="V36" s="132"/>
      <c r="W36" s="132"/>
      <c r="X36" s="132"/>
      <c r="Y36" s="132">
        <v>9</v>
      </c>
      <c r="Z36" s="132"/>
      <c r="AA36" s="132"/>
      <c r="AB36" s="132"/>
      <c r="AC36" s="132">
        <v>8</v>
      </c>
      <c r="AD36" s="132"/>
      <c r="AE36" s="132"/>
      <c r="AF36" s="132"/>
      <c r="AG36" s="132"/>
      <c r="AH36" s="132"/>
      <c r="AI36" s="132"/>
      <c r="AJ36" s="132"/>
      <c r="AK36" s="132"/>
      <c r="AL36" s="132"/>
      <c r="AM36" s="132"/>
      <c r="AN36" s="132"/>
      <c r="AO36" s="132"/>
      <c r="AP36" s="132"/>
      <c r="AQ36" s="132"/>
      <c r="AR36" s="132"/>
      <c r="AS36" s="132"/>
      <c r="AT36" s="132"/>
      <c r="AU36" s="132"/>
      <c r="AV36" s="168"/>
      <c r="AW36" s="132"/>
      <c r="AX36" s="132"/>
      <c r="AY36" s="132"/>
      <c r="AZ36" s="132"/>
      <c r="BA36" s="132"/>
      <c r="BB36" s="168"/>
      <c r="BC36" s="168"/>
      <c r="BD36" s="252"/>
      <c r="BE36" s="264"/>
      <c r="BF36" s="252"/>
      <c r="BG36" s="252"/>
      <c r="BH36" s="252"/>
      <c r="BI36" s="252"/>
      <c r="BJ36" s="252"/>
      <c r="BK36" s="252"/>
      <c r="BL36" s="132"/>
      <c r="BM36" s="266"/>
      <c r="BN36" s="266"/>
      <c r="BO36" s="252"/>
      <c r="BP36" s="253"/>
      <c r="BQ36" s="139">
        <f t="shared" si="7"/>
        <v>0</v>
      </c>
      <c r="BR36" s="139">
        <f t="shared" si="0"/>
        <v>3</v>
      </c>
      <c r="BS36" s="139">
        <f t="shared" si="1"/>
        <v>0</v>
      </c>
      <c r="BT36" s="139">
        <f t="shared" si="2"/>
        <v>0</v>
      </c>
      <c r="BU36" s="139">
        <f t="shared" si="3"/>
        <v>0</v>
      </c>
      <c r="BV36" s="156">
        <f t="shared" si="4"/>
        <v>3</v>
      </c>
      <c r="BW36" s="252"/>
      <c r="BX36" s="254"/>
      <c r="BY36" s="254"/>
      <c r="BZ36" s="254"/>
      <c r="CA36" s="254"/>
      <c r="CB36" s="254"/>
      <c r="CC36" s="254"/>
      <c r="CD36" s="254"/>
      <c r="CE36" s="255"/>
      <c r="CF36" s="256"/>
      <c r="CG36" s="156"/>
      <c r="CH36" s="254"/>
      <c r="CI36" s="254"/>
      <c r="CJ36" s="254"/>
      <c r="CK36" s="257"/>
      <c r="CL36" s="156"/>
      <c r="CM36" s="254"/>
      <c r="CN36" s="254"/>
      <c r="CO36" s="254"/>
      <c r="CP36" s="254"/>
      <c r="CQ36" s="254"/>
      <c r="CR36" s="254"/>
      <c r="CS36" s="254"/>
      <c r="CT36" s="254"/>
      <c r="CU36" s="257"/>
      <c r="CV36" s="156"/>
      <c r="CW36" s="254"/>
      <c r="CX36" s="254"/>
      <c r="CY36" s="254"/>
      <c r="CZ36" s="254"/>
      <c r="DA36" s="254"/>
      <c r="DB36" s="254"/>
      <c r="DC36" s="254"/>
      <c r="DD36" s="254"/>
      <c r="DE36" s="253"/>
      <c r="DF36" s="156"/>
      <c r="DG36" s="255"/>
      <c r="DH36" s="156"/>
      <c r="DI36" s="254"/>
      <c r="DJ36" s="254"/>
      <c r="DK36" s="254"/>
      <c r="DL36" s="254"/>
      <c r="DM36" s="254"/>
      <c r="DN36" s="256"/>
    </row>
    <row r="37" spans="1:118" s="143" customFormat="1" ht="15" hidden="1" customHeight="1" x14ac:dyDescent="0.3">
      <c r="A37" s="163">
        <v>30</v>
      </c>
      <c r="B37" s="273">
        <v>40491</v>
      </c>
      <c r="C37" s="273" t="s">
        <v>405</v>
      </c>
      <c r="D37" s="275" t="s">
        <v>406</v>
      </c>
      <c r="E37" s="278" t="s">
        <v>597</v>
      </c>
      <c r="F37" s="254"/>
      <c r="G37" s="279">
        <v>1</v>
      </c>
      <c r="H37" s="168" t="s">
        <v>16</v>
      </c>
      <c r="I37" s="168" t="s">
        <v>16</v>
      </c>
      <c r="J37" s="168" t="s">
        <v>16</v>
      </c>
      <c r="K37" s="234" t="s">
        <v>16</v>
      </c>
      <c r="L37" s="168">
        <v>10</v>
      </c>
      <c r="M37" s="168" t="s">
        <v>16</v>
      </c>
      <c r="N37" s="168" t="s">
        <v>16</v>
      </c>
      <c r="O37" s="168">
        <v>7</v>
      </c>
      <c r="P37" s="168" t="s">
        <v>16</v>
      </c>
      <c r="Q37" s="168" t="s">
        <v>16</v>
      </c>
      <c r="R37" s="168">
        <v>9</v>
      </c>
      <c r="S37" s="250" t="s">
        <v>36</v>
      </c>
      <c r="T37" s="168" t="s">
        <v>16</v>
      </c>
      <c r="U37" s="168" t="s">
        <v>16</v>
      </c>
      <c r="V37" s="168" t="s">
        <v>16</v>
      </c>
      <c r="W37" s="168" t="s">
        <v>16</v>
      </c>
      <c r="X37" s="287">
        <v>6</v>
      </c>
      <c r="Y37" s="168" t="s">
        <v>16</v>
      </c>
      <c r="Z37" s="168" t="s">
        <v>16</v>
      </c>
      <c r="AA37" s="168">
        <v>10</v>
      </c>
      <c r="AB37" s="168" t="s">
        <v>16</v>
      </c>
      <c r="AC37" s="168" t="s">
        <v>16</v>
      </c>
      <c r="AD37" s="168" t="s">
        <v>16</v>
      </c>
      <c r="AE37" s="168" t="s">
        <v>16</v>
      </c>
      <c r="AF37" s="168" t="s">
        <v>16</v>
      </c>
      <c r="AG37" s="168" t="s">
        <v>16</v>
      </c>
      <c r="AH37" s="168" t="s">
        <v>16</v>
      </c>
      <c r="AI37" s="168" t="s">
        <v>16</v>
      </c>
      <c r="AJ37" s="168" t="s">
        <v>16</v>
      </c>
      <c r="AK37" s="168" t="s">
        <v>16</v>
      </c>
      <c r="AL37" s="168" t="s">
        <v>16</v>
      </c>
      <c r="AM37" s="168" t="s">
        <v>16</v>
      </c>
      <c r="AN37" s="168" t="s">
        <v>16</v>
      </c>
      <c r="AO37" s="168" t="s">
        <v>16</v>
      </c>
      <c r="AP37" s="168" t="s">
        <v>16</v>
      </c>
      <c r="AQ37" s="168">
        <v>10</v>
      </c>
      <c r="AR37" s="168" t="s">
        <v>16</v>
      </c>
      <c r="AS37" s="287">
        <v>6</v>
      </c>
      <c r="AT37" s="286">
        <v>5</v>
      </c>
      <c r="AU37" s="168" t="s">
        <v>16</v>
      </c>
      <c r="AV37" s="168" t="s">
        <v>16</v>
      </c>
      <c r="AW37" s="168" t="s">
        <v>16</v>
      </c>
      <c r="AX37" s="287">
        <v>9</v>
      </c>
      <c r="AY37" s="168" t="s">
        <v>16</v>
      </c>
      <c r="AZ37" s="168" t="s">
        <v>16</v>
      </c>
      <c r="BA37" s="287">
        <v>6</v>
      </c>
      <c r="BB37" s="168">
        <v>8</v>
      </c>
      <c r="BC37" s="168" t="s">
        <v>16</v>
      </c>
      <c r="BD37" s="291"/>
      <c r="BE37" s="263">
        <v>5</v>
      </c>
      <c r="BF37" s="291">
        <v>9</v>
      </c>
      <c r="BG37" s="264" t="s">
        <v>16</v>
      </c>
      <c r="BH37" s="291"/>
      <c r="BI37" s="264" t="s">
        <v>16</v>
      </c>
      <c r="BJ37" s="264" t="s">
        <v>16</v>
      </c>
      <c r="BK37" s="264" t="s">
        <v>16</v>
      </c>
      <c r="BL37" s="168" t="s">
        <v>16</v>
      </c>
      <c r="BM37" s="294"/>
      <c r="BN37" s="294"/>
      <c r="BO37" s="264">
        <v>7</v>
      </c>
      <c r="BP37" s="296">
        <v>9</v>
      </c>
      <c r="BQ37" s="139">
        <f t="shared" si="7"/>
        <v>0</v>
      </c>
      <c r="BR37" s="139">
        <f t="shared" si="0"/>
        <v>13</v>
      </c>
      <c r="BS37" s="139">
        <f t="shared" si="1"/>
        <v>41</v>
      </c>
      <c r="BT37" s="139">
        <f t="shared" si="2"/>
        <v>2</v>
      </c>
      <c r="BU37" s="139">
        <f t="shared" si="3"/>
        <v>0</v>
      </c>
      <c r="BV37" s="156">
        <f t="shared" si="4"/>
        <v>56</v>
      </c>
      <c r="BW37" s="299"/>
      <c r="BX37" s="300"/>
      <c r="BY37" s="300"/>
      <c r="BZ37" s="300"/>
      <c r="CA37" s="300"/>
      <c r="CB37" s="300"/>
      <c r="CC37" s="300"/>
      <c r="CD37" s="300"/>
      <c r="CE37" s="301"/>
      <c r="CF37" s="302"/>
      <c r="CG37" s="303"/>
      <c r="CH37" s="300"/>
      <c r="CI37" s="300"/>
      <c r="CJ37" s="300"/>
      <c r="CK37" s="304"/>
      <c r="CL37" s="303"/>
      <c r="CM37" s="300"/>
      <c r="CN37" s="300"/>
      <c r="CO37" s="300"/>
      <c r="CP37" s="300"/>
      <c r="CQ37" s="300"/>
      <c r="CR37" s="300"/>
      <c r="CS37" s="300"/>
      <c r="CT37" s="300"/>
      <c r="CU37" s="304"/>
      <c r="CV37" s="303"/>
      <c r="CW37" s="300"/>
      <c r="CX37" s="300"/>
      <c r="CY37" s="300"/>
      <c r="CZ37" s="300"/>
      <c r="DA37" s="300"/>
      <c r="DB37" s="300"/>
      <c r="DC37" s="300"/>
      <c r="DD37" s="300"/>
      <c r="DE37" s="305"/>
      <c r="DF37" s="303"/>
      <c r="DG37" s="301"/>
      <c r="DH37" s="303"/>
      <c r="DI37" s="300"/>
      <c r="DJ37" s="300"/>
      <c r="DK37" s="300"/>
      <c r="DL37" s="300"/>
      <c r="DM37" s="300"/>
      <c r="DN37" s="302"/>
    </row>
    <row r="38" spans="1:118" s="143" customFormat="1" ht="15" hidden="1" customHeight="1" x14ac:dyDescent="0.3">
      <c r="A38" s="163">
        <v>31</v>
      </c>
      <c r="B38" s="273">
        <v>40491</v>
      </c>
      <c r="C38" s="273" t="s">
        <v>310</v>
      </c>
      <c r="D38" s="274" t="s">
        <v>311</v>
      </c>
      <c r="E38" s="277" t="s">
        <v>596</v>
      </c>
      <c r="F38" s="254"/>
      <c r="G38" s="279">
        <v>2</v>
      </c>
      <c r="H38" s="168">
        <v>10</v>
      </c>
      <c r="I38" s="168" t="s">
        <v>16</v>
      </c>
      <c r="J38" s="168" t="s">
        <v>16</v>
      </c>
      <c r="K38" s="168" t="s">
        <v>16</v>
      </c>
      <c r="L38" s="168" t="s">
        <v>16</v>
      </c>
      <c r="M38" s="168" t="s">
        <v>16</v>
      </c>
      <c r="N38" s="168">
        <v>10</v>
      </c>
      <c r="O38" s="168" t="s">
        <v>16</v>
      </c>
      <c r="P38" s="168" t="s">
        <v>16</v>
      </c>
      <c r="Q38" s="168" t="s">
        <v>16</v>
      </c>
      <c r="R38" s="168">
        <v>9</v>
      </c>
      <c r="S38" s="168" t="s">
        <v>16</v>
      </c>
      <c r="T38" s="168">
        <v>9</v>
      </c>
      <c r="U38" s="168" t="s">
        <v>16</v>
      </c>
      <c r="V38" s="168" t="s">
        <v>16</v>
      </c>
      <c r="W38" s="168">
        <v>8</v>
      </c>
      <c r="X38" s="287">
        <v>9</v>
      </c>
      <c r="Y38" s="287" t="s">
        <v>303</v>
      </c>
      <c r="Z38" s="168" t="s">
        <v>16</v>
      </c>
      <c r="AA38" s="287">
        <v>9</v>
      </c>
      <c r="AB38" s="168" t="s">
        <v>742</v>
      </c>
      <c r="AC38" s="168" t="s">
        <v>16</v>
      </c>
      <c r="AD38" s="287" t="s">
        <v>742</v>
      </c>
      <c r="AE38" s="168">
        <v>10</v>
      </c>
      <c r="AF38" s="287">
        <v>10</v>
      </c>
      <c r="AG38" s="168" t="s">
        <v>16</v>
      </c>
      <c r="AH38" s="287" t="s">
        <v>16</v>
      </c>
      <c r="AI38" s="287" t="s">
        <v>16</v>
      </c>
      <c r="AJ38" s="168" t="s">
        <v>16</v>
      </c>
      <c r="AK38" s="287" t="s">
        <v>16</v>
      </c>
      <c r="AL38" s="168" t="s">
        <v>16</v>
      </c>
      <c r="AM38" s="287">
        <v>10</v>
      </c>
      <c r="AN38" s="168" t="s">
        <v>16</v>
      </c>
      <c r="AO38" s="287">
        <v>10</v>
      </c>
      <c r="AP38" s="287">
        <v>9</v>
      </c>
      <c r="AQ38" s="168" t="s">
        <v>16</v>
      </c>
      <c r="AR38" s="287">
        <v>7</v>
      </c>
      <c r="AS38" s="287">
        <v>8</v>
      </c>
      <c r="AT38" s="287">
        <v>8</v>
      </c>
      <c r="AU38" s="168" t="s">
        <v>16</v>
      </c>
      <c r="AV38" s="168">
        <v>8</v>
      </c>
      <c r="AW38" s="168">
        <v>9</v>
      </c>
      <c r="AX38" s="287">
        <v>10</v>
      </c>
      <c r="AY38" s="287" t="s">
        <v>742</v>
      </c>
      <c r="AZ38" s="168" t="s">
        <v>16</v>
      </c>
      <c r="BA38" s="287" t="s">
        <v>16</v>
      </c>
      <c r="BB38" s="287">
        <v>8</v>
      </c>
      <c r="BC38" s="168" t="s">
        <v>16</v>
      </c>
      <c r="BD38" s="291">
        <v>8</v>
      </c>
      <c r="BE38" s="264">
        <v>7</v>
      </c>
      <c r="BF38" s="291">
        <v>6</v>
      </c>
      <c r="BG38" s="264"/>
      <c r="BH38" s="291"/>
      <c r="BI38" s="291" t="s">
        <v>16</v>
      </c>
      <c r="BJ38" s="264"/>
      <c r="BK38" s="264">
        <v>8</v>
      </c>
      <c r="BL38" s="168"/>
      <c r="BM38" s="294">
        <v>9</v>
      </c>
      <c r="BN38" s="294">
        <v>9</v>
      </c>
      <c r="BO38" s="264" t="s">
        <v>16</v>
      </c>
      <c r="BP38" s="296"/>
      <c r="BQ38" s="139">
        <f t="shared" si="7"/>
        <v>0</v>
      </c>
      <c r="BR38" s="139">
        <f t="shared" si="0"/>
        <v>25</v>
      </c>
      <c r="BS38" s="139">
        <f t="shared" si="1"/>
        <v>28</v>
      </c>
      <c r="BT38" s="139">
        <f t="shared" si="2"/>
        <v>0</v>
      </c>
      <c r="BU38" s="139">
        <f t="shared" si="3"/>
        <v>0</v>
      </c>
      <c r="BV38" s="156">
        <f t="shared" si="4"/>
        <v>53</v>
      </c>
      <c r="BW38" s="299"/>
      <c r="BX38" s="300"/>
      <c r="BY38" s="300"/>
      <c r="BZ38" s="300"/>
      <c r="CA38" s="300"/>
      <c r="CB38" s="300"/>
      <c r="CC38" s="300"/>
      <c r="CD38" s="300"/>
      <c r="CE38" s="301"/>
      <c r="CF38" s="302"/>
      <c r="CG38" s="303"/>
      <c r="CH38" s="300"/>
      <c r="CI38" s="300"/>
      <c r="CJ38" s="300"/>
      <c r="CK38" s="304"/>
      <c r="CL38" s="303"/>
      <c r="CM38" s="300"/>
      <c r="CN38" s="300"/>
      <c r="CO38" s="300"/>
      <c r="CP38" s="300"/>
      <c r="CQ38" s="300"/>
      <c r="CR38" s="300"/>
      <c r="CS38" s="300"/>
      <c r="CT38" s="300"/>
      <c r="CU38" s="304"/>
      <c r="CV38" s="303"/>
      <c r="CW38" s="300"/>
      <c r="CX38" s="300"/>
      <c r="CY38" s="300"/>
      <c r="CZ38" s="300"/>
      <c r="DA38" s="300"/>
      <c r="DB38" s="300"/>
      <c r="DC38" s="300"/>
      <c r="DD38" s="300"/>
      <c r="DE38" s="305"/>
      <c r="DF38" s="303"/>
      <c r="DG38" s="301"/>
      <c r="DH38" s="303"/>
      <c r="DI38" s="300"/>
      <c r="DJ38" s="300"/>
      <c r="DK38" s="300"/>
      <c r="DL38" s="300"/>
      <c r="DM38" s="300"/>
      <c r="DN38" s="302"/>
    </row>
    <row r="39" spans="1:118" s="143" customFormat="1" ht="15" hidden="1" customHeight="1" thickBot="1" x14ac:dyDescent="0.35">
      <c r="A39" s="163">
        <v>32</v>
      </c>
      <c r="B39" s="273">
        <v>40491</v>
      </c>
      <c r="C39" s="273" t="s">
        <v>724</v>
      </c>
      <c r="D39" s="274" t="s">
        <v>725</v>
      </c>
      <c r="E39" s="277" t="s">
        <v>743</v>
      </c>
      <c r="F39" s="254"/>
      <c r="G39" s="279">
        <v>2</v>
      </c>
      <c r="H39" s="168" t="s">
        <v>16</v>
      </c>
      <c r="I39" s="168" t="s">
        <v>16</v>
      </c>
      <c r="J39" s="168" t="s">
        <v>16</v>
      </c>
      <c r="K39" s="168" t="s">
        <v>16</v>
      </c>
      <c r="L39" s="168">
        <v>9</v>
      </c>
      <c r="M39" s="168" t="s">
        <v>16</v>
      </c>
      <c r="N39" s="168" t="s">
        <v>16</v>
      </c>
      <c r="O39" s="168" t="s">
        <v>16</v>
      </c>
      <c r="P39" s="168" t="s">
        <v>16</v>
      </c>
      <c r="Q39" s="168" t="s">
        <v>16</v>
      </c>
      <c r="R39" s="168" t="s">
        <v>16</v>
      </c>
      <c r="S39" s="168">
        <v>7</v>
      </c>
      <c r="T39" s="168" t="s">
        <v>16</v>
      </c>
      <c r="U39" s="168" t="s">
        <v>16</v>
      </c>
      <c r="V39" s="168" t="s">
        <v>16</v>
      </c>
      <c r="W39" s="168" t="s">
        <v>16</v>
      </c>
      <c r="X39" s="287" t="s">
        <v>16</v>
      </c>
      <c r="Y39" s="287" t="s">
        <v>16</v>
      </c>
      <c r="Z39" s="168" t="s">
        <v>16</v>
      </c>
      <c r="AA39" s="287" t="s">
        <v>16</v>
      </c>
      <c r="AB39" s="168" t="s">
        <v>16</v>
      </c>
      <c r="AC39" s="168" t="s">
        <v>16</v>
      </c>
      <c r="AD39" s="287" t="s">
        <v>16</v>
      </c>
      <c r="AE39" s="168" t="s">
        <v>16</v>
      </c>
      <c r="AF39" s="287" t="s">
        <v>16</v>
      </c>
      <c r="AG39" s="168" t="s">
        <v>16</v>
      </c>
      <c r="AH39" s="287" t="s">
        <v>16</v>
      </c>
      <c r="AI39" s="287" t="s">
        <v>16</v>
      </c>
      <c r="AJ39" s="168" t="s">
        <v>16</v>
      </c>
      <c r="AK39" s="287" t="s">
        <v>16</v>
      </c>
      <c r="AL39" s="168">
        <v>10</v>
      </c>
      <c r="AM39" s="287">
        <v>8</v>
      </c>
      <c r="AN39" s="168" t="s">
        <v>16</v>
      </c>
      <c r="AO39" s="287" t="s">
        <v>16</v>
      </c>
      <c r="AP39" s="287" t="s">
        <v>16</v>
      </c>
      <c r="AQ39" s="168" t="s">
        <v>16</v>
      </c>
      <c r="AR39" s="287" t="s">
        <v>16</v>
      </c>
      <c r="AS39" s="287">
        <v>8</v>
      </c>
      <c r="AT39" s="287">
        <v>9</v>
      </c>
      <c r="AU39" s="168" t="s">
        <v>16</v>
      </c>
      <c r="AV39" s="168" t="s">
        <v>16</v>
      </c>
      <c r="AW39" s="168" t="s">
        <v>16</v>
      </c>
      <c r="AX39" s="287" t="s">
        <v>16</v>
      </c>
      <c r="AY39" s="287" t="s">
        <v>16</v>
      </c>
      <c r="AZ39" s="168" t="s">
        <v>16</v>
      </c>
      <c r="BA39" s="287">
        <v>9</v>
      </c>
      <c r="BB39" s="287" t="s">
        <v>16</v>
      </c>
      <c r="BC39" s="168" t="s">
        <v>16</v>
      </c>
      <c r="BD39" s="291"/>
      <c r="BE39" s="264">
        <v>9</v>
      </c>
      <c r="BF39" s="291"/>
      <c r="BG39" s="264" t="s">
        <v>16</v>
      </c>
      <c r="BH39" s="291"/>
      <c r="BI39" s="291" t="s">
        <v>16</v>
      </c>
      <c r="BJ39" s="264" t="s">
        <v>16</v>
      </c>
      <c r="BK39" s="264" t="s">
        <v>16</v>
      </c>
      <c r="BL39" s="168">
        <v>7</v>
      </c>
      <c r="BM39" s="294"/>
      <c r="BN39" s="294">
        <v>8</v>
      </c>
      <c r="BO39" s="264"/>
      <c r="BP39" s="296">
        <v>9</v>
      </c>
      <c r="BQ39" s="139">
        <f t="shared" si="7"/>
        <v>0</v>
      </c>
      <c r="BR39" s="139">
        <f t="shared" si="0"/>
        <v>11</v>
      </c>
      <c r="BS39" s="139">
        <f t="shared" si="1"/>
        <v>45</v>
      </c>
      <c r="BT39" s="139">
        <f t="shared" si="2"/>
        <v>0</v>
      </c>
      <c r="BU39" s="139">
        <f t="shared" si="3"/>
        <v>0</v>
      </c>
      <c r="BV39" s="156">
        <f t="shared" si="4"/>
        <v>56</v>
      </c>
      <c r="BW39" s="299"/>
      <c r="BX39" s="300"/>
      <c r="BY39" s="300"/>
      <c r="BZ39" s="300"/>
      <c r="CA39" s="300"/>
      <c r="CB39" s="300"/>
      <c r="CC39" s="300"/>
      <c r="CD39" s="300"/>
      <c r="CE39" s="301"/>
      <c r="CF39" s="302"/>
      <c r="CG39" s="303"/>
      <c r="CH39" s="300"/>
      <c r="CI39" s="300"/>
      <c r="CJ39" s="300"/>
      <c r="CK39" s="304"/>
      <c r="CL39" s="303"/>
      <c r="CM39" s="300"/>
      <c r="CN39" s="300"/>
      <c r="CO39" s="300"/>
      <c r="CP39" s="300"/>
      <c r="CQ39" s="300"/>
      <c r="CR39" s="300"/>
      <c r="CS39" s="300"/>
      <c r="CT39" s="300"/>
      <c r="CU39" s="304"/>
      <c r="CV39" s="303"/>
      <c r="CW39" s="300"/>
      <c r="CX39" s="300"/>
      <c r="CY39" s="300"/>
      <c r="CZ39" s="300"/>
      <c r="DA39" s="300"/>
      <c r="DB39" s="300"/>
      <c r="DC39" s="300"/>
      <c r="DD39" s="300"/>
      <c r="DE39" s="305"/>
      <c r="DF39" s="303"/>
      <c r="DG39" s="301"/>
      <c r="DH39" s="303"/>
      <c r="DI39" s="300"/>
      <c r="DJ39" s="300"/>
      <c r="DK39" s="300"/>
      <c r="DL39" s="300"/>
      <c r="DM39" s="300"/>
      <c r="DN39" s="302"/>
    </row>
    <row r="40" spans="1:118" s="143" customFormat="1" ht="14.4" hidden="1" thickBot="1" x14ac:dyDescent="0.3">
      <c r="A40" s="163">
        <v>33</v>
      </c>
      <c r="B40" s="273">
        <v>40491</v>
      </c>
      <c r="C40" s="86" t="s">
        <v>703</v>
      </c>
      <c r="D40" s="243" t="s">
        <v>704</v>
      </c>
      <c r="E40" s="244" t="s">
        <v>596</v>
      </c>
      <c r="F40" s="251"/>
      <c r="G40" s="269">
        <v>1</v>
      </c>
      <c r="H40" s="132" t="s">
        <v>16</v>
      </c>
      <c r="I40" s="132" t="s">
        <v>16</v>
      </c>
      <c r="J40" s="132" t="s">
        <v>16</v>
      </c>
      <c r="K40" s="132" t="s">
        <v>16</v>
      </c>
      <c r="L40" s="132" t="s">
        <v>16</v>
      </c>
      <c r="M40" s="132" t="s">
        <v>16</v>
      </c>
      <c r="N40" s="132" t="s">
        <v>16</v>
      </c>
      <c r="O40" s="132" t="s">
        <v>16</v>
      </c>
      <c r="P40" s="132" t="s">
        <v>16</v>
      </c>
      <c r="Q40" s="132">
        <v>8</v>
      </c>
      <c r="R40" s="132">
        <v>8</v>
      </c>
      <c r="S40" s="132">
        <v>8</v>
      </c>
      <c r="T40" s="132" t="s">
        <v>16</v>
      </c>
      <c r="U40" s="132" t="s">
        <v>16</v>
      </c>
      <c r="V40" s="132" t="s">
        <v>16</v>
      </c>
      <c r="W40" s="132" t="s">
        <v>16</v>
      </c>
      <c r="X40" s="132" t="s">
        <v>16</v>
      </c>
      <c r="Y40" s="132" t="s">
        <v>16</v>
      </c>
      <c r="Z40" s="132" t="s">
        <v>16</v>
      </c>
      <c r="AA40" s="132">
        <v>5</v>
      </c>
      <c r="AB40" s="132" t="s">
        <v>16</v>
      </c>
      <c r="AC40" s="132" t="s">
        <v>16</v>
      </c>
      <c r="AD40" s="132">
        <v>6</v>
      </c>
      <c r="AE40" s="132" t="s">
        <v>16</v>
      </c>
      <c r="AF40" s="132" t="s">
        <v>16</v>
      </c>
      <c r="AG40" s="132" t="s">
        <v>16</v>
      </c>
      <c r="AH40" s="132" t="s">
        <v>16</v>
      </c>
      <c r="AI40" s="132" t="s">
        <v>16</v>
      </c>
      <c r="AJ40" s="132" t="s">
        <v>16</v>
      </c>
      <c r="AK40" s="132" t="s">
        <v>16</v>
      </c>
      <c r="AL40" s="132">
        <v>7</v>
      </c>
      <c r="AM40" s="132">
        <v>7</v>
      </c>
      <c r="AN40" s="132" t="s">
        <v>16</v>
      </c>
      <c r="AO40" s="132">
        <v>7</v>
      </c>
      <c r="AP40" s="132" t="s">
        <v>16</v>
      </c>
      <c r="AQ40" s="132" t="s">
        <v>16</v>
      </c>
      <c r="AR40" s="132">
        <v>9</v>
      </c>
      <c r="AS40" s="132">
        <v>8</v>
      </c>
      <c r="AT40" s="132" t="s">
        <v>753</v>
      </c>
      <c r="AU40" s="132" t="s">
        <v>16</v>
      </c>
      <c r="AV40" s="168">
        <v>7</v>
      </c>
      <c r="AW40" s="132" t="s">
        <v>16</v>
      </c>
      <c r="AX40" s="132" t="s">
        <v>16</v>
      </c>
      <c r="AY40" s="132">
        <v>8</v>
      </c>
      <c r="AZ40" s="132">
        <v>7</v>
      </c>
      <c r="BA40" s="132">
        <v>5</v>
      </c>
      <c r="BB40" s="168">
        <v>8</v>
      </c>
      <c r="BC40" s="168">
        <v>10</v>
      </c>
      <c r="BD40" s="252"/>
      <c r="BE40" s="264"/>
      <c r="BF40" s="252"/>
      <c r="BG40" s="252" t="s">
        <v>16</v>
      </c>
      <c r="BH40" s="252">
        <v>10</v>
      </c>
      <c r="BI40" s="252" t="s">
        <v>16</v>
      </c>
      <c r="BJ40" s="252" t="s">
        <v>16</v>
      </c>
      <c r="BK40" s="252">
        <v>9</v>
      </c>
      <c r="BL40" s="132"/>
      <c r="BM40" s="252">
        <v>9</v>
      </c>
      <c r="BN40" s="252">
        <v>5</v>
      </c>
      <c r="BO40" s="252"/>
      <c r="BP40" s="253">
        <v>5</v>
      </c>
      <c r="BQ40" s="139">
        <f t="shared" si="7"/>
        <v>0</v>
      </c>
      <c r="BR40" s="139">
        <f t="shared" si="0"/>
        <v>17</v>
      </c>
      <c r="BS40" s="139">
        <f t="shared" si="1"/>
        <v>35</v>
      </c>
      <c r="BT40" s="139">
        <f t="shared" si="2"/>
        <v>4</v>
      </c>
      <c r="BU40" s="139">
        <f t="shared" si="3"/>
        <v>0</v>
      </c>
      <c r="BV40" s="156">
        <f t="shared" si="4"/>
        <v>56</v>
      </c>
      <c r="BW40" s="252"/>
      <c r="BX40" s="254"/>
      <c r="BY40" s="254"/>
      <c r="BZ40" s="254"/>
      <c r="CA40" s="254"/>
      <c r="CB40" s="254"/>
      <c r="CC40" s="254"/>
      <c r="CD40" s="254"/>
      <c r="CE40" s="255"/>
      <c r="CF40" s="256"/>
      <c r="CG40" s="156"/>
      <c r="CH40" s="254"/>
      <c r="CI40" s="254"/>
      <c r="CJ40" s="254"/>
      <c r="CK40" s="257"/>
      <c r="CL40" s="156"/>
      <c r="CM40" s="254"/>
      <c r="CN40" s="254"/>
      <c r="CO40" s="254"/>
      <c r="CP40" s="254"/>
      <c r="CQ40" s="254"/>
      <c r="CR40" s="254"/>
      <c r="CS40" s="254"/>
      <c r="CT40" s="254"/>
      <c r="CU40" s="257"/>
      <c r="CV40" s="156"/>
      <c r="CW40" s="254"/>
      <c r="CX40" s="254"/>
      <c r="CY40" s="254"/>
      <c r="CZ40" s="254"/>
      <c r="DA40" s="254"/>
      <c r="DB40" s="254"/>
      <c r="DC40" s="254"/>
      <c r="DD40" s="254"/>
      <c r="DE40" s="253"/>
      <c r="DF40" s="156"/>
      <c r="DG40" s="255"/>
      <c r="DH40" s="156"/>
      <c r="DI40" s="254"/>
      <c r="DJ40" s="254"/>
      <c r="DK40" s="254"/>
      <c r="DL40" s="254"/>
      <c r="DM40" s="254"/>
      <c r="DN40" s="256"/>
    </row>
    <row r="41" spans="1:118" s="143" customFormat="1" ht="14.4" hidden="1" thickBot="1" x14ac:dyDescent="0.3">
      <c r="A41" s="411">
        <v>23.9</v>
      </c>
      <c r="B41" s="273">
        <v>40491</v>
      </c>
      <c r="C41" s="86" t="s">
        <v>744</v>
      </c>
      <c r="D41" s="243" t="s">
        <v>745</v>
      </c>
      <c r="E41" s="244" t="s">
        <v>596</v>
      </c>
      <c r="F41" s="251"/>
      <c r="G41" s="269">
        <v>1</v>
      </c>
      <c r="H41" s="132">
        <v>9</v>
      </c>
      <c r="I41" s="132">
        <v>7</v>
      </c>
      <c r="J41" s="132">
        <v>9</v>
      </c>
      <c r="K41" s="132">
        <v>7</v>
      </c>
      <c r="L41" s="132">
        <v>9</v>
      </c>
      <c r="M41" s="132">
        <v>7</v>
      </c>
      <c r="N41" s="132">
        <v>7</v>
      </c>
      <c r="O41" s="132">
        <v>6</v>
      </c>
      <c r="P41" s="132">
        <v>8</v>
      </c>
      <c r="Q41" s="132">
        <v>6</v>
      </c>
      <c r="R41" s="132">
        <v>8</v>
      </c>
      <c r="S41" s="132">
        <v>7</v>
      </c>
      <c r="T41" s="132">
        <v>7</v>
      </c>
      <c r="U41" s="132">
        <v>7</v>
      </c>
      <c r="V41" s="132">
        <v>6</v>
      </c>
      <c r="W41" s="132">
        <v>6</v>
      </c>
      <c r="X41" s="132"/>
      <c r="Y41" s="132">
        <v>6</v>
      </c>
      <c r="Z41" s="132">
        <v>6</v>
      </c>
      <c r="AA41" s="132">
        <v>6</v>
      </c>
      <c r="AB41" s="132">
        <v>9</v>
      </c>
      <c r="AC41" s="132">
        <v>7</v>
      </c>
      <c r="AD41" s="132">
        <v>7</v>
      </c>
      <c r="AE41" s="132">
        <v>7</v>
      </c>
      <c r="AF41" s="132" t="s">
        <v>742</v>
      </c>
      <c r="AG41" s="132">
        <v>6</v>
      </c>
      <c r="AH41" s="132">
        <v>7</v>
      </c>
      <c r="AI41" s="132">
        <v>8</v>
      </c>
      <c r="AJ41" s="132"/>
      <c r="AK41" s="132">
        <v>8</v>
      </c>
      <c r="AL41" s="132">
        <v>7</v>
      </c>
      <c r="AM41" s="132">
        <v>6</v>
      </c>
      <c r="AN41" s="132">
        <v>6</v>
      </c>
      <c r="AO41" s="132" t="s">
        <v>742</v>
      </c>
      <c r="AP41" s="132">
        <v>6</v>
      </c>
      <c r="AQ41" s="132">
        <v>7</v>
      </c>
      <c r="AR41" s="132">
        <v>6</v>
      </c>
      <c r="AS41" s="132">
        <v>6</v>
      </c>
      <c r="AT41" s="132">
        <v>7</v>
      </c>
      <c r="AU41" s="132" t="s">
        <v>742</v>
      </c>
      <c r="AV41" s="168"/>
      <c r="AW41" s="132"/>
      <c r="AX41" s="132"/>
      <c r="AY41" s="132">
        <v>7</v>
      </c>
      <c r="AZ41" s="132">
        <v>6</v>
      </c>
      <c r="BA41" s="132">
        <v>7</v>
      </c>
      <c r="BB41" s="168">
        <v>9</v>
      </c>
      <c r="BC41" s="168" t="s">
        <v>742</v>
      </c>
      <c r="BD41" s="252"/>
      <c r="BE41" s="264" t="s">
        <v>742</v>
      </c>
      <c r="BF41" s="252">
        <v>9</v>
      </c>
      <c r="BG41" s="252">
        <v>7</v>
      </c>
      <c r="BH41" s="252">
        <v>6</v>
      </c>
      <c r="BI41" s="252">
        <v>7</v>
      </c>
      <c r="BJ41" s="252"/>
      <c r="BK41" s="252"/>
      <c r="BL41" s="132">
        <v>8</v>
      </c>
      <c r="BM41" s="252">
        <v>6</v>
      </c>
      <c r="BN41" s="252">
        <v>8</v>
      </c>
      <c r="BO41" s="252"/>
      <c r="BP41" s="253"/>
      <c r="BQ41" s="139">
        <f t="shared" si="7"/>
        <v>0</v>
      </c>
      <c r="BR41" s="139">
        <f t="shared" si="0"/>
        <v>46</v>
      </c>
      <c r="BS41" s="139">
        <f t="shared" si="1"/>
        <v>0</v>
      </c>
      <c r="BT41" s="139">
        <f t="shared" si="2"/>
        <v>0</v>
      </c>
      <c r="BU41" s="139">
        <f t="shared" si="3"/>
        <v>0</v>
      </c>
      <c r="BV41" s="156">
        <f t="shared" si="4"/>
        <v>46</v>
      </c>
      <c r="BW41" s="252">
        <v>8</v>
      </c>
      <c r="BX41" s="254">
        <v>9</v>
      </c>
      <c r="BY41" s="254"/>
      <c r="BZ41" s="254"/>
      <c r="CA41" s="254"/>
      <c r="CB41" s="254"/>
      <c r="CC41" s="254"/>
      <c r="CD41" s="254"/>
      <c r="CE41" s="255"/>
      <c r="CF41" s="256"/>
      <c r="CG41" s="156"/>
      <c r="CH41" s="254"/>
      <c r="CI41" s="254"/>
      <c r="CJ41" s="254"/>
      <c r="CK41" s="257"/>
      <c r="CL41" s="156"/>
      <c r="CM41" s="254"/>
      <c r="CN41" s="254"/>
      <c r="CO41" s="254"/>
      <c r="CP41" s="254"/>
      <c r="CQ41" s="254"/>
      <c r="CR41" s="254"/>
      <c r="CS41" s="254"/>
      <c r="CT41" s="254"/>
      <c r="CU41" s="257"/>
      <c r="CV41" s="156"/>
      <c r="CW41" s="254"/>
      <c r="CX41" s="254"/>
      <c r="CY41" s="254"/>
      <c r="CZ41" s="254"/>
      <c r="DA41" s="254"/>
      <c r="DB41" s="254"/>
      <c r="DC41" s="254"/>
      <c r="DD41" s="254"/>
      <c r="DE41" s="253"/>
      <c r="DF41" s="156"/>
      <c r="DG41" s="255"/>
      <c r="DH41" s="156"/>
      <c r="DI41" s="254"/>
      <c r="DJ41" s="254"/>
      <c r="DK41" s="254"/>
      <c r="DL41" s="254"/>
      <c r="DM41" s="254"/>
      <c r="DN41" s="256"/>
    </row>
    <row r="42" spans="1:118" s="143" customFormat="1" ht="14.4" hidden="1" thickBot="1" x14ac:dyDescent="0.3">
      <c r="A42" s="411">
        <v>24.8</v>
      </c>
      <c r="B42" s="273">
        <v>40491</v>
      </c>
      <c r="C42" s="90" t="s">
        <v>607</v>
      </c>
      <c r="D42" s="243" t="s">
        <v>632</v>
      </c>
      <c r="E42" s="277" t="s">
        <v>596</v>
      </c>
      <c r="F42" s="251"/>
      <c r="G42" s="269">
        <v>1</v>
      </c>
      <c r="H42" s="132" t="s">
        <v>608</v>
      </c>
      <c r="I42" s="132" t="s">
        <v>608</v>
      </c>
      <c r="J42" s="132" t="s">
        <v>608</v>
      </c>
      <c r="K42" s="132" t="s">
        <v>609</v>
      </c>
      <c r="L42" s="132" t="s">
        <v>609</v>
      </c>
      <c r="M42" s="132" t="s">
        <v>609</v>
      </c>
      <c r="N42" s="132" t="s">
        <v>609</v>
      </c>
      <c r="O42" s="132">
        <v>9</v>
      </c>
      <c r="P42" s="132" t="s">
        <v>609</v>
      </c>
      <c r="Q42" s="132" t="s">
        <v>609</v>
      </c>
      <c r="R42" s="132" t="s">
        <v>610</v>
      </c>
      <c r="S42" s="132">
        <v>6</v>
      </c>
      <c r="T42" s="132" t="s">
        <v>610</v>
      </c>
      <c r="U42" s="132" t="s">
        <v>609</v>
      </c>
      <c r="V42" s="199" t="s">
        <v>609</v>
      </c>
      <c r="W42" s="132" t="s">
        <v>609</v>
      </c>
      <c r="X42" s="132" t="s">
        <v>609</v>
      </c>
      <c r="Y42" s="199" t="s">
        <v>608</v>
      </c>
      <c r="Z42" s="168" t="s">
        <v>609</v>
      </c>
      <c r="AA42" s="132" t="s">
        <v>611</v>
      </c>
      <c r="AB42" s="290" t="s">
        <v>609</v>
      </c>
      <c r="AC42" s="132" t="s">
        <v>609</v>
      </c>
      <c r="AD42" s="132" t="s">
        <v>609</v>
      </c>
      <c r="AE42" s="290" t="s">
        <v>610</v>
      </c>
      <c r="AF42" s="132" t="s">
        <v>609</v>
      </c>
      <c r="AG42" s="132">
        <v>7</v>
      </c>
      <c r="AH42" s="132">
        <v>8</v>
      </c>
      <c r="AI42" s="132" t="s">
        <v>608</v>
      </c>
      <c r="AJ42" s="132" t="s">
        <v>609</v>
      </c>
      <c r="AK42" s="132" t="s">
        <v>609</v>
      </c>
      <c r="AL42" s="132" t="s">
        <v>609</v>
      </c>
      <c r="AM42" s="132">
        <v>8</v>
      </c>
      <c r="AN42" s="132" t="s">
        <v>609</v>
      </c>
      <c r="AO42" s="132" t="s">
        <v>610</v>
      </c>
      <c r="AP42" s="132" t="s">
        <v>609</v>
      </c>
      <c r="AQ42" s="132" t="s">
        <v>608</v>
      </c>
      <c r="AR42" s="132">
        <v>9</v>
      </c>
      <c r="AS42" s="132">
        <v>7</v>
      </c>
      <c r="AT42" s="132" t="s">
        <v>609</v>
      </c>
      <c r="AU42" s="132">
        <v>10</v>
      </c>
      <c r="AV42" s="168" t="s">
        <v>608</v>
      </c>
      <c r="AW42" s="168" t="s">
        <v>608</v>
      </c>
      <c r="AX42" s="132" t="s">
        <v>609</v>
      </c>
      <c r="AY42" s="132" t="s">
        <v>609</v>
      </c>
      <c r="AZ42" s="132">
        <v>7</v>
      </c>
      <c r="BA42" s="132">
        <v>7</v>
      </c>
      <c r="BB42" s="132" t="s">
        <v>608</v>
      </c>
      <c r="BC42" s="132">
        <v>10</v>
      </c>
      <c r="BD42" s="252"/>
      <c r="BE42" s="264" t="s">
        <v>612</v>
      </c>
      <c r="BF42" s="252"/>
      <c r="BG42" s="293" t="s">
        <v>610</v>
      </c>
      <c r="BH42" s="252" t="s">
        <v>609</v>
      </c>
      <c r="BI42" s="252" t="s">
        <v>608</v>
      </c>
      <c r="BJ42" s="252" t="s">
        <v>609</v>
      </c>
      <c r="BK42" s="252"/>
      <c r="BL42" s="132" t="s">
        <v>608</v>
      </c>
      <c r="BM42" s="252" t="s">
        <v>609</v>
      </c>
      <c r="BN42" s="252">
        <v>7</v>
      </c>
      <c r="BO42" s="252"/>
      <c r="BP42" s="296"/>
      <c r="BQ42" s="139">
        <f t="shared" si="7"/>
        <v>0</v>
      </c>
      <c r="BR42" s="139">
        <f t="shared" si="0"/>
        <v>12</v>
      </c>
      <c r="BS42" s="139">
        <f t="shared" si="1"/>
        <v>43</v>
      </c>
      <c r="BT42" s="139">
        <f t="shared" si="2"/>
        <v>0</v>
      </c>
      <c r="BU42" s="139">
        <f t="shared" si="3"/>
        <v>0</v>
      </c>
      <c r="BV42" s="156">
        <f t="shared" si="4"/>
        <v>55</v>
      </c>
      <c r="BW42" s="252"/>
      <c r="BX42" s="254"/>
      <c r="BY42" s="254"/>
      <c r="BZ42" s="254"/>
      <c r="CA42" s="254"/>
      <c r="CB42" s="254"/>
      <c r="CC42" s="254"/>
      <c r="CD42" s="254"/>
      <c r="CE42" s="255"/>
      <c r="CF42" s="256"/>
      <c r="CG42" s="156"/>
      <c r="CH42" s="254"/>
      <c r="CI42" s="254"/>
      <c r="CJ42" s="254"/>
      <c r="CK42" s="257"/>
      <c r="CL42" s="156"/>
      <c r="CM42" s="254"/>
      <c r="CN42" s="254"/>
      <c r="CO42" s="254"/>
      <c r="CP42" s="254"/>
      <c r="CQ42" s="254"/>
      <c r="CR42" s="254"/>
      <c r="CS42" s="254"/>
      <c r="CT42" s="254"/>
      <c r="CU42" s="257"/>
      <c r="CV42" s="156"/>
      <c r="CW42" s="254"/>
      <c r="CX42" s="254"/>
      <c r="CY42" s="254"/>
      <c r="CZ42" s="254"/>
      <c r="DA42" s="254"/>
      <c r="DB42" s="254"/>
      <c r="DC42" s="254"/>
      <c r="DD42" s="254"/>
      <c r="DE42" s="253"/>
      <c r="DF42" s="156"/>
      <c r="DG42" s="255"/>
      <c r="DH42" s="156"/>
      <c r="DI42" s="254"/>
      <c r="DJ42" s="254"/>
      <c r="DK42" s="254"/>
      <c r="DL42" s="254"/>
      <c r="DM42" s="254"/>
      <c r="DN42" s="256"/>
    </row>
    <row r="43" spans="1:118" ht="14.4" thickBot="1" x14ac:dyDescent="0.3">
      <c r="A43" s="144"/>
      <c r="C43" s="307"/>
      <c r="D43" s="145"/>
      <c r="E43" s="145"/>
      <c r="F43" s="146"/>
      <c r="G43" s="147"/>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50"/>
      <c r="BX43" s="146"/>
      <c r="BY43" s="146"/>
      <c r="BZ43" s="146"/>
      <c r="CA43" s="146"/>
      <c r="CB43" s="146"/>
      <c r="CC43" s="146"/>
      <c r="CD43" s="146"/>
      <c r="CE43" s="149"/>
      <c r="CF43" s="147"/>
      <c r="CG43" s="148"/>
      <c r="CH43" s="146"/>
      <c r="CI43" s="146"/>
      <c r="CJ43" s="146"/>
      <c r="CK43" s="151"/>
      <c r="CL43" s="148"/>
      <c r="CM43" s="146"/>
      <c r="CN43" s="146"/>
      <c r="CO43" s="146"/>
      <c r="CP43" s="146"/>
      <c r="CQ43" s="146"/>
      <c r="CR43" s="146"/>
      <c r="CS43" s="146"/>
      <c r="CT43" s="146"/>
      <c r="CU43" s="151"/>
      <c r="CV43" s="148"/>
      <c r="CW43" s="146"/>
      <c r="CX43" s="146"/>
      <c r="CY43" s="146"/>
      <c r="CZ43" s="146"/>
      <c r="DA43" s="146"/>
      <c r="DB43" s="146"/>
      <c r="DC43" s="146"/>
      <c r="DD43" s="146"/>
      <c r="DE43" s="152"/>
      <c r="DF43" s="148"/>
      <c r="DG43" s="149"/>
      <c r="DH43" s="153"/>
      <c r="DI43" s="154"/>
      <c r="DJ43" s="154"/>
      <c r="DK43" s="154"/>
      <c r="DL43" s="154"/>
      <c r="DM43" s="154"/>
      <c r="DN43" s="155"/>
    </row>
    <row r="45" spans="1:118" ht="14.4" thickBot="1" x14ac:dyDescent="0.3"/>
    <row r="46" spans="1:118" ht="30" customHeight="1" x14ac:dyDescent="0.25">
      <c r="C46" s="972" t="s">
        <v>43</v>
      </c>
      <c r="D46" s="973"/>
      <c r="E46" s="974"/>
      <c r="F46" s="975"/>
    </row>
    <row r="47" spans="1:118" x14ac:dyDescent="0.25">
      <c r="C47" s="139" t="s">
        <v>36</v>
      </c>
      <c r="D47" s="976" t="s">
        <v>17</v>
      </c>
      <c r="E47" s="977"/>
      <c r="F47" s="978"/>
    </row>
    <row r="48" spans="1:118" x14ac:dyDescent="0.25">
      <c r="C48" s="139" t="s">
        <v>52</v>
      </c>
      <c r="D48" s="976" t="s">
        <v>53</v>
      </c>
      <c r="E48" s="977"/>
      <c r="F48" s="978"/>
    </row>
    <row r="49" spans="3:18" x14ac:dyDescent="0.25">
      <c r="C49" s="139" t="s">
        <v>54</v>
      </c>
      <c r="D49" s="976" t="s">
        <v>55</v>
      </c>
      <c r="E49" s="977"/>
      <c r="F49" s="978"/>
    </row>
    <row r="50" spans="3:18" x14ac:dyDescent="0.25">
      <c r="C50" s="139" t="s">
        <v>16</v>
      </c>
      <c r="D50" s="976" t="s">
        <v>18</v>
      </c>
      <c r="E50" s="977"/>
      <c r="F50" s="978"/>
    </row>
    <row r="51" spans="3:18" x14ac:dyDescent="0.25">
      <c r="C51" s="156" t="s">
        <v>42</v>
      </c>
      <c r="D51" s="157" t="s">
        <v>75</v>
      </c>
      <c r="E51" s="177"/>
      <c r="F51" s="158"/>
    </row>
    <row r="52" spans="3:18" x14ac:dyDescent="0.25">
      <c r="C52" s="156" t="s">
        <v>50</v>
      </c>
      <c r="D52" s="157" t="s">
        <v>66</v>
      </c>
      <c r="E52" s="177"/>
      <c r="F52" s="158"/>
    </row>
    <row r="53" spans="3:18" ht="14.4" thickBot="1" x14ac:dyDescent="0.3">
      <c r="C53" s="159" t="s">
        <v>44</v>
      </c>
      <c r="D53" s="979" t="s">
        <v>30</v>
      </c>
      <c r="E53" s="980"/>
      <c r="F53" s="981"/>
    </row>
    <row r="55" spans="3:18" ht="15" customHeight="1" x14ac:dyDescent="0.25">
      <c r="C55" s="143" t="s">
        <v>37</v>
      </c>
      <c r="D55" s="967" t="s">
        <v>38</v>
      </c>
      <c r="E55" s="967"/>
      <c r="F55" s="967"/>
      <c r="G55" s="967"/>
      <c r="H55" s="967"/>
      <c r="I55" s="967"/>
      <c r="J55" s="967"/>
      <c r="K55" s="967"/>
      <c r="L55" s="967"/>
      <c r="M55" s="967"/>
      <c r="N55" s="967"/>
      <c r="O55" s="967"/>
      <c r="P55" s="967"/>
      <c r="Q55" s="967"/>
    </row>
    <row r="56" spans="3:18" ht="29.25" customHeight="1" x14ac:dyDescent="0.25">
      <c r="D56" s="967" t="s">
        <v>39</v>
      </c>
      <c r="E56" s="967"/>
      <c r="F56" s="967"/>
      <c r="G56" s="967"/>
      <c r="H56" s="967"/>
      <c r="I56" s="967"/>
      <c r="J56" s="967"/>
      <c r="K56" s="967"/>
      <c r="L56" s="967"/>
      <c r="M56" s="967"/>
      <c r="N56" s="967"/>
      <c r="O56" s="967"/>
      <c r="P56" s="967"/>
      <c r="Q56" s="967"/>
      <c r="R56" s="967"/>
    </row>
    <row r="57" spans="3:18" x14ac:dyDescent="0.25">
      <c r="D57" s="103" t="s">
        <v>40</v>
      </c>
    </row>
  </sheetData>
  <autoFilter ref="H2:BP43" xr:uid="{00000000-0009-0000-0000-000002000000}"/>
  <mergeCells count="23">
    <mergeCell ref="A1:A2"/>
    <mergeCell ref="B1:B2"/>
    <mergeCell ref="C1:C2"/>
    <mergeCell ref="D1:D2"/>
    <mergeCell ref="E1:G1"/>
    <mergeCell ref="D48:F48"/>
    <mergeCell ref="BD1:BK1"/>
    <mergeCell ref="BL1:BP1"/>
    <mergeCell ref="BQ1:BV1"/>
    <mergeCell ref="BW1:CF1"/>
    <mergeCell ref="H1:BC1"/>
    <mergeCell ref="CV1:DE1"/>
    <mergeCell ref="DF1:DG1"/>
    <mergeCell ref="DH1:DN1"/>
    <mergeCell ref="C46:F46"/>
    <mergeCell ref="D47:F47"/>
    <mergeCell ref="CG1:CK1"/>
    <mergeCell ref="CL1:CU1"/>
    <mergeCell ref="D49:F49"/>
    <mergeCell ref="D50:F50"/>
    <mergeCell ref="D53:F53"/>
    <mergeCell ref="D55:Q55"/>
    <mergeCell ref="D56:R56"/>
  </mergeCells>
  <conditionalFormatting sqref="H23:AL23">
    <cfRule type="cellIs" dxfId="3643" priority="95" operator="equal">
      <formula>"2014-2"</formula>
    </cfRule>
    <cfRule type="cellIs" dxfId="3642" priority="96" operator="lessThan">
      <formula>6</formula>
    </cfRule>
  </conditionalFormatting>
  <conditionalFormatting sqref="H14:AM18 AO14:AS18 BH16:BP18 AU17:BA18 H22:AM22 AV22:AZ22 BD22:BP23 AP22:AQ26 AX23 AF24:AM24 H24:AD27 BD24:BO27 AV24:AZ29 AF25:AL26 AF27:AM27 AO27:AQ29 H28:AM28 BD28:BF29 H29:AL29">
    <cfRule type="cellIs" dxfId="3641" priority="250" operator="lessThan">
      <formula>6</formula>
    </cfRule>
    <cfRule type="cellIs" dxfId="3640" priority="249" operator="equal">
      <formula>"2014-2"</formula>
    </cfRule>
  </conditionalFormatting>
  <conditionalFormatting sqref="H14:AN29">
    <cfRule type="cellIs" dxfId="3639" priority="57" operator="equal">
      <formula>"2015-1"</formula>
    </cfRule>
    <cfRule type="cellIs" dxfId="3638" priority="58" operator="equal">
      <formula>5</formula>
    </cfRule>
  </conditionalFormatting>
  <conditionalFormatting sqref="H9:BB13 BH13:BO15 BD13:BF18">
    <cfRule type="cellIs" dxfId="3637" priority="110" operator="equal">
      <formula>5</formula>
    </cfRule>
    <cfRule type="cellIs" dxfId="3636" priority="109" operator="equal">
      <formula>"2015-1"</formula>
    </cfRule>
  </conditionalFormatting>
  <conditionalFormatting sqref="H11:BB11">
    <cfRule type="cellIs" dxfId="3635" priority="124" operator="lessThan">
      <formula>6</formula>
    </cfRule>
    <cfRule type="cellIs" dxfId="3634" priority="123" operator="equal">
      <formula>"2014-2"</formula>
    </cfRule>
  </conditionalFormatting>
  <conditionalFormatting sqref="H13:BB13 BH13:BO15 BD13:BF18">
    <cfRule type="cellIs" dxfId="3633" priority="111" operator="equal">
      <formula>"2014-2"</formula>
    </cfRule>
    <cfRule type="cellIs" dxfId="3632" priority="112" operator="lessThan">
      <formula>6</formula>
    </cfRule>
  </conditionalFormatting>
  <conditionalFormatting sqref="H4:BP8">
    <cfRule type="cellIs" dxfId="3631" priority="150" operator="equal">
      <formula>5</formula>
    </cfRule>
    <cfRule type="cellIs" dxfId="3630" priority="149" operator="equal">
      <formula>"2015-1"</formula>
    </cfRule>
  </conditionalFormatting>
  <conditionalFormatting sqref="R5:R10">
    <cfRule type="cellIs" dxfId="3629" priority="162" operator="lessThan">
      <formula>6</formula>
    </cfRule>
    <cfRule type="cellIs" dxfId="3628" priority="161" operator="equal">
      <formula>"2014-2"</formula>
    </cfRule>
  </conditionalFormatting>
  <conditionalFormatting sqref="AF20">
    <cfRule type="cellIs" dxfId="3627" priority="100" operator="lessThan">
      <formula>6</formula>
    </cfRule>
    <cfRule type="cellIs" dxfId="3626" priority="99" operator="equal">
      <formula>"2014-2"</formula>
    </cfRule>
  </conditionalFormatting>
  <conditionalFormatting sqref="AO19:AR29">
    <cfRule type="cellIs" dxfId="3625" priority="50" operator="equal">
      <formula>5</formula>
    </cfRule>
    <cfRule type="cellIs" dxfId="3624" priority="49" operator="equal">
      <formula>"2015-1"</formula>
    </cfRule>
  </conditionalFormatting>
  <conditionalFormatting sqref="AS14:AT29">
    <cfRule type="cellIs" dxfId="3623" priority="46" operator="equal">
      <formula>5</formula>
    </cfRule>
    <cfRule type="cellIs" dxfId="3622" priority="47" operator="equal">
      <formula>"2014-2"</formula>
    </cfRule>
    <cfRule type="cellIs" dxfId="3621" priority="48" operator="lessThan">
      <formula>6</formula>
    </cfRule>
    <cfRule type="cellIs" dxfId="3620" priority="45" operator="equal">
      <formula>"2015-1"</formula>
    </cfRule>
  </conditionalFormatting>
  <conditionalFormatting sqref="AU19:AU29">
    <cfRule type="cellIs" dxfId="3619" priority="40" operator="lessThan">
      <formula>6</formula>
    </cfRule>
    <cfRule type="cellIs" dxfId="3618" priority="39" operator="equal">
      <formula>"2014-2"</formula>
    </cfRule>
    <cfRule type="cellIs" dxfId="3617" priority="38" operator="equal">
      <formula>5</formula>
    </cfRule>
    <cfRule type="cellIs" dxfId="3616" priority="37" operator="equal">
      <formula>"2015-1"</formula>
    </cfRule>
  </conditionalFormatting>
  <conditionalFormatting sqref="AU14:BB16">
    <cfRule type="cellIs" dxfId="3615" priority="44" operator="lessThan">
      <formula>6</formula>
    </cfRule>
    <cfRule type="cellIs" dxfId="3614" priority="41" operator="equal">
      <formula>"2015-1"</formula>
    </cfRule>
    <cfRule type="cellIs" dxfId="3613" priority="42" operator="equal">
      <formula>5</formula>
    </cfRule>
    <cfRule type="cellIs" dxfId="3612" priority="43" operator="equal">
      <formula>"2014-2"</formula>
    </cfRule>
  </conditionalFormatting>
  <conditionalFormatting sqref="AV19:AW20">
    <cfRule type="cellIs" dxfId="3611" priority="22" operator="equal">
      <formula>5</formula>
    </cfRule>
    <cfRule type="cellIs" dxfId="3610" priority="21" operator="equal">
      <formula>"2015-1"</formula>
    </cfRule>
  </conditionalFormatting>
  <conditionalFormatting sqref="AV23:AY23">
    <cfRule type="cellIs" dxfId="3609" priority="7" operator="equal">
      <formula>"2015-1"</formula>
    </cfRule>
    <cfRule type="cellIs" dxfId="3608" priority="8" operator="equal">
      <formula>5</formula>
    </cfRule>
  </conditionalFormatting>
  <conditionalFormatting sqref="AW19">
    <cfRule type="cellIs" dxfId="3607" priority="24" operator="lessThan">
      <formula>6</formula>
    </cfRule>
    <cfRule type="cellIs" dxfId="3606" priority="23" operator="equal">
      <formula>"2014-2"</formula>
    </cfRule>
  </conditionalFormatting>
  <conditionalFormatting sqref="AX19:AY19">
    <cfRule type="cellIs" dxfId="3605" priority="5" operator="equal">
      <formula>"2015-1"</formula>
    </cfRule>
    <cfRule type="cellIs" dxfId="3604" priority="6" operator="equal">
      <formula>5</formula>
    </cfRule>
  </conditionalFormatting>
  <conditionalFormatting sqref="AZ19:BA29">
    <cfRule type="cellIs" dxfId="3603" priority="20" operator="lessThan">
      <formula>6</formula>
    </cfRule>
    <cfRule type="cellIs" dxfId="3602" priority="19" operator="equal">
      <formula>"2014-2"</formula>
    </cfRule>
    <cfRule type="cellIs" dxfId="3601" priority="18" operator="equal">
      <formula>5</formula>
    </cfRule>
    <cfRule type="cellIs" dxfId="3600" priority="17" operator="equal">
      <formula>"2015-1"</formula>
    </cfRule>
  </conditionalFormatting>
  <conditionalFormatting sqref="BB5:BB10">
    <cfRule type="cellIs" dxfId="3599" priority="167" operator="equal">
      <formula>"2014-2"</formula>
    </cfRule>
    <cfRule type="cellIs" dxfId="3598" priority="168" operator="lessThan">
      <formula>6</formula>
    </cfRule>
  </conditionalFormatting>
  <conditionalFormatting sqref="BB17:BB29">
    <cfRule type="cellIs" dxfId="3597" priority="2" operator="equal">
      <formula>5</formula>
    </cfRule>
    <cfRule type="cellIs" dxfId="3596" priority="3" operator="equal">
      <formula>"2014-2"</formula>
    </cfRule>
    <cfRule type="cellIs" dxfId="3595" priority="4" operator="lessThan">
      <formula>6</formula>
    </cfRule>
    <cfRule type="cellIs" dxfId="3594" priority="1" operator="equal">
      <formula>"2015-1"</formula>
    </cfRule>
  </conditionalFormatting>
  <conditionalFormatting sqref="BC9:BC29">
    <cfRule type="cellIs" dxfId="3593" priority="13" operator="equal">
      <formula>"2015-1"</formula>
    </cfRule>
    <cfRule type="cellIs" dxfId="3592" priority="14" operator="equal">
      <formula>5</formula>
    </cfRule>
  </conditionalFormatting>
  <conditionalFormatting sqref="BC11:BC18">
    <cfRule type="cellIs" dxfId="3591" priority="15" operator="equal">
      <formula>"2014-2"</formula>
    </cfRule>
    <cfRule type="cellIs" dxfId="3590" priority="16" operator="lessThan">
      <formula>6</formula>
    </cfRule>
  </conditionalFormatting>
  <conditionalFormatting sqref="BC20:BC29">
    <cfRule type="cellIs" dxfId="3589" priority="75" operator="equal">
      <formula>"2014-2"</formula>
    </cfRule>
    <cfRule type="cellIs" dxfId="3588" priority="76" operator="lessThan">
      <formula>6</formula>
    </cfRule>
  </conditionalFormatting>
  <conditionalFormatting sqref="BD11:BO12 H12:AD12 AF12:BB12">
    <cfRule type="cellIs" dxfId="3587" priority="119" operator="equal">
      <formula>"2014-2"</formula>
    </cfRule>
    <cfRule type="cellIs" dxfId="3586" priority="120" operator="lessThan">
      <formula>6</formula>
    </cfRule>
  </conditionalFormatting>
  <conditionalFormatting sqref="BD11:BO12">
    <cfRule type="cellIs" dxfId="3585" priority="117" operator="equal">
      <formula>"2015-1"</formula>
    </cfRule>
    <cfRule type="cellIs" dxfId="3584" priority="118" operator="equal">
      <formula>5</formula>
    </cfRule>
  </conditionalFormatting>
  <conditionalFormatting sqref="BD9:BP10 BP11:BP15 AO14:AS18 BH16:BP18 AU17:BA18 AX20:AZ20 AV21:AZ22 AV24:AZ29 BD28:BF29">
    <cfRule type="cellIs" dxfId="3583" priority="247" operator="equal">
      <formula>"2015-1"</formula>
    </cfRule>
    <cfRule type="cellIs" dxfId="3582" priority="248" operator="equal">
      <formula>5</formula>
    </cfRule>
  </conditionalFormatting>
  <conditionalFormatting sqref="BD19:BP27">
    <cfRule type="cellIs" dxfId="3581" priority="201" operator="equal">
      <formula>"2015-1"</formula>
    </cfRule>
    <cfRule type="cellIs" dxfId="3580" priority="202" operator="equal">
      <formula>5</formula>
    </cfRule>
  </conditionalFormatting>
  <conditionalFormatting sqref="BE5:BE10">
    <cfRule type="cellIs" dxfId="3579" priority="172" operator="lessThan">
      <formula>6</formula>
    </cfRule>
    <cfRule type="cellIs" dxfId="3578" priority="171" operator="equal">
      <formula>"2014-2"</formula>
    </cfRule>
  </conditionalFormatting>
  <conditionalFormatting sqref="BG21">
    <cfRule type="cellIs" dxfId="3577" priority="243" operator="equal">
      <formula>"2014-2"</formula>
    </cfRule>
    <cfRule type="cellIs" dxfId="3576" priority="244" operator="lessThan">
      <formula>6</formula>
    </cfRule>
  </conditionalFormatting>
  <conditionalFormatting sqref="BH28:BP42 H30:BF42">
    <cfRule type="cellIs" dxfId="3575" priority="113" operator="equal">
      <formula>"2015-1"</formula>
    </cfRule>
    <cfRule type="cellIs" dxfId="3574" priority="114" operator="equal">
      <formula>5</formula>
    </cfRule>
    <cfRule type="cellIs" dxfId="3573" priority="115" operator="equal">
      <formula>"2014-2"</formula>
    </cfRule>
    <cfRule type="cellIs" dxfId="3572" priority="116" operator="lessThan">
      <formula>6</formula>
    </cfRule>
  </conditionalFormatting>
  <conditionalFormatting sqref="BP5:BP15">
    <cfRule type="cellIs" dxfId="3571" priority="157" operator="equal">
      <formula>"2014-2"</formula>
    </cfRule>
    <cfRule type="cellIs" dxfId="3570" priority="158" operator="lessThan">
      <formula>6</formula>
    </cfRule>
  </conditionalFormatting>
  <printOptions horizontalCentered="1"/>
  <pageMargins left="0.37" right="0.25" top="0.52" bottom="0.55000000000000004" header="0.30000000000000004" footer="0.30000000000000004"/>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DM90"/>
  <sheetViews>
    <sheetView topLeftCell="A7" zoomScaleNormal="100" zoomScalePageLayoutView="90" workbookViewId="0">
      <pane xSplit="7" ySplit="5" topLeftCell="H29" activePane="bottomRight" state="frozen"/>
      <selection activeCell="A7" sqref="A7"/>
      <selection pane="topRight" activeCell="H7" sqref="H7"/>
      <selection pane="bottomLeft" activeCell="A12" sqref="A12"/>
      <selection pane="bottomRight" activeCell="C48" sqref="C48"/>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7.109375" style="52" bestFit="1" customWidth="1"/>
    <col min="6" max="7" width="7.66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6" width="12.88671875" style="52" customWidth="1"/>
    <col min="17" max="17" width="11.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38" width="11" style="52" customWidth="1"/>
    <col min="39" max="43" width="9.88671875" style="52" customWidth="1"/>
    <col min="44" max="44" width="12.5546875" style="52" customWidth="1"/>
    <col min="45" max="45" width="9.88671875" style="52" customWidth="1"/>
    <col min="46" max="47" width="11.109375" style="52" customWidth="1"/>
    <col min="48" max="61" width="9.88671875" style="52" customWidth="1"/>
    <col min="62" max="62" width="13.44140625" style="52" customWidth="1"/>
    <col min="63" max="64" width="9.88671875" style="52" customWidth="1"/>
    <col min="65" max="65" width="11.5546875" style="52" customWidth="1"/>
    <col min="66" max="66" width="11.44140625" style="52" customWidth="1"/>
    <col min="67" max="68" width="11.109375" style="52" customWidth="1"/>
    <col min="69" max="69" width="13.33203125" style="52" customWidth="1"/>
    <col min="70" max="70" width="11.109375" style="52" customWidth="1"/>
    <col min="71" max="71" width="5.6640625" style="659" customWidth="1"/>
    <col min="72" max="78" width="5.6640625" style="52" customWidth="1"/>
    <col min="79" max="79" width="9.5546875" style="52" customWidth="1"/>
    <col min="80" max="80" width="11.44140625" style="52"/>
    <col min="81" max="83" width="5.6640625" style="52" customWidth="1"/>
    <col min="84" max="84" width="10" style="52" customWidth="1"/>
    <col min="85" max="85" width="11.44140625" style="52"/>
    <col min="86" max="93" width="5.6640625" style="52" customWidth="1"/>
    <col min="94" max="94" width="10.6640625" style="52" customWidth="1"/>
    <col min="95" max="95" width="11.44140625" style="52"/>
    <col min="96" max="103" width="5.6640625" style="52" customWidth="1"/>
    <col min="104" max="104" width="10.5546875" style="52" customWidth="1"/>
    <col min="105" max="105" width="11.44140625" style="52"/>
    <col min="106" max="106" width="16.5546875" style="52" customWidth="1"/>
    <col min="107" max="107" width="15.88671875" style="52" customWidth="1"/>
    <col min="108" max="108" width="10.44140625" style="52" customWidth="1"/>
    <col min="109" max="112" width="11.44140625" style="52"/>
    <col min="113" max="113" width="13.5546875" style="52" customWidth="1"/>
    <col min="114" max="16384" width="11.44140625" style="52"/>
  </cols>
  <sheetData>
    <row r="1" spans="1:114" ht="21" hidden="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Z1" s="10"/>
      <c r="BA1" s="10"/>
      <c r="BG1" s="11"/>
      <c r="BJ1" s="12"/>
    </row>
    <row r="2" spans="1:114" ht="9" hidden="1"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4" ht="17.399999999999999" hidden="1" x14ac:dyDescent="0.25">
      <c r="A3" s="2" t="s">
        <v>92</v>
      </c>
      <c r="B3" s="2"/>
      <c r="C3" s="2"/>
      <c r="D3" s="2"/>
      <c r="E3" s="2"/>
      <c r="F3" s="2"/>
      <c r="J3" s="2"/>
      <c r="K3" s="2"/>
      <c r="L3" s="2"/>
      <c r="M3" s="2"/>
      <c r="N3" s="2"/>
      <c r="O3" s="2"/>
      <c r="P3" s="2"/>
      <c r="Q3" s="2"/>
      <c r="R3" s="2"/>
      <c r="S3" s="2"/>
      <c r="T3" s="2"/>
      <c r="U3" s="2"/>
      <c r="V3" s="2"/>
      <c r="W3" s="2"/>
      <c r="X3" s="2"/>
      <c r="Y3" s="2"/>
      <c r="Z3" s="2"/>
      <c r="AA3" s="2"/>
      <c r="AB3" s="2"/>
      <c r="AC3" s="2"/>
      <c r="AD3" s="2"/>
    </row>
    <row r="4" spans="1:114" ht="25.5" customHeight="1"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4" ht="24.75" customHeight="1" x14ac:dyDescent="0.25"/>
    <row r="6" spans="1:114" ht="44.25" customHeight="1" thickBot="1" x14ac:dyDescent="0.3">
      <c r="A6" s="2" t="s">
        <v>93</v>
      </c>
      <c r="B6" s="2"/>
    </row>
    <row r="7" spans="1:114" ht="32.25" customHeight="1" thickBot="1" x14ac:dyDescent="0.3">
      <c r="A7" s="1014" t="s">
        <v>2</v>
      </c>
      <c r="B7" s="1017" t="s">
        <v>65</v>
      </c>
      <c r="C7" s="1017" t="s">
        <v>0</v>
      </c>
      <c r="D7" s="1017" t="s">
        <v>1</v>
      </c>
      <c r="E7" s="1022" t="s">
        <v>32</v>
      </c>
      <c r="F7" s="1023"/>
      <c r="G7" s="1024"/>
      <c r="H7" s="1012" t="s">
        <v>3</v>
      </c>
      <c r="I7" s="1013"/>
      <c r="J7" s="1013"/>
      <c r="K7" s="1013"/>
      <c r="L7" s="1013"/>
      <c r="M7" s="1013"/>
      <c r="N7" s="1013"/>
      <c r="O7" s="1013"/>
      <c r="P7" s="1013"/>
      <c r="Q7" s="1013"/>
      <c r="R7" s="1013"/>
      <c r="S7" s="1013"/>
      <c r="T7" s="1013"/>
      <c r="U7" s="1013"/>
      <c r="V7" s="1013"/>
      <c r="W7" s="1013"/>
      <c r="X7" s="1013"/>
      <c r="Y7" s="1013"/>
      <c r="Z7" s="1013"/>
      <c r="AA7" s="1013"/>
      <c r="AB7" s="1013"/>
      <c r="AC7" s="1013"/>
      <c r="AD7" s="1013"/>
      <c r="AE7" s="1013"/>
      <c r="AF7" s="1013"/>
      <c r="AG7" s="1013"/>
      <c r="AH7" s="1013"/>
      <c r="AI7" s="1013"/>
      <c r="AJ7" s="1013"/>
      <c r="AK7" s="1013"/>
      <c r="AL7" s="1013"/>
      <c r="AM7" s="1013"/>
      <c r="AN7" s="1013"/>
      <c r="AO7" s="1013"/>
      <c r="AP7" s="1013"/>
      <c r="AQ7" s="1013"/>
      <c r="AR7" s="1013"/>
      <c r="AS7" s="1013"/>
      <c r="AT7" s="1013"/>
      <c r="AU7" s="1013" t="s">
        <v>10</v>
      </c>
      <c r="AV7" s="1013"/>
      <c r="AW7" s="1013"/>
      <c r="AX7" s="1005"/>
      <c r="AY7" s="1005"/>
      <c r="AZ7" s="1005"/>
      <c r="BA7" s="1005"/>
      <c r="BB7" s="1005"/>
      <c r="BC7" s="1005"/>
      <c r="BD7" s="1005"/>
      <c r="BE7" s="1005"/>
      <c r="BF7" s="1005"/>
      <c r="BG7" s="1005"/>
      <c r="BH7" s="1006"/>
      <c r="BI7" s="1007" t="s">
        <v>11</v>
      </c>
      <c r="BJ7" s="1007"/>
      <c r="BK7" s="1007"/>
      <c r="BL7" s="1007"/>
      <c r="BM7" s="1008" t="s">
        <v>58</v>
      </c>
      <c r="BN7" s="1009"/>
      <c r="BO7" s="1009"/>
      <c r="BP7" s="1009"/>
      <c r="BQ7" s="1009"/>
      <c r="BR7" s="1010"/>
      <c r="BS7" s="996" t="s">
        <v>19</v>
      </c>
      <c r="BT7" s="996"/>
      <c r="BU7" s="996"/>
      <c r="BV7" s="996"/>
      <c r="BW7" s="996"/>
      <c r="BX7" s="996"/>
      <c r="BY7" s="996"/>
      <c r="BZ7" s="996"/>
      <c r="CA7" s="996"/>
      <c r="CB7" s="1011"/>
      <c r="CC7" s="997" t="s">
        <v>51</v>
      </c>
      <c r="CD7" s="998"/>
      <c r="CE7" s="998"/>
      <c r="CF7" s="998"/>
      <c r="CG7" s="999"/>
      <c r="CH7" s="995" t="s">
        <v>20</v>
      </c>
      <c r="CI7" s="996"/>
      <c r="CJ7" s="996"/>
      <c r="CK7" s="996"/>
      <c r="CL7" s="996"/>
      <c r="CM7" s="996"/>
      <c r="CN7" s="996"/>
      <c r="CO7" s="996"/>
      <c r="CP7" s="996"/>
      <c r="CQ7" s="1011"/>
      <c r="CR7" s="995" t="s">
        <v>21</v>
      </c>
      <c r="CS7" s="996"/>
      <c r="CT7" s="996"/>
      <c r="CU7" s="996"/>
      <c r="CV7" s="996"/>
      <c r="CW7" s="996"/>
      <c r="CX7" s="996"/>
      <c r="CY7" s="996"/>
      <c r="CZ7" s="996"/>
      <c r="DA7" s="996"/>
      <c r="DB7" s="997" t="s">
        <v>77</v>
      </c>
      <c r="DC7" s="998"/>
      <c r="DD7" s="997" t="s">
        <v>67</v>
      </c>
      <c r="DE7" s="998"/>
      <c r="DF7" s="998"/>
      <c r="DG7" s="998"/>
      <c r="DH7" s="998"/>
      <c r="DI7" s="998"/>
      <c r="DJ7" s="999"/>
    </row>
    <row r="8" spans="1:114" s="54" customFormat="1" ht="71.400000000000006" x14ac:dyDescent="0.2">
      <c r="A8" s="1015"/>
      <c r="B8" s="1018"/>
      <c r="C8" s="1018"/>
      <c r="D8" s="1020"/>
      <c r="E8" s="1000" t="s">
        <v>402</v>
      </c>
      <c r="F8" s="1001" t="s">
        <v>33</v>
      </c>
      <c r="G8" s="1003" t="s">
        <v>15</v>
      </c>
      <c r="H8" s="14" t="s">
        <v>208</v>
      </c>
      <c r="I8" s="15" t="s">
        <v>209</v>
      </c>
      <c r="J8" s="15" t="s">
        <v>94</v>
      </c>
      <c r="K8" s="15" t="s">
        <v>95</v>
      </c>
      <c r="L8" s="16" t="s">
        <v>97</v>
      </c>
      <c r="M8" s="14" t="s">
        <v>48</v>
      </c>
      <c r="N8" s="15" t="s">
        <v>98</v>
      </c>
      <c r="O8" s="15" t="s">
        <v>99</v>
      </c>
      <c r="P8" s="15" t="s">
        <v>100</v>
      </c>
      <c r="Q8" s="15" t="s">
        <v>101</v>
      </c>
      <c r="R8" s="16" t="s">
        <v>102</v>
      </c>
      <c r="S8" s="14" t="s">
        <v>291</v>
      </c>
      <c r="T8" s="15" t="s">
        <v>103</v>
      </c>
      <c r="U8" s="15" t="s">
        <v>104</v>
      </c>
      <c r="V8" s="15" t="s">
        <v>105</v>
      </c>
      <c r="W8" s="15" t="s">
        <v>45</v>
      </c>
      <c r="X8" s="16" t="s">
        <v>106</v>
      </c>
      <c r="Y8" s="14" t="s">
        <v>49</v>
      </c>
      <c r="Z8" s="15" t="s">
        <v>107</v>
      </c>
      <c r="AA8" s="15" t="s">
        <v>108</v>
      </c>
      <c r="AB8" s="15" t="s">
        <v>109</v>
      </c>
      <c r="AC8" s="15" t="s">
        <v>110</v>
      </c>
      <c r="AD8" s="16" t="s">
        <v>111</v>
      </c>
      <c r="AE8" s="14" t="s">
        <v>112</v>
      </c>
      <c r="AF8" s="15" t="s">
        <v>242</v>
      </c>
      <c r="AG8" s="15" t="s">
        <v>113</v>
      </c>
      <c r="AH8" s="15" t="s">
        <v>114</v>
      </c>
      <c r="AI8" s="15" t="s">
        <v>115</v>
      </c>
      <c r="AJ8" s="16" t="s">
        <v>116</v>
      </c>
      <c r="AK8" s="14" t="s">
        <v>117</v>
      </c>
      <c r="AL8" s="15" t="s">
        <v>118</v>
      </c>
      <c r="AM8" s="15" t="s">
        <v>210</v>
      </c>
      <c r="AN8" s="15" t="s">
        <v>119</v>
      </c>
      <c r="AO8" s="15" t="s">
        <v>120</v>
      </c>
      <c r="AP8" s="16" t="s">
        <v>290</v>
      </c>
      <c r="AQ8" s="429" t="s">
        <v>818</v>
      </c>
      <c r="AR8" s="14" t="s">
        <v>14</v>
      </c>
      <c r="AS8" s="15" t="s">
        <v>121</v>
      </c>
      <c r="AT8" s="16" t="s">
        <v>123</v>
      </c>
      <c r="AU8" s="429" t="s">
        <v>211</v>
      </c>
      <c r="AV8" s="14" t="s">
        <v>46</v>
      </c>
      <c r="AW8" s="15" t="s">
        <v>9</v>
      </c>
      <c r="AX8" s="5" t="s">
        <v>96</v>
      </c>
      <c r="AY8" s="17" t="s">
        <v>122</v>
      </c>
      <c r="AZ8" s="5" t="s">
        <v>212</v>
      </c>
      <c r="BA8" s="5" t="s">
        <v>213</v>
      </c>
      <c r="BB8" s="5" t="s">
        <v>214</v>
      </c>
      <c r="BC8" s="5" t="s">
        <v>215</v>
      </c>
      <c r="BD8" s="5" t="s">
        <v>216</v>
      </c>
      <c r="BE8" s="5" t="s">
        <v>217</v>
      </c>
      <c r="BF8" s="5" t="s">
        <v>218</v>
      </c>
      <c r="BG8" s="5" t="s">
        <v>219</v>
      </c>
      <c r="BH8" s="32" t="s">
        <v>220</v>
      </c>
      <c r="BI8" s="30" t="s">
        <v>12</v>
      </c>
      <c r="BJ8" s="6" t="s">
        <v>13</v>
      </c>
      <c r="BK8" s="6" t="s">
        <v>4</v>
      </c>
      <c r="BL8" s="6" t="s">
        <v>6</v>
      </c>
      <c r="BM8" s="21" t="s">
        <v>56</v>
      </c>
      <c r="BN8" s="19" t="s">
        <v>62</v>
      </c>
      <c r="BO8" s="19" t="s">
        <v>63</v>
      </c>
      <c r="BP8" s="25" t="s">
        <v>64</v>
      </c>
      <c r="BQ8" s="25" t="s">
        <v>76</v>
      </c>
      <c r="BR8" s="26" t="s">
        <v>57</v>
      </c>
      <c r="BS8" s="660" t="s">
        <v>22</v>
      </c>
      <c r="BT8" s="7" t="s">
        <v>23</v>
      </c>
      <c r="BU8" s="7" t="s">
        <v>24</v>
      </c>
      <c r="BV8" s="7" t="s">
        <v>25</v>
      </c>
      <c r="BW8" s="7" t="s">
        <v>26</v>
      </c>
      <c r="BX8" s="7" t="s">
        <v>27</v>
      </c>
      <c r="BY8" s="7" t="s">
        <v>28</v>
      </c>
      <c r="BZ8" s="7" t="s">
        <v>29</v>
      </c>
      <c r="CA8" s="22" t="s">
        <v>35</v>
      </c>
      <c r="CB8" s="13" t="s">
        <v>59</v>
      </c>
      <c r="CC8" s="8" t="s">
        <v>22</v>
      </c>
      <c r="CD8" s="7" t="s">
        <v>23</v>
      </c>
      <c r="CE8" s="7" t="s">
        <v>24</v>
      </c>
      <c r="CF8" s="7" t="s">
        <v>34</v>
      </c>
      <c r="CG8" s="23" t="s">
        <v>60</v>
      </c>
      <c r="CH8" s="8" t="s">
        <v>22</v>
      </c>
      <c r="CI8" s="7" t="s">
        <v>23</v>
      </c>
      <c r="CJ8" s="7" t="s">
        <v>24</v>
      </c>
      <c r="CK8" s="7" t="s">
        <v>25</v>
      </c>
      <c r="CL8" s="7" t="s">
        <v>26</v>
      </c>
      <c r="CM8" s="7" t="s">
        <v>27</v>
      </c>
      <c r="CN8" s="7" t="s">
        <v>28</v>
      </c>
      <c r="CO8" s="7" t="s">
        <v>29</v>
      </c>
      <c r="CP8" s="7" t="s">
        <v>34</v>
      </c>
      <c r="CQ8" s="23" t="s">
        <v>60</v>
      </c>
      <c r="CR8" s="8" t="s">
        <v>22</v>
      </c>
      <c r="CS8" s="7" t="s">
        <v>23</v>
      </c>
      <c r="CT8" s="7" t="s">
        <v>24</v>
      </c>
      <c r="CU8" s="7" t="s">
        <v>25</v>
      </c>
      <c r="CV8" s="7" t="s">
        <v>26</v>
      </c>
      <c r="CW8" s="7" t="s">
        <v>27</v>
      </c>
      <c r="CX8" s="7" t="s">
        <v>28</v>
      </c>
      <c r="CY8" s="7" t="s">
        <v>29</v>
      </c>
      <c r="CZ8" s="7" t="s">
        <v>34</v>
      </c>
      <c r="DA8" s="24" t="s">
        <v>60</v>
      </c>
      <c r="DB8" s="8" t="s">
        <v>78</v>
      </c>
      <c r="DC8" s="22" t="s">
        <v>61</v>
      </c>
      <c r="DD8" s="8" t="s">
        <v>68</v>
      </c>
      <c r="DE8" s="7" t="s">
        <v>74</v>
      </c>
      <c r="DF8" s="7" t="s">
        <v>69</v>
      </c>
      <c r="DG8" s="7" t="s">
        <v>70</v>
      </c>
      <c r="DH8" s="7" t="s">
        <v>71</v>
      </c>
      <c r="DI8" s="7" t="s">
        <v>72</v>
      </c>
      <c r="DJ8" s="13" t="s">
        <v>73</v>
      </c>
    </row>
    <row r="9" spans="1:114" s="54" customFormat="1" ht="15" customHeight="1" x14ac:dyDescent="0.2">
      <c r="A9" s="1016"/>
      <c r="B9" s="1002"/>
      <c r="C9" s="1019"/>
      <c r="D9" s="1021"/>
      <c r="E9" s="1000"/>
      <c r="F9" s="1002"/>
      <c r="G9" s="1004"/>
      <c r="H9" s="209">
        <v>1175</v>
      </c>
      <c r="I9" s="210">
        <v>1179</v>
      </c>
      <c r="J9" s="210">
        <v>1177</v>
      </c>
      <c r="K9" s="210">
        <v>1178</v>
      </c>
      <c r="L9" s="211">
        <v>1003</v>
      </c>
      <c r="M9" s="209">
        <v>1006</v>
      </c>
      <c r="N9" s="210">
        <v>1180</v>
      </c>
      <c r="O9" s="210">
        <v>1181</v>
      </c>
      <c r="P9" s="210">
        <v>1182</v>
      </c>
      <c r="Q9" s="210">
        <v>1017</v>
      </c>
      <c r="R9" s="211">
        <v>1179</v>
      </c>
      <c r="S9" s="209">
        <v>1183</v>
      </c>
      <c r="T9" s="210">
        <v>1151</v>
      </c>
      <c r="U9" s="210">
        <v>1184</v>
      </c>
      <c r="V9" s="210">
        <v>1062</v>
      </c>
      <c r="W9" s="210">
        <v>1083</v>
      </c>
      <c r="X9" s="211">
        <v>1013</v>
      </c>
      <c r="Y9" s="209">
        <v>1076</v>
      </c>
      <c r="Z9" s="210">
        <v>1186</v>
      </c>
      <c r="AA9" s="210">
        <v>1187</v>
      </c>
      <c r="AB9" s="210">
        <v>1188</v>
      </c>
      <c r="AC9" s="210">
        <v>1189</v>
      </c>
      <c r="AD9" s="211">
        <v>1015</v>
      </c>
      <c r="AE9" s="209">
        <v>1191</v>
      </c>
      <c r="AF9" s="210">
        <v>1192</v>
      </c>
      <c r="AG9" s="210">
        <v>1193</v>
      </c>
      <c r="AH9" s="210">
        <v>1194</v>
      </c>
      <c r="AI9" s="210">
        <v>1195</v>
      </c>
      <c r="AJ9" s="211">
        <v>1068</v>
      </c>
      <c r="AK9" s="209">
        <v>1197</v>
      </c>
      <c r="AL9" s="210">
        <v>1154</v>
      </c>
      <c r="AM9" s="210">
        <v>1198</v>
      </c>
      <c r="AN9" s="210">
        <v>1098</v>
      </c>
      <c r="AO9" s="210">
        <v>1104</v>
      </c>
      <c r="AP9" s="211">
        <v>1190</v>
      </c>
      <c r="AQ9" s="428">
        <v>1109</v>
      </c>
      <c r="AR9" s="209">
        <v>1107</v>
      </c>
      <c r="AS9" s="210">
        <v>1200</v>
      </c>
      <c r="AT9" s="211">
        <v>1196</v>
      </c>
      <c r="AU9" s="428">
        <v>1201</v>
      </c>
      <c r="AV9" s="209">
        <v>1052</v>
      </c>
      <c r="AW9" s="210">
        <v>1090</v>
      </c>
      <c r="AX9" s="414">
        <v>1008</v>
      </c>
      <c r="AY9" s="414">
        <v>1199</v>
      </c>
      <c r="AZ9" s="213">
        <v>1202</v>
      </c>
      <c r="BA9" s="213">
        <v>1100</v>
      </c>
      <c r="BB9" s="213">
        <v>1203</v>
      </c>
      <c r="BC9" s="213">
        <v>1204</v>
      </c>
      <c r="BD9" s="213">
        <v>1049</v>
      </c>
      <c r="BE9" s="213">
        <v>1137</v>
      </c>
      <c r="BF9" s="213">
        <v>1206</v>
      </c>
      <c r="BG9" s="213">
        <v>1207</v>
      </c>
      <c r="BH9" s="214">
        <v>1209</v>
      </c>
      <c r="BI9" s="215">
        <v>1102</v>
      </c>
      <c r="BJ9" s="216">
        <v>1105</v>
      </c>
      <c r="BK9" s="216">
        <v>1103</v>
      </c>
      <c r="BL9" s="216">
        <v>1149</v>
      </c>
      <c r="BM9" s="218"/>
      <c r="BN9" s="219"/>
      <c r="BO9" s="219"/>
      <c r="BP9" s="220"/>
      <c r="BQ9" s="220"/>
      <c r="BR9" s="221"/>
      <c r="BS9" s="661"/>
      <c r="BT9" s="223"/>
      <c r="BU9" s="223"/>
      <c r="BV9" s="223"/>
      <c r="BW9" s="223"/>
      <c r="BX9" s="223"/>
      <c r="BY9" s="223"/>
      <c r="BZ9" s="223"/>
      <c r="CA9" s="224"/>
      <c r="CB9" s="225"/>
      <c r="CC9" s="226"/>
      <c r="CD9" s="223"/>
      <c r="CE9" s="223"/>
      <c r="CF9" s="223"/>
      <c r="CG9" s="227"/>
      <c r="CH9" s="226"/>
      <c r="CI9" s="223"/>
      <c r="CJ9" s="223"/>
      <c r="CK9" s="223"/>
      <c r="CL9" s="223"/>
      <c r="CM9" s="223"/>
      <c r="CN9" s="223"/>
      <c r="CO9" s="223"/>
      <c r="CP9" s="223"/>
      <c r="CQ9" s="227"/>
      <c r="CR9" s="226"/>
      <c r="CS9" s="223"/>
      <c r="CT9" s="223"/>
      <c r="CU9" s="223"/>
      <c r="CV9" s="223"/>
      <c r="CW9" s="223"/>
      <c r="CX9" s="223"/>
      <c r="CY9" s="223"/>
      <c r="CZ9" s="223"/>
      <c r="DA9" s="24"/>
      <c r="DB9" s="226"/>
      <c r="DC9" s="224"/>
      <c r="DD9" s="226"/>
      <c r="DE9" s="223"/>
      <c r="DF9" s="223"/>
      <c r="DG9" s="223"/>
      <c r="DH9" s="223"/>
      <c r="DI9" s="223"/>
      <c r="DJ9" s="225"/>
    </row>
    <row r="10" spans="1:114" s="450" customFormat="1" ht="15" hidden="1" customHeight="1" x14ac:dyDescent="0.25">
      <c r="A10" s="437">
        <v>1</v>
      </c>
      <c r="B10" s="367">
        <v>40485</v>
      </c>
      <c r="C10" s="438" t="s">
        <v>863</v>
      </c>
      <c r="D10" s="439" t="s">
        <v>864</v>
      </c>
      <c r="E10" s="440" t="s">
        <v>591</v>
      </c>
      <c r="F10" s="367">
        <v>1</v>
      </c>
      <c r="G10" s="441"/>
      <c r="H10" s="442"/>
      <c r="I10" s="443">
        <v>5</v>
      </c>
      <c r="J10" s="443"/>
      <c r="K10" s="443"/>
      <c r="L10" s="443"/>
      <c r="M10" s="442">
        <v>5</v>
      </c>
      <c r="N10" s="443"/>
      <c r="O10" s="443"/>
      <c r="P10" s="443">
        <v>5</v>
      </c>
      <c r="Q10" s="443"/>
      <c r="R10" s="443"/>
      <c r="S10" s="442"/>
      <c r="T10" s="443"/>
      <c r="U10" s="443"/>
      <c r="V10" s="443"/>
      <c r="W10" s="443"/>
      <c r="X10" s="443"/>
      <c r="Y10" s="442"/>
      <c r="Z10" s="443"/>
      <c r="AA10" s="443"/>
      <c r="AB10" s="443">
        <v>5</v>
      </c>
      <c r="AC10" s="443"/>
      <c r="AD10" s="443"/>
      <c r="AE10" s="442"/>
      <c r="AF10" s="443"/>
      <c r="AG10" s="443"/>
      <c r="AH10" s="443"/>
      <c r="AI10" s="443"/>
      <c r="AJ10" s="443"/>
      <c r="AK10" s="442"/>
      <c r="AL10" s="443"/>
      <c r="AM10" s="443">
        <v>5</v>
      </c>
      <c r="AN10" s="443"/>
      <c r="AO10" s="443"/>
      <c r="AP10" s="443"/>
      <c r="AQ10" s="442"/>
      <c r="AR10" s="442"/>
      <c r="AS10" s="443"/>
      <c r="AT10" s="443"/>
      <c r="AU10" s="442"/>
      <c r="AV10" s="442"/>
      <c r="AW10" s="443"/>
      <c r="AX10" s="444"/>
      <c r="AY10" s="444">
        <v>5</v>
      </c>
      <c r="AZ10" s="445"/>
      <c r="BA10" s="445"/>
      <c r="BB10" s="445"/>
      <c r="BC10" s="445"/>
      <c r="BD10" s="445"/>
      <c r="BE10" s="445"/>
      <c r="BF10" s="445"/>
      <c r="BG10" s="445"/>
      <c r="BH10" s="446"/>
      <c r="BI10" s="444"/>
      <c r="BJ10" s="445"/>
      <c r="BK10" s="445"/>
      <c r="BL10" s="445"/>
      <c r="BM10" s="59">
        <f>COUNTIF(H10:BL10, "2019-1")</f>
        <v>0</v>
      </c>
      <c r="BN10" s="447"/>
      <c r="BO10" s="447"/>
      <c r="BP10" s="448"/>
      <c r="BQ10" s="448"/>
      <c r="BR10" s="446"/>
      <c r="BS10" s="662"/>
      <c r="BT10" s="445"/>
      <c r="BU10" s="445"/>
      <c r="BV10" s="445"/>
      <c r="BW10" s="445"/>
      <c r="BX10" s="445"/>
      <c r="BY10" s="445"/>
      <c r="BZ10" s="445"/>
      <c r="CA10" s="446"/>
      <c r="CB10" s="446"/>
      <c r="CC10" s="444"/>
      <c r="CD10" s="445"/>
      <c r="CE10" s="445"/>
      <c r="CF10" s="445"/>
      <c r="CG10" s="449"/>
      <c r="CH10" s="444"/>
      <c r="CI10" s="445"/>
      <c r="CJ10" s="445"/>
      <c r="CK10" s="445"/>
      <c r="CL10" s="445"/>
      <c r="CM10" s="445"/>
      <c r="CN10" s="445"/>
      <c r="CO10" s="445"/>
      <c r="CP10" s="445"/>
      <c r="CQ10" s="449"/>
      <c r="CR10" s="444"/>
      <c r="CS10" s="445"/>
      <c r="CT10" s="445"/>
      <c r="CU10" s="445"/>
      <c r="CV10" s="445"/>
      <c r="CW10" s="445"/>
      <c r="CX10" s="445"/>
      <c r="CY10" s="445"/>
      <c r="CZ10" s="445"/>
      <c r="DA10" s="442"/>
      <c r="DB10" s="444"/>
      <c r="DC10" s="446"/>
      <c r="DD10" s="444"/>
      <c r="DE10" s="445"/>
      <c r="DF10" s="445"/>
      <c r="DG10" s="445"/>
      <c r="DH10" s="445"/>
      <c r="DI10" s="445"/>
      <c r="DJ10" s="446"/>
    </row>
    <row r="11" spans="1:114" s="450" customFormat="1" hidden="1" x14ac:dyDescent="0.25">
      <c r="A11" s="437">
        <v>2</v>
      </c>
      <c r="B11" s="367">
        <v>40485</v>
      </c>
      <c r="C11" s="440" t="s">
        <v>963</v>
      </c>
      <c r="D11" s="483" t="s">
        <v>964</v>
      </c>
      <c r="E11" s="440" t="s">
        <v>592</v>
      </c>
      <c r="F11" s="367">
        <v>2</v>
      </c>
      <c r="G11" s="441"/>
      <c r="H11" s="389"/>
      <c r="I11" s="389"/>
      <c r="J11" s="389"/>
      <c r="K11" s="389">
        <v>5</v>
      </c>
      <c r="L11" s="389">
        <v>5</v>
      </c>
      <c r="M11" s="389">
        <v>5</v>
      </c>
      <c r="N11" s="389"/>
      <c r="O11" s="389"/>
      <c r="P11" s="389"/>
      <c r="Q11" s="389" t="s">
        <v>1088</v>
      </c>
      <c r="R11" s="389"/>
      <c r="S11" s="389"/>
      <c r="T11" s="389"/>
      <c r="U11" s="389"/>
      <c r="V11" s="389"/>
      <c r="W11" s="389"/>
      <c r="X11" s="389" t="s">
        <v>1088</v>
      </c>
      <c r="Y11" s="389"/>
      <c r="Z11" s="389"/>
      <c r="AA11" s="389"/>
      <c r="AB11" s="389"/>
      <c r="AC11" s="389"/>
      <c r="AD11" s="389">
        <v>5</v>
      </c>
      <c r="AE11" s="389"/>
      <c r="AF11" s="389"/>
      <c r="AG11" s="389"/>
      <c r="AH11" s="389"/>
      <c r="AI11" s="389"/>
      <c r="AJ11" s="389"/>
      <c r="AK11" s="389"/>
      <c r="AL11" s="389"/>
      <c r="AM11" s="389"/>
      <c r="AN11" s="389"/>
      <c r="AO11" s="389"/>
      <c r="AP11" s="389"/>
      <c r="AQ11" s="389"/>
      <c r="AR11" s="389"/>
      <c r="AS11" s="389">
        <v>5</v>
      </c>
      <c r="AT11" s="389"/>
      <c r="AU11" s="389"/>
      <c r="AV11" s="389"/>
      <c r="AW11" s="389"/>
      <c r="AX11" s="389">
        <v>5</v>
      </c>
      <c r="AY11" s="389"/>
      <c r="AZ11" s="389"/>
      <c r="BA11" s="389"/>
      <c r="BB11" s="389"/>
      <c r="BC11" s="389"/>
      <c r="BD11" s="389"/>
      <c r="BE11" s="389"/>
      <c r="BF11" s="389"/>
      <c r="BG11" s="389"/>
      <c r="BH11" s="389"/>
      <c r="BI11" s="389" t="s">
        <v>1088</v>
      </c>
      <c r="BJ11" s="389"/>
      <c r="BK11" s="389"/>
      <c r="BL11" s="389">
        <v>5</v>
      </c>
      <c r="BM11" s="59">
        <f>COUNTIF(H11:BL11, "2019-1")</f>
        <v>3</v>
      </c>
      <c r="BN11" s="447"/>
      <c r="BO11" s="447"/>
      <c r="BP11" s="448"/>
      <c r="BQ11" s="448"/>
      <c r="BR11" s="446"/>
      <c r="BS11" s="662"/>
      <c r="BT11" s="445"/>
      <c r="BU11" s="445"/>
      <c r="BV11" s="445"/>
      <c r="BW11" s="445"/>
      <c r="BX11" s="445"/>
      <c r="BY11" s="445"/>
      <c r="BZ11" s="445"/>
      <c r="CA11" s="446"/>
      <c r="CB11" s="446"/>
      <c r="CC11" s="444"/>
      <c r="CD11" s="445"/>
      <c r="CE11" s="445"/>
      <c r="CF11" s="445"/>
      <c r="CG11" s="449"/>
      <c r="CH11" s="444"/>
      <c r="CI11" s="445"/>
      <c r="CJ11" s="445"/>
      <c r="CK11" s="445"/>
      <c r="CL11" s="445"/>
      <c r="CM11" s="445"/>
      <c r="CN11" s="445"/>
      <c r="CO11" s="445"/>
      <c r="CP11" s="445"/>
      <c r="CQ11" s="449"/>
      <c r="CR11" s="444"/>
      <c r="CS11" s="445"/>
      <c r="CT11" s="445"/>
      <c r="CU11" s="445"/>
      <c r="CV11" s="445"/>
      <c r="CW11" s="445"/>
      <c r="CX11" s="445"/>
      <c r="CY11" s="445"/>
      <c r="CZ11" s="445"/>
      <c r="DA11" s="442"/>
      <c r="DB11" s="444"/>
      <c r="DC11" s="446"/>
      <c r="DD11" s="444"/>
      <c r="DE11" s="445"/>
      <c r="DF11" s="445"/>
      <c r="DG11" s="445"/>
      <c r="DH11" s="445"/>
      <c r="DI11" s="445"/>
      <c r="DJ11" s="446"/>
    </row>
    <row r="12" spans="1:114" s="450" customFormat="1" hidden="1" x14ac:dyDescent="0.25">
      <c r="A12" s="437">
        <v>1</v>
      </c>
      <c r="B12" s="367">
        <v>40485</v>
      </c>
      <c r="C12" s="440" t="s">
        <v>1263</v>
      </c>
      <c r="D12" s="483" t="s">
        <v>1262</v>
      </c>
      <c r="E12" s="440"/>
      <c r="F12" s="367">
        <v>1</v>
      </c>
      <c r="G12" s="441"/>
      <c r="H12" s="389"/>
      <c r="I12" s="389">
        <v>8</v>
      </c>
      <c r="J12" s="389"/>
      <c r="K12" s="389"/>
      <c r="L12" s="389"/>
      <c r="M12" s="389"/>
      <c r="N12" s="389"/>
      <c r="O12" s="389"/>
      <c r="P12" s="389"/>
      <c r="Q12" s="389"/>
      <c r="R12" s="389"/>
      <c r="S12" s="389"/>
      <c r="T12" s="389"/>
      <c r="U12" s="389"/>
      <c r="V12" s="389"/>
      <c r="W12" s="389"/>
      <c r="X12" s="389"/>
      <c r="Y12" s="389">
        <v>5</v>
      </c>
      <c r="Z12" s="389"/>
      <c r="AA12" s="389"/>
      <c r="AB12" s="389">
        <v>5</v>
      </c>
      <c r="AC12" s="389"/>
      <c r="AD12" s="389"/>
      <c r="AE12" s="389"/>
      <c r="AF12" s="389"/>
      <c r="AG12" s="389"/>
      <c r="AH12" s="389"/>
      <c r="AI12" s="389"/>
      <c r="AJ12" s="389"/>
      <c r="AK12" s="389"/>
      <c r="AL12" s="389"/>
      <c r="AM12" s="389"/>
      <c r="AN12" s="389"/>
      <c r="AO12" s="389">
        <v>8</v>
      </c>
      <c r="AP12" s="389"/>
      <c r="AQ12" s="389"/>
      <c r="AR12" s="389">
        <v>5</v>
      </c>
      <c r="AS12" s="389"/>
      <c r="AT12" s="389"/>
      <c r="AU12" s="389"/>
      <c r="AV12" s="389"/>
      <c r="AW12" s="389"/>
      <c r="AX12" s="389"/>
      <c r="AY12" s="389"/>
      <c r="AZ12" s="389">
        <v>5</v>
      </c>
      <c r="BA12" s="389"/>
      <c r="BB12" s="389"/>
      <c r="BC12" s="389"/>
      <c r="BD12" s="389"/>
      <c r="BE12" s="389"/>
      <c r="BF12" s="389"/>
      <c r="BG12" s="389"/>
      <c r="BH12" s="389"/>
      <c r="BI12" s="389"/>
      <c r="BJ12" s="389"/>
      <c r="BK12" s="389">
        <v>9</v>
      </c>
      <c r="BL12" s="389"/>
      <c r="BM12" s="59">
        <f>COUNTIF(H12:BL12, "2020-1")</f>
        <v>0</v>
      </c>
      <c r="BN12" s="59">
        <f t="shared" ref="BN12:BN15" si="0">COUNTIF(H12:BL12,"&gt;5")</f>
        <v>3</v>
      </c>
      <c r="BO12" s="59">
        <f t="shared" ref="BO12:BO15" si="1">COUNTIF(H12:BL12,"&gt;5?")</f>
        <v>0</v>
      </c>
      <c r="BP12" s="59">
        <f t="shared" ref="BP12:BP15" si="2">COUNTIF(H12:BL12,"5")</f>
        <v>4</v>
      </c>
      <c r="BQ12" s="59">
        <f t="shared" ref="BQ12:BQ15" si="3">COUNTIF(H12:BL12,"5*")</f>
        <v>0</v>
      </c>
      <c r="BR12" s="59">
        <f t="shared" ref="BR12:BR15" si="4">SUM(BN12:BQ12)</f>
        <v>7</v>
      </c>
      <c r="BS12" s="662"/>
      <c r="BT12" s="445"/>
      <c r="BU12" s="445"/>
      <c r="BV12" s="445"/>
      <c r="BW12" s="445"/>
      <c r="BX12" s="445"/>
      <c r="BY12" s="445"/>
      <c r="BZ12" s="445"/>
      <c r="CA12" s="446"/>
      <c r="CB12" s="446"/>
      <c r="CC12" s="444"/>
      <c r="CD12" s="445"/>
      <c r="CE12" s="445"/>
      <c r="CF12" s="445"/>
      <c r="CG12" s="449"/>
      <c r="CH12" s="444"/>
      <c r="CI12" s="445"/>
      <c r="CJ12" s="445"/>
      <c r="CK12" s="445"/>
      <c r="CL12" s="445"/>
      <c r="CM12" s="445"/>
      <c r="CN12" s="445"/>
      <c r="CO12" s="445"/>
      <c r="CP12" s="445"/>
      <c r="CQ12" s="449"/>
      <c r="CR12" s="444"/>
      <c r="CS12" s="445"/>
      <c r="CT12" s="445"/>
      <c r="CU12" s="445"/>
      <c r="CV12" s="445"/>
      <c r="CW12" s="445"/>
      <c r="CX12" s="445"/>
      <c r="CY12" s="445"/>
      <c r="CZ12" s="445"/>
      <c r="DA12" s="442"/>
      <c r="DB12" s="444"/>
      <c r="DC12" s="446"/>
      <c r="DD12" s="444"/>
      <c r="DE12" s="445"/>
      <c r="DF12" s="445"/>
      <c r="DG12" s="445"/>
      <c r="DH12" s="445"/>
      <c r="DI12" s="445"/>
      <c r="DJ12" s="446"/>
    </row>
    <row r="13" spans="1:114" s="450" customFormat="1" hidden="1" x14ac:dyDescent="0.25">
      <c r="A13" s="437"/>
      <c r="B13" s="367">
        <v>40485</v>
      </c>
      <c r="C13" s="440" t="s">
        <v>1426</v>
      </c>
      <c r="D13" s="533" t="s">
        <v>1427</v>
      </c>
      <c r="E13" s="440"/>
      <c r="F13" s="367">
        <v>1</v>
      </c>
      <c r="G13" s="441"/>
      <c r="H13" s="389"/>
      <c r="I13" s="389">
        <v>7</v>
      </c>
      <c r="J13" s="389"/>
      <c r="K13" s="389"/>
      <c r="L13" s="389"/>
      <c r="M13" s="389"/>
      <c r="N13" s="389"/>
      <c r="O13" s="389"/>
      <c r="P13" s="389"/>
      <c r="Q13" s="389"/>
      <c r="R13" s="389"/>
      <c r="S13" s="389"/>
      <c r="T13" s="389"/>
      <c r="U13" s="389"/>
      <c r="V13" s="389"/>
      <c r="W13" s="389"/>
      <c r="X13" s="389"/>
      <c r="Y13" s="389">
        <v>7</v>
      </c>
      <c r="Z13" s="389"/>
      <c r="AA13" s="389"/>
      <c r="AB13" s="389">
        <v>8</v>
      </c>
      <c r="AC13" s="389"/>
      <c r="AD13" s="389"/>
      <c r="AE13" s="389"/>
      <c r="AF13" s="389"/>
      <c r="AG13" s="389"/>
      <c r="AH13" s="389"/>
      <c r="AI13" s="389"/>
      <c r="AJ13" s="389"/>
      <c r="AK13" s="389"/>
      <c r="AL13" s="389"/>
      <c r="AM13" s="389"/>
      <c r="AN13" s="389"/>
      <c r="AO13" s="389">
        <v>7</v>
      </c>
      <c r="AP13" s="389"/>
      <c r="AQ13" s="389"/>
      <c r="AR13" s="389">
        <v>5</v>
      </c>
      <c r="AS13" s="389"/>
      <c r="AT13" s="389"/>
      <c r="AU13" s="389"/>
      <c r="AV13" s="389"/>
      <c r="AW13" s="389"/>
      <c r="AX13" s="389"/>
      <c r="AY13" s="389"/>
      <c r="AZ13" s="389">
        <v>8</v>
      </c>
      <c r="BA13" s="389"/>
      <c r="BB13" s="389"/>
      <c r="BC13" s="389"/>
      <c r="BD13" s="389"/>
      <c r="BE13" s="389"/>
      <c r="BF13" s="389"/>
      <c r="BG13" s="389"/>
      <c r="BH13" s="389"/>
      <c r="BI13" s="389"/>
      <c r="BJ13" s="389"/>
      <c r="BK13" s="389">
        <v>8</v>
      </c>
      <c r="BL13" s="389"/>
      <c r="BM13" s="59">
        <f>COUNTIF(H13:BL13, "2020-2")</f>
        <v>0</v>
      </c>
      <c r="BN13" s="59">
        <f t="shared" si="0"/>
        <v>6</v>
      </c>
      <c r="BO13" s="59">
        <f t="shared" si="1"/>
        <v>0</v>
      </c>
      <c r="BP13" s="59">
        <f t="shared" si="2"/>
        <v>1</v>
      </c>
      <c r="BQ13" s="59">
        <f t="shared" si="3"/>
        <v>0</v>
      </c>
      <c r="BR13" s="59">
        <f t="shared" si="4"/>
        <v>7</v>
      </c>
      <c r="BS13" s="662"/>
      <c r="BT13" s="445"/>
      <c r="BU13" s="445"/>
      <c r="BV13" s="445"/>
      <c r="BW13" s="445"/>
      <c r="BX13" s="445"/>
      <c r="BY13" s="445"/>
      <c r="BZ13" s="445"/>
      <c r="CA13" s="446"/>
      <c r="CB13" s="446"/>
      <c r="CC13" s="444"/>
      <c r="CD13" s="445"/>
      <c r="CE13" s="445"/>
      <c r="CF13" s="445"/>
      <c r="CG13" s="449"/>
      <c r="CH13" s="444"/>
      <c r="CI13" s="445"/>
      <c r="CJ13" s="445"/>
      <c r="CK13" s="445"/>
      <c r="CL13" s="445"/>
      <c r="CM13" s="445"/>
      <c r="CN13" s="445"/>
      <c r="CO13" s="445"/>
      <c r="CP13" s="445"/>
      <c r="CQ13" s="449"/>
      <c r="CR13" s="444"/>
      <c r="CS13" s="445"/>
      <c r="CT13" s="445"/>
      <c r="CU13" s="445"/>
      <c r="CV13" s="445"/>
      <c r="CW13" s="445"/>
      <c r="CX13" s="445"/>
      <c r="CY13" s="445"/>
      <c r="CZ13" s="445"/>
      <c r="DA13" s="442"/>
      <c r="DB13" s="444"/>
      <c r="DC13" s="446"/>
      <c r="DD13" s="444"/>
      <c r="DE13" s="445"/>
      <c r="DF13" s="445"/>
      <c r="DG13" s="445"/>
      <c r="DH13" s="445"/>
      <c r="DI13" s="445"/>
      <c r="DJ13" s="446"/>
    </row>
    <row r="14" spans="1:114" s="582" customFormat="1" ht="15" hidden="1" x14ac:dyDescent="0.25">
      <c r="A14" s="574"/>
      <c r="B14" s="206"/>
      <c r="C14" s="91" t="s">
        <v>2014</v>
      </c>
      <c r="D14" s="575" t="s">
        <v>2015</v>
      </c>
      <c r="E14" s="91" t="s">
        <v>592</v>
      </c>
      <c r="F14" s="206">
        <v>1</v>
      </c>
      <c r="G14" s="576"/>
      <c r="H14" s="595">
        <v>5</v>
      </c>
      <c r="I14" s="595">
        <v>5</v>
      </c>
      <c r="J14" s="595"/>
      <c r="K14" s="595">
        <v>5</v>
      </c>
      <c r="L14" s="595"/>
      <c r="M14" s="595"/>
      <c r="N14" s="596"/>
      <c r="O14" s="595"/>
      <c r="P14" s="595"/>
      <c r="Q14" s="595"/>
      <c r="R14" s="596">
        <v>5</v>
      </c>
      <c r="S14" s="596"/>
      <c r="T14" s="595"/>
      <c r="U14" s="595"/>
      <c r="V14" s="595"/>
      <c r="W14" s="595"/>
      <c r="X14" s="595">
        <v>5</v>
      </c>
      <c r="Y14" s="595"/>
      <c r="Z14" s="595"/>
      <c r="AA14" s="595"/>
      <c r="AB14" s="595"/>
      <c r="AC14" s="595"/>
      <c r="AD14" s="595"/>
      <c r="AE14" s="596"/>
      <c r="AF14" s="596"/>
      <c r="AG14" s="595">
        <v>5</v>
      </c>
      <c r="AH14" s="596"/>
      <c r="AI14" s="595"/>
      <c r="AJ14" s="595"/>
      <c r="AK14" s="595"/>
      <c r="AL14" s="595"/>
      <c r="AM14" s="595">
        <v>5</v>
      </c>
      <c r="AN14" s="595"/>
      <c r="AO14" s="596"/>
      <c r="AP14" s="596"/>
      <c r="AQ14" s="595"/>
      <c r="AR14" s="596"/>
      <c r="AS14" s="596"/>
      <c r="AT14" s="595"/>
      <c r="AU14" s="596"/>
      <c r="AV14" s="595"/>
      <c r="AW14" s="595"/>
      <c r="AX14" s="595"/>
      <c r="AY14" s="595"/>
      <c r="AZ14" s="595"/>
      <c r="BA14" s="595"/>
      <c r="BB14" s="595"/>
      <c r="BC14" s="595"/>
      <c r="BD14" s="595"/>
      <c r="BE14" s="595"/>
      <c r="BF14" s="596"/>
      <c r="BG14" s="595"/>
      <c r="BH14" s="595"/>
      <c r="BI14" s="595"/>
      <c r="BJ14" s="595"/>
      <c r="BK14" s="596"/>
      <c r="BL14" s="595"/>
      <c r="BM14" s="59">
        <f>COUNTIF(H14:BL14, "2023-1")</f>
        <v>0</v>
      </c>
      <c r="BN14" s="59">
        <f t="shared" si="0"/>
        <v>0</v>
      </c>
      <c r="BO14" s="59">
        <f t="shared" si="1"/>
        <v>0</v>
      </c>
      <c r="BP14" s="59">
        <f t="shared" si="2"/>
        <v>7</v>
      </c>
      <c r="BQ14" s="59">
        <f t="shared" si="3"/>
        <v>0</v>
      </c>
      <c r="BR14" s="59">
        <f t="shared" si="4"/>
        <v>7</v>
      </c>
      <c r="BS14" s="663"/>
      <c r="BT14" s="578"/>
      <c r="BU14" s="578"/>
      <c r="BV14" s="578"/>
      <c r="BW14" s="578"/>
      <c r="BX14" s="578"/>
      <c r="BY14" s="578"/>
      <c r="BZ14" s="578"/>
      <c r="CA14" s="579"/>
      <c r="CB14" s="579"/>
      <c r="CC14" s="577"/>
      <c r="CD14" s="578"/>
      <c r="CE14" s="578"/>
      <c r="CF14" s="578"/>
      <c r="CG14" s="580"/>
      <c r="CH14" s="577"/>
      <c r="CI14" s="578"/>
      <c r="CJ14" s="578"/>
      <c r="CK14" s="578"/>
      <c r="CL14" s="578"/>
      <c r="CM14" s="578"/>
      <c r="CN14" s="578"/>
      <c r="CO14" s="578"/>
      <c r="CP14" s="578"/>
      <c r="CQ14" s="580"/>
      <c r="CR14" s="577"/>
      <c r="CS14" s="578"/>
      <c r="CT14" s="578"/>
      <c r="CU14" s="578"/>
      <c r="CV14" s="578"/>
      <c r="CW14" s="578"/>
      <c r="CX14" s="578"/>
      <c r="CY14" s="578"/>
      <c r="CZ14" s="578"/>
      <c r="DA14" s="581"/>
      <c r="DB14" s="577"/>
      <c r="DC14" s="579"/>
      <c r="DD14" s="577"/>
      <c r="DE14" s="578"/>
      <c r="DF14" s="578"/>
      <c r="DG14" s="578"/>
      <c r="DH14" s="578"/>
      <c r="DI14" s="578"/>
      <c r="DJ14" s="579"/>
    </row>
    <row r="15" spans="1:114" s="582" customFormat="1" ht="15" hidden="1" x14ac:dyDescent="0.25">
      <c r="A15" s="574"/>
      <c r="B15" s="206"/>
      <c r="C15" s="91" t="s">
        <v>2448</v>
      </c>
      <c r="D15" s="728" t="s">
        <v>2447</v>
      </c>
      <c r="E15" s="91" t="s">
        <v>592</v>
      </c>
      <c r="F15" s="206">
        <v>1</v>
      </c>
      <c r="G15" s="576"/>
      <c r="H15" s="595" t="s">
        <v>2547</v>
      </c>
      <c r="I15" s="595" t="s">
        <v>2547</v>
      </c>
      <c r="J15" s="595" t="s">
        <v>2547</v>
      </c>
      <c r="K15" s="595" t="s">
        <v>2547</v>
      </c>
      <c r="L15" s="595" t="s">
        <v>2547</v>
      </c>
      <c r="M15" s="595"/>
      <c r="N15" s="596"/>
      <c r="O15" s="595"/>
      <c r="P15" s="595" t="s">
        <v>2547</v>
      </c>
      <c r="Q15" s="595"/>
      <c r="R15" s="596"/>
      <c r="S15" s="596"/>
      <c r="T15" s="595"/>
      <c r="U15" s="595"/>
      <c r="V15" s="595"/>
      <c r="W15" s="595"/>
      <c r="X15" s="595"/>
      <c r="Y15" s="595" t="s">
        <v>2547</v>
      </c>
      <c r="Z15" s="595"/>
      <c r="AA15" s="595"/>
      <c r="AB15" s="595"/>
      <c r="AC15" s="595"/>
      <c r="AD15" s="595"/>
      <c r="AE15" s="596"/>
      <c r="AF15" s="596"/>
      <c r="AG15" s="595"/>
      <c r="AH15" s="596"/>
      <c r="AI15" s="595"/>
      <c r="AJ15" s="595"/>
      <c r="AK15" s="595"/>
      <c r="AL15" s="595"/>
      <c r="AM15" s="595"/>
      <c r="AN15" s="595"/>
      <c r="AO15" s="596"/>
      <c r="AP15" s="596"/>
      <c r="AQ15" s="595"/>
      <c r="AR15" s="596"/>
      <c r="AS15" s="596"/>
      <c r="AT15" s="595"/>
      <c r="AU15" s="596"/>
      <c r="AV15" s="595"/>
      <c r="AW15" s="595"/>
      <c r="AX15" s="595"/>
      <c r="AY15" s="595"/>
      <c r="AZ15" s="595"/>
      <c r="BA15" s="595"/>
      <c r="BB15" s="595"/>
      <c r="BC15" s="595"/>
      <c r="BD15" s="595"/>
      <c r="BE15" s="595"/>
      <c r="BF15" s="596"/>
      <c r="BG15" s="595"/>
      <c r="BH15" s="595"/>
      <c r="BI15" s="595"/>
      <c r="BJ15" s="595"/>
      <c r="BK15" s="596"/>
      <c r="BL15" s="595"/>
      <c r="BM15" s="59">
        <f t="shared" ref="BM15" si="5">COUNTIF(H15:BL15, "2024-1")</f>
        <v>7</v>
      </c>
      <c r="BN15" s="59">
        <f t="shared" si="0"/>
        <v>0</v>
      </c>
      <c r="BO15" s="59">
        <f t="shared" si="1"/>
        <v>0</v>
      </c>
      <c r="BP15" s="59">
        <f t="shared" si="2"/>
        <v>0</v>
      </c>
      <c r="BQ15" s="59">
        <f t="shared" si="3"/>
        <v>0</v>
      </c>
      <c r="BR15" s="59">
        <f t="shared" si="4"/>
        <v>0</v>
      </c>
      <c r="BS15" s="663"/>
      <c r="BT15" s="578"/>
      <c r="BU15" s="578"/>
      <c r="BV15" s="578"/>
      <c r="BW15" s="578"/>
      <c r="BX15" s="578"/>
      <c r="BY15" s="578"/>
      <c r="BZ15" s="578"/>
      <c r="CA15" s="579"/>
      <c r="CB15" s="579"/>
      <c r="CC15" s="577"/>
      <c r="CD15" s="578"/>
      <c r="CE15" s="578"/>
      <c r="CF15" s="578"/>
      <c r="CG15" s="580"/>
      <c r="CH15" s="577"/>
      <c r="CI15" s="578"/>
      <c r="CJ15" s="578"/>
      <c r="CK15" s="578"/>
      <c r="CL15" s="578"/>
      <c r="CM15" s="578"/>
      <c r="CN15" s="578"/>
      <c r="CO15" s="578"/>
      <c r="CP15" s="578"/>
      <c r="CQ15" s="580"/>
      <c r="CR15" s="577"/>
      <c r="CS15" s="578"/>
      <c r="CT15" s="578"/>
      <c r="CU15" s="578"/>
      <c r="CV15" s="578"/>
      <c r="CW15" s="578"/>
      <c r="CX15" s="578"/>
      <c r="CY15" s="578"/>
      <c r="CZ15" s="578"/>
      <c r="DA15" s="581"/>
      <c r="DB15" s="577"/>
      <c r="DC15" s="579"/>
      <c r="DD15" s="577"/>
      <c r="DE15" s="578"/>
      <c r="DF15" s="578"/>
      <c r="DG15" s="578"/>
      <c r="DH15" s="578"/>
      <c r="DI15" s="578"/>
      <c r="DJ15" s="579"/>
    </row>
    <row r="16" spans="1:114" s="582" customFormat="1" ht="15" x14ac:dyDescent="0.25">
      <c r="A16" s="574"/>
      <c r="B16" s="206"/>
      <c r="C16" s="91" t="s">
        <v>2450</v>
      </c>
      <c r="D16" s="575" t="s">
        <v>2449</v>
      </c>
      <c r="E16" s="91" t="s">
        <v>592</v>
      </c>
      <c r="F16" s="206">
        <v>1</v>
      </c>
      <c r="G16" s="576"/>
      <c r="H16" s="595">
        <v>5</v>
      </c>
      <c r="I16" s="595">
        <v>5</v>
      </c>
      <c r="J16" s="595">
        <v>5</v>
      </c>
      <c r="K16" s="595">
        <v>5</v>
      </c>
      <c r="L16" s="595">
        <v>5</v>
      </c>
      <c r="M16" s="595"/>
      <c r="N16" s="596"/>
      <c r="O16" s="595"/>
      <c r="P16" s="595">
        <v>5</v>
      </c>
      <c r="Q16" s="595"/>
      <c r="R16" s="596"/>
      <c r="S16" s="596"/>
      <c r="T16" s="595"/>
      <c r="U16" s="595"/>
      <c r="V16" s="595"/>
      <c r="W16" s="595"/>
      <c r="X16" s="595"/>
      <c r="Y16" s="595">
        <v>5</v>
      </c>
      <c r="Z16" s="595"/>
      <c r="AA16" s="595"/>
      <c r="AB16" s="595"/>
      <c r="AC16" s="595"/>
      <c r="AD16" s="595"/>
      <c r="AE16" s="596"/>
      <c r="AF16" s="596"/>
      <c r="AG16" s="595"/>
      <c r="AH16" s="596"/>
      <c r="AI16" s="595"/>
      <c r="AJ16" s="595"/>
      <c r="AK16" s="595"/>
      <c r="AL16" s="595"/>
      <c r="AM16" s="595"/>
      <c r="AN16" s="595"/>
      <c r="AO16" s="596"/>
      <c r="AP16" s="596"/>
      <c r="AQ16" s="595"/>
      <c r="AR16" s="596"/>
      <c r="AS16" s="596"/>
      <c r="AT16" s="595"/>
      <c r="AU16" s="596"/>
      <c r="AV16" s="595"/>
      <c r="AW16" s="595"/>
      <c r="AX16" s="595"/>
      <c r="AY16" s="595"/>
      <c r="AZ16" s="595"/>
      <c r="BA16" s="595"/>
      <c r="BB16" s="595"/>
      <c r="BC16" s="595"/>
      <c r="BD16" s="595"/>
      <c r="BE16" s="595"/>
      <c r="BF16" s="596"/>
      <c r="BG16" s="595"/>
      <c r="BH16" s="595"/>
      <c r="BI16" s="595"/>
      <c r="BJ16" s="595"/>
      <c r="BK16" s="596"/>
      <c r="BL16" s="595"/>
      <c r="BM16" s="59">
        <f t="shared" ref="BM16:BM65" si="6">COUNTIF(H16:BL16, "2024-1")</f>
        <v>0</v>
      </c>
      <c r="BN16" s="59">
        <f t="shared" ref="BN16:BN65" si="7">COUNTIF(H16:BL16,"&gt;5")</f>
        <v>0</v>
      </c>
      <c r="BO16" s="59">
        <f t="shared" ref="BO16:BO65" si="8">COUNTIF(H16:BL16,"&gt;5?")</f>
        <v>0</v>
      </c>
      <c r="BP16" s="59">
        <f t="shared" ref="BP16:BP65" si="9">COUNTIF(H16:BL16,"5")</f>
        <v>7</v>
      </c>
      <c r="BQ16" s="59">
        <f t="shared" ref="BQ16:BQ65" si="10">COUNTIF(H16:BL16,"5*")</f>
        <v>0</v>
      </c>
      <c r="BR16" s="59">
        <f t="shared" ref="BR16:BR65" si="11">SUM(BN16:BQ16)</f>
        <v>7</v>
      </c>
      <c r="BS16" s="663"/>
      <c r="BT16" s="578"/>
      <c r="BU16" s="578"/>
      <c r="BV16" s="578"/>
      <c r="BW16" s="578"/>
      <c r="BX16" s="578"/>
      <c r="BY16" s="578"/>
      <c r="BZ16" s="578"/>
      <c r="CA16" s="579"/>
      <c r="CB16" s="579"/>
      <c r="CC16" s="577"/>
      <c r="CD16" s="578"/>
      <c r="CE16" s="578"/>
      <c r="CF16" s="578"/>
      <c r="CG16" s="580"/>
      <c r="CH16" s="577"/>
      <c r="CI16" s="578"/>
      <c r="CJ16" s="578"/>
      <c r="CK16" s="578"/>
      <c r="CL16" s="578"/>
      <c r="CM16" s="578"/>
      <c r="CN16" s="578"/>
      <c r="CO16" s="578"/>
      <c r="CP16" s="578"/>
      <c r="CQ16" s="580"/>
      <c r="CR16" s="577"/>
      <c r="CS16" s="578"/>
      <c r="CT16" s="578"/>
      <c r="CU16" s="578"/>
      <c r="CV16" s="578"/>
      <c r="CW16" s="578"/>
      <c r="CX16" s="578"/>
      <c r="CY16" s="578"/>
      <c r="CZ16" s="578"/>
      <c r="DA16" s="581"/>
      <c r="DB16" s="577"/>
      <c r="DC16" s="579"/>
      <c r="DD16" s="577"/>
      <c r="DE16" s="578"/>
      <c r="DF16" s="578"/>
      <c r="DG16" s="578"/>
      <c r="DH16" s="578"/>
      <c r="DI16" s="578"/>
      <c r="DJ16" s="579"/>
    </row>
    <row r="17" spans="1:114" s="582" customFormat="1" ht="15" x14ac:dyDescent="0.25">
      <c r="A17" s="574"/>
      <c r="B17" s="206"/>
      <c r="C17" s="91" t="s">
        <v>2458</v>
      </c>
      <c r="D17" s="575" t="s">
        <v>2457</v>
      </c>
      <c r="E17" s="91" t="s">
        <v>592</v>
      </c>
      <c r="F17" s="206">
        <v>1</v>
      </c>
      <c r="G17" s="576"/>
      <c r="H17" s="595">
        <v>9</v>
      </c>
      <c r="I17" s="595">
        <v>9</v>
      </c>
      <c r="J17" s="595">
        <v>9</v>
      </c>
      <c r="K17" s="595">
        <v>8</v>
      </c>
      <c r="L17" s="595">
        <v>8</v>
      </c>
      <c r="M17" s="595"/>
      <c r="N17" s="596"/>
      <c r="O17" s="595"/>
      <c r="P17" s="595">
        <v>7</v>
      </c>
      <c r="Q17" s="595"/>
      <c r="R17" s="596"/>
      <c r="S17" s="596"/>
      <c r="T17" s="595"/>
      <c r="U17" s="595"/>
      <c r="V17" s="595"/>
      <c r="W17" s="595"/>
      <c r="X17" s="595"/>
      <c r="Y17" s="595">
        <v>9</v>
      </c>
      <c r="Z17" s="595"/>
      <c r="AA17" s="595"/>
      <c r="AB17" s="595"/>
      <c r="AC17" s="595"/>
      <c r="AD17" s="595"/>
      <c r="AE17" s="596"/>
      <c r="AF17" s="596"/>
      <c r="AG17" s="595"/>
      <c r="AH17" s="596"/>
      <c r="AI17" s="595"/>
      <c r="AJ17" s="595"/>
      <c r="AK17" s="595"/>
      <c r="AL17" s="595"/>
      <c r="AM17" s="595"/>
      <c r="AN17" s="595"/>
      <c r="AO17" s="596"/>
      <c r="AP17" s="596"/>
      <c r="AQ17" s="595"/>
      <c r="AR17" s="596"/>
      <c r="AS17" s="596"/>
      <c r="AT17" s="595"/>
      <c r="AU17" s="596"/>
      <c r="AV17" s="595"/>
      <c r="AW17" s="595"/>
      <c r="AX17" s="595"/>
      <c r="AY17" s="595"/>
      <c r="AZ17" s="595"/>
      <c r="BA17" s="595"/>
      <c r="BB17" s="595"/>
      <c r="BC17" s="595"/>
      <c r="BD17" s="595"/>
      <c r="BE17" s="595"/>
      <c r="BF17" s="596"/>
      <c r="BG17" s="595"/>
      <c r="BH17" s="595"/>
      <c r="BI17" s="595"/>
      <c r="BJ17" s="595"/>
      <c r="BK17" s="596"/>
      <c r="BL17" s="595"/>
      <c r="BM17" s="59">
        <f t="shared" si="6"/>
        <v>0</v>
      </c>
      <c r="BN17" s="59">
        <f t="shared" si="7"/>
        <v>7</v>
      </c>
      <c r="BO17" s="59">
        <f t="shared" si="8"/>
        <v>0</v>
      </c>
      <c r="BP17" s="59">
        <f t="shared" si="9"/>
        <v>0</v>
      </c>
      <c r="BQ17" s="59">
        <f t="shared" si="10"/>
        <v>0</v>
      </c>
      <c r="BR17" s="59">
        <f t="shared" si="11"/>
        <v>7</v>
      </c>
      <c r="BS17" s="663"/>
      <c r="BT17" s="578"/>
      <c r="BU17" s="578"/>
      <c r="BV17" s="578"/>
      <c r="BW17" s="578"/>
      <c r="BX17" s="578"/>
      <c r="BY17" s="578"/>
      <c r="BZ17" s="578"/>
      <c r="CA17" s="579"/>
      <c r="CB17" s="579"/>
      <c r="CC17" s="577"/>
      <c r="CD17" s="578"/>
      <c r="CE17" s="578"/>
      <c r="CF17" s="578"/>
      <c r="CG17" s="580"/>
      <c r="CH17" s="577"/>
      <c r="CI17" s="578"/>
      <c r="CJ17" s="578"/>
      <c r="CK17" s="578"/>
      <c r="CL17" s="578"/>
      <c r="CM17" s="578"/>
      <c r="CN17" s="578"/>
      <c r="CO17" s="578"/>
      <c r="CP17" s="578"/>
      <c r="CQ17" s="580"/>
      <c r="CR17" s="577"/>
      <c r="CS17" s="578"/>
      <c r="CT17" s="578"/>
      <c r="CU17" s="578"/>
      <c r="CV17" s="578"/>
      <c r="CW17" s="578"/>
      <c r="CX17" s="578"/>
      <c r="CY17" s="578"/>
      <c r="CZ17" s="578"/>
      <c r="DA17" s="581"/>
      <c r="DB17" s="577"/>
      <c r="DC17" s="579"/>
      <c r="DD17" s="577"/>
      <c r="DE17" s="578"/>
      <c r="DF17" s="578"/>
      <c r="DG17" s="578"/>
      <c r="DH17" s="578"/>
      <c r="DI17" s="578"/>
      <c r="DJ17" s="579"/>
    </row>
    <row r="18" spans="1:114" s="582" customFormat="1" ht="15" x14ac:dyDescent="0.25">
      <c r="A18" s="574"/>
      <c r="B18" s="206"/>
      <c r="C18" s="91" t="s">
        <v>2466</v>
      </c>
      <c r="D18" s="575" t="s">
        <v>2465</v>
      </c>
      <c r="E18" s="91" t="s">
        <v>592</v>
      </c>
      <c r="F18" s="206">
        <v>1</v>
      </c>
      <c r="G18" s="576"/>
      <c r="H18" s="595">
        <v>5</v>
      </c>
      <c r="I18" s="595">
        <v>7</v>
      </c>
      <c r="J18" s="595">
        <v>6</v>
      </c>
      <c r="K18" s="595">
        <v>7</v>
      </c>
      <c r="L18" s="595">
        <v>7</v>
      </c>
      <c r="M18" s="595"/>
      <c r="N18" s="596"/>
      <c r="O18" s="595"/>
      <c r="P18" s="595">
        <v>6</v>
      </c>
      <c r="Q18" s="595"/>
      <c r="R18" s="596"/>
      <c r="S18" s="596"/>
      <c r="T18" s="595"/>
      <c r="U18" s="595"/>
      <c r="V18" s="595"/>
      <c r="W18" s="595"/>
      <c r="X18" s="595"/>
      <c r="Y18" s="595">
        <v>8</v>
      </c>
      <c r="Z18" s="595"/>
      <c r="AA18" s="595"/>
      <c r="AB18" s="595"/>
      <c r="AC18" s="595"/>
      <c r="AD18" s="595"/>
      <c r="AE18" s="596"/>
      <c r="AF18" s="596"/>
      <c r="AG18" s="595"/>
      <c r="AH18" s="596"/>
      <c r="AI18" s="595"/>
      <c r="AJ18" s="595"/>
      <c r="AK18" s="595"/>
      <c r="AL18" s="595"/>
      <c r="AM18" s="595"/>
      <c r="AN18" s="595"/>
      <c r="AO18" s="596"/>
      <c r="AP18" s="596"/>
      <c r="AQ18" s="595"/>
      <c r="AR18" s="596"/>
      <c r="AS18" s="596"/>
      <c r="AT18" s="595"/>
      <c r="AU18" s="596"/>
      <c r="AV18" s="595"/>
      <c r="AW18" s="595"/>
      <c r="AX18" s="595"/>
      <c r="AY18" s="595"/>
      <c r="AZ18" s="595"/>
      <c r="BA18" s="595"/>
      <c r="BB18" s="595"/>
      <c r="BC18" s="595"/>
      <c r="BD18" s="595"/>
      <c r="BE18" s="595"/>
      <c r="BF18" s="596"/>
      <c r="BG18" s="595"/>
      <c r="BH18" s="595"/>
      <c r="BI18" s="595"/>
      <c r="BJ18" s="595"/>
      <c r="BK18" s="596"/>
      <c r="BL18" s="595"/>
      <c r="BM18" s="59">
        <f t="shared" si="6"/>
        <v>0</v>
      </c>
      <c r="BN18" s="59">
        <f t="shared" si="7"/>
        <v>6</v>
      </c>
      <c r="BO18" s="59">
        <f t="shared" si="8"/>
        <v>0</v>
      </c>
      <c r="BP18" s="59">
        <f t="shared" si="9"/>
        <v>1</v>
      </c>
      <c r="BQ18" s="59">
        <f t="shared" si="10"/>
        <v>0</v>
      </c>
      <c r="BR18" s="59">
        <f t="shared" si="11"/>
        <v>7</v>
      </c>
      <c r="BS18" s="663"/>
      <c r="BT18" s="578"/>
      <c r="BU18" s="578"/>
      <c r="BV18" s="578"/>
      <c r="BW18" s="578"/>
      <c r="BX18" s="578"/>
      <c r="BY18" s="578"/>
      <c r="BZ18" s="578"/>
      <c r="CA18" s="579"/>
      <c r="CB18" s="579"/>
      <c r="CC18" s="577"/>
      <c r="CD18" s="578"/>
      <c r="CE18" s="578"/>
      <c r="CF18" s="578"/>
      <c r="CG18" s="580"/>
      <c r="CH18" s="577"/>
      <c r="CI18" s="578"/>
      <c r="CJ18" s="578"/>
      <c r="CK18" s="578"/>
      <c r="CL18" s="578"/>
      <c r="CM18" s="578"/>
      <c r="CN18" s="578"/>
      <c r="CO18" s="578"/>
      <c r="CP18" s="578"/>
      <c r="CQ18" s="580"/>
      <c r="CR18" s="577"/>
      <c r="CS18" s="578"/>
      <c r="CT18" s="578"/>
      <c r="CU18" s="578"/>
      <c r="CV18" s="578"/>
      <c r="CW18" s="578"/>
      <c r="CX18" s="578"/>
      <c r="CY18" s="578"/>
      <c r="CZ18" s="578"/>
      <c r="DA18" s="581"/>
      <c r="DB18" s="577"/>
      <c r="DC18" s="579"/>
      <c r="DD18" s="577"/>
      <c r="DE18" s="578"/>
      <c r="DF18" s="578"/>
      <c r="DG18" s="578"/>
      <c r="DH18" s="578"/>
      <c r="DI18" s="578"/>
      <c r="DJ18" s="579"/>
    </row>
    <row r="19" spans="1:114" s="582" customFormat="1" ht="15" x14ac:dyDescent="0.25">
      <c r="A19" s="574"/>
      <c r="B19" s="206"/>
      <c r="C19" s="91" t="s">
        <v>2468</v>
      </c>
      <c r="D19" s="575" t="s">
        <v>2467</v>
      </c>
      <c r="E19" s="91" t="s">
        <v>592</v>
      </c>
      <c r="F19" s="206">
        <v>1</v>
      </c>
      <c r="G19" s="576"/>
      <c r="H19" s="595">
        <v>7</v>
      </c>
      <c r="I19" s="595">
        <v>8</v>
      </c>
      <c r="J19" s="595">
        <v>6</v>
      </c>
      <c r="K19" s="595">
        <v>5</v>
      </c>
      <c r="L19" s="595">
        <v>8</v>
      </c>
      <c r="M19" s="595"/>
      <c r="N19" s="596"/>
      <c r="O19" s="595"/>
      <c r="P19" s="595">
        <v>6</v>
      </c>
      <c r="Q19" s="595"/>
      <c r="R19" s="596"/>
      <c r="S19" s="596"/>
      <c r="T19" s="595"/>
      <c r="U19" s="595"/>
      <c r="V19" s="595"/>
      <c r="W19" s="595"/>
      <c r="X19" s="595"/>
      <c r="Y19" s="595">
        <v>9</v>
      </c>
      <c r="Z19" s="595"/>
      <c r="AA19" s="595"/>
      <c r="AB19" s="595"/>
      <c r="AC19" s="595"/>
      <c r="AD19" s="595"/>
      <c r="AE19" s="596"/>
      <c r="AF19" s="596"/>
      <c r="AG19" s="595"/>
      <c r="AH19" s="596"/>
      <c r="AI19" s="595"/>
      <c r="AJ19" s="595"/>
      <c r="AK19" s="595"/>
      <c r="AL19" s="595"/>
      <c r="AM19" s="595"/>
      <c r="AN19" s="595"/>
      <c r="AO19" s="596"/>
      <c r="AP19" s="596"/>
      <c r="AQ19" s="595"/>
      <c r="AR19" s="596"/>
      <c r="AS19" s="596"/>
      <c r="AT19" s="595"/>
      <c r="AU19" s="596"/>
      <c r="AV19" s="595"/>
      <c r="AW19" s="595"/>
      <c r="AX19" s="595"/>
      <c r="AY19" s="595"/>
      <c r="AZ19" s="595"/>
      <c r="BA19" s="595"/>
      <c r="BB19" s="595"/>
      <c r="BC19" s="595"/>
      <c r="BD19" s="595"/>
      <c r="BE19" s="595"/>
      <c r="BF19" s="596"/>
      <c r="BG19" s="595"/>
      <c r="BH19" s="595"/>
      <c r="BI19" s="595"/>
      <c r="BJ19" s="595"/>
      <c r="BK19" s="596"/>
      <c r="BL19" s="595"/>
      <c r="BM19" s="59">
        <f t="shared" si="6"/>
        <v>0</v>
      </c>
      <c r="BN19" s="59">
        <f t="shared" si="7"/>
        <v>6</v>
      </c>
      <c r="BO19" s="59">
        <f t="shared" si="8"/>
        <v>0</v>
      </c>
      <c r="BP19" s="59">
        <f t="shared" si="9"/>
        <v>1</v>
      </c>
      <c r="BQ19" s="59">
        <f t="shared" si="10"/>
        <v>0</v>
      </c>
      <c r="BR19" s="59">
        <f t="shared" si="11"/>
        <v>7</v>
      </c>
      <c r="BS19" s="663"/>
      <c r="BT19" s="578"/>
      <c r="BU19" s="578"/>
      <c r="BV19" s="578"/>
      <c r="BW19" s="578"/>
      <c r="BX19" s="578"/>
      <c r="BY19" s="578"/>
      <c r="BZ19" s="578"/>
      <c r="CA19" s="579"/>
      <c r="CB19" s="579"/>
      <c r="CC19" s="577"/>
      <c r="CD19" s="578"/>
      <c r="CE19" s="578"/>
      <c r="CF19" s="578"/>
      <c r="CG19" s="580"/>
      <c r="CH19" s="577"/>
      <c r="CI19" s="578"/>
      <c r="CJ19" s="578"/>
      <c r="CK19" s="578"/>
      <c r="CL19" s="578"/>
      <c r="CM19" s="578"/>
      <c r="CN19" s="578"/>
      <c r="CO19" s="578"/>
      <c r="CP19" s="578"/>
      <c r="CQ19" s="580"/>
      <c r="CR19" s="577"/>
      <c r="CS19" s="578"/>
      <c r="CT19" s="578"/>
      <c r="CU19" s="578"/>
      <c r="CV19" s="578"/>
      <c r="CW19" s="578"/>
      <c r="CX19" s="578"/>
      <c r="CY19" s="578"/>
      <c r="CZ19" s="578"/>
      <c r="DA19" s="581"/>
      <c r="DB19" s="577"/>
      <c r="DC19" s="579"/>
      <c r="DD19" s="577"/>
      <c r="DE19" s="578"/>
      <c r="DF19" s="578"/>
      <c r="DG19" s="578"/>
      <c r="DH19" s="578"/>
      <c r="DI19" s="578"/>
      <c r="DJ19" s="579"/>
    </row>
    <row r="20" spans="1:114" s="582" customFormat="1" ht="15" x14ac:dyDescent="0.25">
      <c r="A20" s="574"/>
      <c r="B20" s="206"/>
      <c r="C20" s="91" t="s">
        <v>2551</v>
      </c>
      <c r="D20" s="575" t="s">
        <v>2644</v>
      </c>
      <c r="E20" s="91" t="s">
        <v>592</v>
      </c>
      <c r="F20" s="206">
        <v>1</v>
      </c>
      <c r="G20" s="576"/>
      <c r="H20" s="595">
        <v>8</v>
      </c>
      <c r="I20" s="595">
        <v>9</v>
      </c>
      <c r="J20" s="595">
        <v>7</v>
      </c>
      <c r="K20" s="595">
        <v>8</v>
      </c>
      <c r="L20" s="595">
        <v>8</v>
      </c>
      <c r="M20" s="595"/>
      <c r="N20" s="596"/>
      <c r="O20" s="595"/>
      <c r="P20" s="595">
        <v>7</v>
      </c>
      <c r="Q20" s="595"/>
      <c r="R20" s="596"/>
      <c r="S20" s="596"/>
      <c r="T20" s="595"/>
      <c r="U20" s="595"/>
      <c r="V20" s="595"/>
      <c r="W20" s="595"/>
      <c r="X20" s="595"/>
      <c r="Y20" s="595">
        <v>9</v>
      </c>
      <c r="Z20" s="595"/>
      <c r="AA20" s="595"/>
      <c r="AB20" s="595"/>
      <c r="AC20" s="595"/>
      <c r="AD20" s="595"/>
      <c r="AE20" s="596"/>
      <c r="AF20" s="596"/>
      <c r="AG20" s="595"/>
      <c r="AH20" s="596"/>
      <c r="AI20" s="595"/>
      <c r="AJ20" s="595"/>
      <c r="AK20" s="595"/>
      <c r="AL20" s="595"/>
      <c r="AM20" s="595"/>
      <c r="AN20" s="595"/>
      <c r="AO20" s="596"/>
      <c r="AP20" s="596"/>
      <c r="AQ20" s="595"/>
      <c r="AR20" s="596"/>
      <c r="AS20" s="596"/>
      <c r="AT20" s="595"/>
      <c r="AU20" s="596"/>
      <c r="AV20" s="595"/>
      <c r="AW20" s="595"/>
      <c r="AX20" s="595"/>
      <c r="AY20" s="595"/>
      <c r="AZ20" s="595"/>
      <c r="BA20" s="595"/>
      <c r="BB20" s="595"/>
      <c r="BC20" s="595"/>
      <c r="BD20" s="595"/>
      <c r="BE20" s="595"/>
      <c r="BF20" s="596"/>
      <c r="BG20" s="595"/>
      <c r="BH20" s="595"/>
      <c r="BI20" s="595"/>
      <c r="BJ20" s="595"/>
      <c r="BK20" s="596"/>
      <c r="BL20" s="595"/>
      <c r="BM20" s="59">
        <f t="shared" si="6"/>
        <v>0</v>
      </c>
      <c r="BN20" s="59">
        <f t="shared" si="7"/>
        <v>7</v>
      </c>
      <c r="BO20" s="59">
        <f t="shared" si="8"/>
        <v>0</v>
      </c>
      <c r="BP20" s="59">
        <f t="shared" si="9"/>
        <v>0</v>
      </c>
      <c r="BQ20" s="59">
        <f t="shared" si="10"/>
        <v>0</v>
      </c>
      <c r="BR20" s="59">
        <f t="shared" si="11"/>
        <v>7</v>
      </c>
      <c r="BS20" s="663"/>
      <c r="BT20" s="578"/>
      <c r="BU20" s="578"/>
      <c r="BV20" s="578"/>
      <c r="BW20" s="578"/>
      <c r="BX20" s="578"/>
      <c r="BY20" s="578"/>
      <c r="BZ20" s="578"/>
      <c r="CA20" s="579"/>
      <c r="CB20" s="579"/>
      <c r="CC20" s="577"/>
      <c r="CD20" s="578"/>
      <c r="CE20" s="578"/>
      <c r="CF20" s="578"/>
      <c r="CG20" s="580"/>
      <c r="CH20" s="577"/>
      <c r="CI20" s="578"/>
      <c r="CJ20" s="578"/>
      <c r="CK20" s="578"/>
      <c r="CL20" s="578"/>
      <c r="CM20" s="578"/>
      <c r="CN20" s="578"/>
      <c r="CO20" s="578"/>
      <c r="CP20" s="578"/>
      <c r="CQ20" s="580"/>
      <c r="CR20" s="577"/>
      <c r="CS20" s="578"/>
      <c r="CT20" s="578"/>
      <c r="CU20" s="578"/>
      <c r="CV20" s="578"/>
      <c r="CW20" s="578"/>
      <c r="CX20" s="578"/>
      <c r="CY20" s="578"/>
      <c r="CZ20" s="578"/>
      <c r="DA20" s="581"/>
      <c r="DB20" s="577"/>
      <c r="DC20" s="579"/>
      <c r="DD20" s="577"/>
      <c r="DE20" s="578"/>
      <c r="DF20" s="578"/>
      <c r="DG20" s="578"/>
      <c r="DH20" s="578"/>
      <c r="DI20" s="578"/>
      <c r="DJ20" s="579"/>
    </row>
    <row r="21" spans="1:114" s="582" customFormat="1" ht="15" x14ac:dyDescent="0.25">
      <c r="A21" s="574"/>
      <c r="B21" s="206"/>
      <c r="C21" s="91" t="s">
        <v>2611</v>
      </c>
      <c r="D21" s="575" t="s">
        <v>2610</v>
      </c>
      <c r="E21" s="91" t="s">
        <v>592</v>
      </c>
      <c r="F21" s="206">
        <v>1</v>
      </c>
      <c r="G21" s="576"/>
      <c r="H21" s="595">
        <v>9</v>
      </c>
      <c r="I21" s="595">
        <v>9</v>
      </c>
      <c r="J21" s="595">
        <v>7</v>
      </c>
      <c r="K21" s="595">
        <v>8</v>
      </c>
      <c r="L21" s="595">
        <v>8</v>
      </c>
      <c r="M21" s="595"/>
      <c r="N21" s="596"/>
      <c r="O21" s="595"/>
      <c r="P21" s="595">
        <v>7</v>
      </c>
      <c r="Q21" s="595"/>
      <c r="R21" s="596"/>
      <c r="S21" s="596"/>
      <c r="T21" s="595"/>
      <c r="U21" s="595"/>
      <c r="V21" s="595"/>
      <c r="W21" s="595"/>
      <c r="X21" s="595"/>
      <c r="Y21" s="595">
        <v>9</v>
      </c>
      <c r="Z21" s="595"/>
      <c r="AA21" s="595"/>
      <c r="AB21" s="595"/>
      <c r="AC21" s="595"/>
      <c r="AD21" s="595"/>
      <c r="AE21" s="596"/>
      <c r="AF21" s="596"/>
      <c r="AG21" s="595"/>
      <c r="AH21" s="596"/>
      <c r="AI21" s="595"/>
      <c r="AJ21" s="595"/>
      <c r="AK21" s="595"/>
      <c r="AL21" s="595"/>
      <c r="AM21" s="595"/>
      <c r="AN21" s="595"/>
      <c r="AO21" s="596"/>
      <c r="AP21" s="596"/>
      <c r="AQ21" s="595"/>
      <c r="AR21" s="596"/>
      <c r="AS21" s="596"/>
      <c r="AT21" s="595"/>
      <c r="AU21" s="596"/>
      <c r="AV21" s="595"/>
      <c r="AW21" s="595"/>
      <c r="AX21" s="595"/>
      <c r="AY21" s="595"/>
      <c r="AZ21" s="595"/>
      <c r="BA21" s="595"/>
      <c r="BB21" s="595"/>
      <c r="BC21" s="595"/>
      <c r="BD21" s="595"/>
      <c r="BE21" s="595"/>
      <c r="BF21" s="596"/>
      <c r="BG21" s="595"/>
      <c r="BH21" s="595"/>
      <c r="BI21" s="595"/>
      <c r="BJ21" s="595"/>
      <c r="BK21" s="596"/>
      <c r="BL21" s="595"/>
      <c r="BM21" s="59">
        <f t="shared" si="6"/>
        <v>0</v>
      </c>
      <c r="BN21" s="59">
        <f t="shared" si="7"/>
        <v>7</v>
      </c>
      <c r="BO21" s="59">
        <f t="shared" si="8"/>
        <v>0</v>
      </c>
      <c r="BP21" s="59">
        <f t="shared" si="9"/>
        <v>0</v>
      </c>
      <c r="BQ21" s="59">
        <f t="shared" si="10"/>
        <v>0</v>
      </c>
      <c r="BR21" s="59">
        <f t="shared" si="11"/>
        <v>7</v>
      </c>
      <c r="BS21" s="663"/>
      <c r="BT21" s="578"/>
      <c r="BU21" s="578"/>
      <c r="BV21" s="578"/>
      <c r="BW21" s="578"/>
      <c r="BX21" s="578"/>
      <c r="BY21" s="578"/>
      <c r="BZ21" s="578"/>
      <c r="CA21" s="579"/>
      <c r="CB21" s="579"/>
      <c r="CC21" s="577"/>
      <c r="CD21" s="578"/>
      <c r="CE21" s="578"/>
      <c r="CF21" s="578"/>
      <c r="CG21" s="580"/>
      <c r="CH21" s="577"/>
      <c r="CI21" s="578"/>
      <c r="CJ21" s="578"/>
      <c r="CK21" s="578"/>
      <c r="CL21" s="578"/>
      <c r="CM21" s="578"/>
      <c r="CN21" s="578"/>
      <c r="CO21" s="578"/>
      <c r="CP21" s="578"/>
      <c r="CQ21" s="580"/>
      <c r="CR21" s="577"/>
      <c r="CS21" s="578"/>
      <c r="CT21" s="578"/>
      <c r="CU21" s="578"/>
      <c r="CV21" s="578"/>
      <c r="CW21" s="578"/>
      <c r="CX21" s="578"/>
      <c r="CY21" s="578"/>
      <c r="CZ21" s="578"/>
      <c r="DA21" s="581"/>
      <c r="DB21" s="577"/>
      <c r="DC21" s="579"/>
      <c r="DD21" s="577"/>
      <c r="DE21" s="578"/>
      <c r="DF21" s="578"/>
      <c r="DG21" s="578"/>
      <c r="DH21" s="578"/>
      <c r="DI21" s="578"/>
      <c r="DJ21" s="579"/>
    </row>
    <row r="22" spans="1:114" s="582" customFormat="1" ht="15" x14ac:dyDescent="0.25">
      <c r="A22" s="574"/>
      <c r="B22" s="206"/>
      <c r="C22" s="91" t="s">
        <v>2718</v>
      </c>
      <c r="D22" s="575" t="s">
        <v>2719</v>
      </c>
      <c r="E22" s="91" t="s">
        <v>592</v>
      </c>
      <c r="F22" s="206">
        <v>1</v>
      </c>
      <c r="G22" s="576"/>
      <c r="H22" s="595">
        <v>7</v>
      </c>
      <c r="I22" s="595">
        <v>8</v>
      </c>
      <c r="J22" s="595">
        <v>5</v>
      </c>
      <c r="K22" s="595">
        <v>7</v>
      </c>
      <c r="L22" s="595">
        <v>6</v>
      </c>
      <c r="M22" s="595"/>
      <c r="N22" s="596"/>
      <c r="O22" s="595"/>
      <c r="P22" s="595">
        <v>6</v>
      </c>
      <c r="Q22" s="595"/>
      <c r="R22" s="596"/>
      <c r="S22" s="596"/>
      <c r="T22" s="595"/>
      <c r="U22" s="595"/>
      <c r="V22" s="595"/>
      <c r="W22" s="595"/>
      <c r="X22" s="595"/>
      <c r="Y22" s="595">
        <v>9</v>
      </c>
      <c r="Z22" s="595"/>
      <c r="AA22" s="595"/>
      <c r="AB22" s="595"/>
      <c r="AC22" s="595"/>
      <c r="AD22" s="595"/>
      <c r="AE22" s="596"/>
      <c r="AF22" s="596"/>
      <c r="AG22" s="595"/>
      <c r="AH22" s="596"/>
      <c r="AI22" s="595"/>
      <c r="AJ22" s="595"/>
      <c r="AK22" s="595"/>
      <c r="AL22" s="595"/>
      <c r="AM22" s="595"/>
      <c r="AN22" s="595"/>
      <c r="AO22" s="596"/>
      <c r="AP22" s="596"/>
      <c r="AQ22" s="595"/>
      <c r="AR22" s="596"/>
      <c r="AS22" s="596"/>
      <c r="AT22" s="595"/>
      <c r="AU22" s="596"/>
      <c r="AV22" s="595"/>
      <c r="AW22" s="595"/>
      <c r="AX22" s="595"/>
      <c r="AY22" s="595"/>
      <c r="AZ22" s="595"/>
      <c r="BA22" s="595"/>
      <c r="BB22" s="595"/>
      <c r="BC22" s="595"/>
      <c r="BD22" s="595"/>
      <c r="BE22" s="595"/>
      <c r="BF22" s="596"/>
      <c r="BG22" s="595"/>
      <c r="BH22" s="595"/>
      <c r="BI22" s="595"/>
      <c r="BJ22" s="595"/>
      <c r="BK22" s="596"/>
      <c r="BL22" s="595"/>
      <c r="BM22" s="59">
        <f t="shared" si="6"/>
        <v>0</v>
      </c>
      <c r="BN22" s="59">
        <f t="shared" si="7"/>
        <v>6</v>
      </c>
      <c r="BO22" s="59">
        <f t="shared" si="8"/>
        <v>0</v>
      </c>
      <c r="BP22" s="59">
        <f t="shared" si="9"/>
        <v>1</v>
      </c>
      <c r="BQ22" s="59">
        <f t="shared" si="10"/>
        <v>0</v>
      </c>
      <c r="BR22" s="59">
        <f t="shared" si="11"/>
        <v>7</v>
      </c>
      <c r="BS22" s="663"/>
      <c r="BT22" s="578"/>
      <c r="BU22" s="578"/>
      <c r="BV22" s="578"/>
      <c r="BW22" s="578"/>
      <c r="BX22" s="578"/>
      <c r="BY22" s="578"/>
      <c r="BZ22" s="578"/>
      <c r="CA22" s="579"/>
      <c r="CB22" s="579"/>
      <c r="CC22" s="577"/>
      <c r="CD22" s="578"/>
      <c r="CE22" s="578"/>
      <c r="CF22" s="578"/>
      <c r="CG22" s="580"/>
      <c r="CH22" s="577"/>
      <c r="CI22" s="578"/>
      <c r="CJ22" s="578"/>
      <c r="CK22" s="578"/>
      <c r="CL22" s="578"/>
      <c r="CM22" s="578"/>
      <c r="CN22" s="578"/>
      <c r="CO22" s="578"/>
      <c r="CP22" s="578"/>
      <c r="CQ22" s="580"/>
      <c r="CR22" s="577"/>
      <c r="CS22" s="578"/>
      <c r="CT22" s="578"/>
      <c r="CU22" s="578"/>
      <c r="CV22" s="578"/>
      <c r="CW22" s="578"/>
      <c r="CX22" s="578"/>
      <c r="CY22" s="578"/>
      <c r="CZ22" s="578"/>
      <c r="DA22" s="581"/>
      <c r="DB22" s="577"/>
      <c r="DC22" s="579"/>
      <c r="DD22" s="577"/>
      <c r="DE22" s="578"/>
      <c r="DF22" s="578"/>
      <c r="DG22" s="578"/>
      <c r="DH22" s="578"/>
      <c r="DI22" s="578"/>
      <c r="DJ22" s="579"/>
    </row>
    <row r="23" spans="1:114" s="582" customFormat="1" ht="15" x14ac:dyDescent="0.25">
      <c r="A23" s="574"/>
      <c r="B23" s="206"/>
      <c r="C23" s="91" t="s">
        <v>2456</v>
      </c>
      <c r="D23" s="575" t="s">
        <v>2455</v>
      </c>
      <c r="E23" s="91" t="s">
        <v>592</v>
      </c>
      <c r="F23" s="206"/>
      <c r="G23" s="576">
        <v>1</v>
      </c>
      <c r="H23" s="595" t="s">
        <v>1261</v>
      </c>
      <c r="I23" s="595">
        <v>9</v>
      </c>
      <c r="J23" s="595" t="s">
        <v>1261</v>
      </c>
      <c r="K23" s="595">
        <v>7</v>
      </c>
      <c r="L23" s="595">
        <v>8</v>
      </c>
      <c r="M23" s="595" t="s">
        <v>1261</v>
      </c>
      <c r="N23" s="596"/>
      <c r="O23" s="595" t="s">
        <v>1261</v>
      </c>
      <c r="P23" s="595">
        <v>6</v>
      </c>
      <c r="Q23" s="595"/>
      <c r="R23" s="596"/>
      <c r="S23" s="596"/>
      <c r="T23" s="595"/>
      <c r="U23" s="595"/>
      <c r="V23" s="595"/>
      <c r="W23" s="595"/>
      <c r="X23" s="595"/>
      <c r="Y23" s="595">
        <v>9</v>
      </c>
      <c r="Z23" s="595"/>
      <c r="AA23" s="595"/>
      <c r="AB23" s="595"/>
      <c r="AC23" s="595"/>
      <c r="AD23" s="595"/>
      <c r="AE23" s="596"/>
      <c r="AF23" s="596"/>
      <c r="AG23" s="595"/>
      <c r="AH23" s="596"/>
      <c r="AI23" s="595"/>
      <c r="AJ23" s="595"/>
      <c r="AK23" s="595"/>
      <c r="AL23" s="595"/>
      <c r="AM23" s="595"/>
      <c r="AN23" s="595"/>
      <c r="AO23" s="596"/>
      <c r="AP23" s="596"/>
      <c r="AQ23" s="595"/>
      <c r="AR23" s="596"/>
      <c r="AS23" s="596"/>
      <c r="AT23" s="595"/>
      <c r="AU23" s="596"/>
      <c r="AV23" s="595"/>
      <c r="AW23" s="595"/>
      <c r="AX23" s="595"/>
      <c r="AY23" s="595"/>
      <c r="AZ23" s="595"/>
      <c r="BA23" s="595"/>
      <c r="BB23" s="595"/>
      <c r="BC23" s="595"/>
      <c r="BD23" s="595"/>
      <c r="BE23" s="595"/>
      <c r="BF23" s="596"/>
      <c r="BG23" s="595"/>
      <c r="BH23" s="595"/>
      <c r="BI23" s="595">
        <v>5</v>
      </c>
      <c r="BJ23" s="595"/>
      <c r="BK23" s="596" t="s">
        <v>1261</v>
      </c>
      <c r="BL23" s="595" t="s">
        <v>1261</v>
      </c>
      <c r="BM23" s="59">
        <f t="shared" si="6"/>
        <v>0</v>
      </c>
      <c r="BN23" s="59">
        <f t="shared" si="7"/>
        <v>5</v>
      </c>
      <c r="BO23" s="59">
        <f t="shared" si="8"/>
        <v>6</v>
      </c>
      <c r="BP23" s="59">
        <f t="shared" si="9"/>
        <v>1</v>
      </c>
      <c r="BQ23" s="59">
        <f t="shared" si="10"/>
        <v>0</v>
      </c>
      <c r="BR23" s="59">
        <f t="shared" si="11"/>
        <v>12</v>
      </c>
      <c r="BS23" s="663"/>
      <c r="BT23" s="578"/>
      <c r="BU23" s="578"/>
      <c r="BV23" s="578"/>
      <c r="BW23" s="578"/>
      <c r="BX23" s="578"/>
      <c r="BY23" s="578"/>
      <c r="BZ23" s="578"/>
      <c r="CA23" s="579"/>
      <c r="CB23" s="579"/>
      <c r="CC23" s="577"/>
      <c r="CD23" s="578"/>
      <c r="CE23" s="578"/>
      <c r="CF23" s="578"/>
      <c r="CG23" s="580"/>
      <c r="CH23" s="577"/>
      <c r="CI23" s="578"/>
      <c r="CJ23" s="578"/>
      <c r="CK23" s="578"/>
      <c r="CL23" s="578"/>
      <c r="CM23" s="578"/>
      <c r="CN23" s="578"/>
      <c r="CO23" s="578"/>
      <c r="CP23" s="578"/>
      <c r="CQ23" s="580"/>
      <c r="CR23" s="577"/>
      <c r="CS23" s="578"/>
      <c r="CT23" s="578"/>
      <c r="CU23" s="578"/>
      <c r="CV23" s="578"/>
      <c r="CW23" s="578"/>
      <c r="CX23" s="578"/>
      <c r="CY23" s="578"/>
      <c r="CZ23" s="578"/>
      <c r="DA23" s="581"/>
      <c r="DB23" s="577"/>
      <c r="DC23" s="579"/>
      <c r="DD23" s="577"/>
      <c r="DE23" s="578"/>
      <c r="DF23" s="578"/>
      <c r="DG23" s="578"/>
      <c r="DH23" s="578"/>
      <c r="DI23" s="578"/>
      <c r="DJ23" s="579"/>
    </row>
    <row r="24" spans="1:114" s="582" customFormat="1" ht="15" x14ac:dyDescent="0.25">
      <c r="A24" s="574"/>
      <c r="B24" s="206"/>
      <c r="C24" s="91" t="s">
        <v>2338</v>
      </c>
      <c r="D24" s="575" t="s">
        <v>2339</v>
      </c>
      <c r="E24" s="91" t="s">
        <v>592</v>
      </c>
      <c r="F24" s="206">
        <v>2</v>
      </c>
      <c r="G24" s="576"/>
      <c r="H24" s="595">
        <v>7</v>
      </c>
      <c r="I24" s="595">
        <v>8</v>
      </c>
      <c r="J24" s="595">
        <v>6</v>
      </c>
      <c r="K24" s="595">
        <v>8</v>
      </c>
      <c r="L24" s="595">
        <v>7</v>
      </c>
      <c r="M24" s="595"/>
      <c r="N24" s="596"/>
      <c r="O24" s="595"/>
      <c r="P24" s="595">
        <v>7</v>
      </c>
      <c r="Q24" s="595"/>
      <c r="R24" s="596"/>
      <c r="S24" s="689">
        <v>10</v>
      </c>
      <c r="T24" s="595"/>
      <c r="U24" s="595"/>
      <c r="V24" s="595"/>
      <c r="W24" s="596"/>
      <c r="X24" s="595"/>
      <c r="Y24" s="595">
        <v>9</v>
      </c>
      <c r="Z24" s="596">
        <v>7</v>
      </c>
      <c r="AA24" s="596">
        <v>8</v>
      </c>
      <c r="AB24" s="595"/>
      <c r="AC24" s="595"/>
      <c r="AD24" s="595"/>
      <c r="AE24" s="596"/>
      <c r="AF24" s="596"/>
      <c r="AG24" s="595"/>
      <c r="AH24" s="596">
        <v>6</v>
      </c>
      <c r="AI24" s="595"/>
      <c r="AJ24" s="595"/>
      <c r="AK24" s="596">
        <v>7</v>
      </c>
      <c r="AL24" s="595"/>
      <c r="AM24" s="595"/>
      <c r="AN24" s="595"/>
      <c r="AO24" s="596"/>
      <c r="AP24" s="596"/>
      <c r="AQ24" s="595"/>
      <c r="AR24" s="596"/>
      <c r="AS24" s="596"/>
      <c r="AT24" s="596">
        <v>9</v>
      </c>
      <c r="AU24" s="596"/>
      <c r="AV24" s="595"/>
      <c r="AW24" s="595"/>
      <c r="AX24" s="595"/>
      <c r="AY24" s="595"/>
      <c r="AZ24" s="595"/>
      <c r="BA24" s="595"/>
      <c r="BB24" s="595"/>
      <c r="BC24" s="595"/>
      <c r="BD24" s="595"/>
      <c r="BE24" s="595"/>
      <c r="BF24" s="596"/>
      <c r="BG24" s="595"/>
      <c r="BH24" s="595"/>
      <c r="BI24" s="595"/>
      <c r="BJ24" s="595"/>
      <c r="BK24" s="596"/>
      <c r="BL24" s="595"/>
      <c r="BM24" s="59">
        <f t="shared" si="6"/>
        <v>0</v>
      </c>
      <c r="BN24" s="59">
        <f t="shared" si="7"/>
        <v>13</v>
      </c>
      <c r="BO24" s="59">
        <f t="shared" si="8"/>
        <v>0</v>
      </c>
      <c r="BP24" s="59">
        <f t="shared" si="9"/>
        <v>0</v>
      </c>
      <c r="BQ24" s="59">
        <f t="shared" si="10"/>
        <v>0</v>
      </c>
      <c r="BR24" s="59">
        <f t="shared" si="11"/>
        <v>13</v>
      </c>
      <c r="BS24" s="663"/>
      <c r="BT24" s="578"/>
      <c r="BU24" s="578"/>
      <c r="BV24" s="578"/>
      <c r="BW24" s="578"/>
      <c r="BX24" s="578"/>
      <c r="BY24" s="578"/>
      <c r="BZ24" s="578"/>
      <c r="CA24" s="579"/>
      <c r="CB24" s="579"/>
      <c r="CC24" s="577"/>
      <c r="CD24" s="578"/>
      <c r="CE24" s="578"/>
      <c r="CF24" s="578"/>
      <c r="CG24" s="580"/>
      <c r="CH24" s="577"/>
      <c r="CI24" s="578"/>
      <c r="CJ24" s="578"/>
      <c r="CK24" s="578"/>
      <c r="CL24" s="578"/>
      <c r="CM24" s="578"/>
      <c r="CN24" s="578"/>
      <c r="CO24" s="578"/>
      <c r="CP24" s="578"/>
      <c r="CQ24" s="580"/>
      <c r="CR24" s="577"/>
      <c r="CS24" s="578"/>
      <c r="CT24" s="578"/>
      <c r="CU24" s="578"/>
      <c r="CV24" s="578"/>
      <c r="CW24" s="578"/>
      <c r="CX24" s="578"/>
      <c r="CY24" s="578"/>
      <c r="CZ24" s="578"/>
      <c r="DA24" s="581"/>
      <c r="DB24" s="577"/>
      <c r="DC24" s="579"/>
      <c r="DD24" s="577"/>
      <c r="DE24" s="578"/>
      <c r="DF24" s="578"/>
      <c r="DG24" s="578"/>
      <c r="DH24" s="578"/>
      <c r="DI24" s="578"/>
      <c r="DJ24" s="579"/>
    </row>
    <row r="25" spans="1:114" s="582" customFormat="1" ht="15" x14ac:dyDescent="0.25">
      <c r="A25" s="574"/>
      <c r="B25" s="206"/>
      <c r="C25" s="91" t="s">
        <v>2170</v>
      </c>
      <c r="D25" s="575" t="s">
        <v>2169</v>
      </c>
      <c r="E25" s="91" t="s">
        <v>592</v>
      </c>
      <c r="F25" s="206">
        <v>3</v>
      </c>
      <c r="G25" s="576"/>
      <c r="H25" s="595">
        <v>7</v>
      </c>
      <c r="I25" s="655" t="s">
        <v>292</v>
      </c>
      <c r="J25" s="595">
        <v>5</v>
      </c>
      <c r="K25" s="595" t="s">
        <v>715</v>
      </c>
      <c r="L25" s="595">
        <v>8</v>
      </c>
      <c r="M25" s="595"/>
      <c r="N25" s="596"/>
      <c r="O25" s="595"/>
      <c r="P25" s="595">
        <v>6</v>
      </c>
      <c r="Q25" s="595"/>
      <c r="R25" s="595">
        <v>8</v>
      </c>
      <c r="S25" s="689">
        <v>10</v>
      </c>
      <c r="T25" s="595"/>
      <c r="U25" s="595"/>
      <c r="V25" s="595"/>
      <c r="W25" s="596">
        <v>7</v>
      </c>
      <c r="X25" s="595" t="s">
        <v>2355</v>
      </c>
      <c r="Y25" s="595">
        <v>9</v>
      </c>
      <c r="Z25" s="596">
        <v>5</v>
      </c>
      <c r="AA25" s="596">
        <v>6</v>
      </c>
      <c r="AB25" s="595"/>
      <c r="AC25" s="646"/>
      <c r="AD25" s="595"/>
      <c r="AE25" s="596"/>
      <c r="AF25" s="596"/>
      <c r="AG25" s="595">
        <v>8</v>
      </c>
      <c r="AH25" s="596" t="s">
        <v>715</v>
      </c>
      <c r="AI25" s="595"/>
      <c r="AJ25" s="595"/>
      <c r="AK25" s="595">
        <v>6</v>
      </c>
      <c r="AL25" s="595"/>
      <c r="AM25" s="595">
        <v>8</v>
      </c>
      <c r="AN25" s="595"/>
      <c r="AO25" s="596"/>
      <c r="AP25" s="596"/>
      <c r="AQ25" s="595"/>
      <c r="AR25" s="596"/>
      <c r="AS25" s="596"/>
      <c r="AT25" s="596">
        <v>7</v>
      </c>
      <c r="AU25" s="596"/>
      <c r="AV25" s="595"/>
      <c r="AW25" s="595"/>
      <c r="AX25" s="595"/>
      <c r="AY25" s="595"/>
      <c r="AZ25" s="595"/>
      <c r="BA25" s="595"/>
      <c r="BB25" s="595"/>
      <c r="BC25" s="595"/>
      <c r="BD25" s="595"/>
      <c r="BE25" s="595"/>
      <c r="BF25" s="596"/>
      <c r="BG25" s="595"/>
      <c r="BH25" s="595"/>
      <c r="BI25" s="595">
        <v>5</v>
      </c>
      <c r="BJ25" s="595"/>
      <c r="BK25" s="596"/>
      <c r="BL25" s="595"/>
      <c r="BM25" s="59">
        <f t="shared" si="6"/>
        <v>0</v>
      </c>
      <c r="BN25" s="59">
        <f t="shared" si="7"/>
        <v>12</v>
      </c>
      <c r="BO25" s="59">
        <f t="shared" si="8"/>
        <v>3</v>
      </c>
      <c r="BP25" s="59">
        <f t="shared" si="9"/>
        <v>3</v>
      </c>
      <c r="BQ25" s="59">
        <f t="shared" si="10"/>
        <v>1</v>
      </c>
      <c r="BR25" s="59">
        <f t="shared" si="11"/>
        <v>19</v>
      </c>
      <c r="BS25" s="663"/>
      <c r="BT25" s="578"/>
      <c r="BU25" s="578"/>
      <c r="BV25" s="578"/>
      <c r="BW25" s="578"/>
      <c r="BX25" s="578"/>
      <c r="BY25" s="578"/>
      <c r="BZ25" s="578"/>
      <c r="CA25" s="579"/>
      <c r="CB25" s="579"/>
      <c r="CC25" s="577"/>
      <c r="CD25" s="578"/>
      <c r="CE25" s="578"/>
      <c r="CF25" s="578"/>
      <c r="CG25" s="580"/>
      <c r="CH25" s="577"/>
      <c r="CI25" s="578"/>
      <c r="CJ25" s="578"/>
      <c r="CK25" s="578"/>
      <c r="CL25" s="578"/>
      <c r="CM25" s="578"/>
      <c r="CN25" s="578"/>
      <c r="CO25" s="578"/>
      <c r="CP25" s="578"/>
      <c r="CQ25" s="580"/>
      <c r="CR25" s="577"/>
      <c r="CS25" s="578"/>
      <c r="CT25" s="578"/>
      <c r="CU25" s="578"/>
      <c r="CV25" s="578"/>
      <c r="CW25" s="578"/>
      <c r="CX25" s="578"/>
      <c r="CY25" s="578"/>
      <c r="CZ25" s="578"/>
      <c r="DA25" s="581"/>
      <c r="DB25" s="577"/>
      <c r="DC25" s="579"/>
      <c r="DD25" s="577"/>
      <c r="DE25" s="578"/>
      <c r="DF25" s="578"/>
      <c r="DG25" s="578"/>
      <c r="DH25" s="578"/>
      <c r="DI25" s="578"/>
      <c r="DJ25" s="579"/>
    </row>
    <row r="26" spans="1:114" s="582" customFormat="1" ht="15" x14ac:dyDescent="0.25">
      <c r="A26" s="574"/>
      <c r="B26" s="206"/>
      <c r="C26" s="91" t="s">
        <v>2117</v>
      </c>
      <c r="D26" s="575" t="s">
        <v>2118</v>
      </c>
      <c r="E26" s="91" t="s">
        <v>592</v>
      </c>
      <c r="F26" s="206">
        <v>3</v>
      </c>
      <c r="G26" s="576"/>
      <c r="H26" s="595">
        <v>7</v>
      </c>
      <c r="I26" s="595" t="s">
        <v>715</v>
      </c>
      <c r="J26" s="595">
        <v>6</v>
      </c>
      <c r="K26" s="595" t="s">
        <v>303</v>
      </c>
      <c r="L26" s="595">
        <v>8</v>
      </c>
      <c r="M26" s="595"/>
      <c r="N26" s="596"/>
      <c r="O26" s="595"/>
      <c r="P26" s="595">
        <v>5</v>
      </c>
      <c r="Q26" s="595"/>
      <c r="R26" s="596">
        <v>8</v>
      </c>
      <c r="S26" s="689">
        <v>10</v>
      </c>
      <c r="T26" s="595"/>
      <c r="U26" s="595"/>
      <c r="V26" s="595"/>
      <c r="W26" s="596">
        <v>9</v>
      </c>
      <c r="X26" s="595">
        <v>6</v>
      </c>
      <c r="Y26" s="595">
        <v>9</v>
      </c>
      <c r="Z26" s="596">
        <v>5</v>
      </c>
      <c r="AA26" s="596">
        <v>6</v>
      </c>
      <c r="AB26" s="595"/>
      <c r="AC26" s="646"/>
      <c r="AD26" s="595"/>
      <c r="AE26" s="596"/>
      <c r="AF26" s="596"/>
      <c r="AG26" s="595">
        <v>8</v>
      </c>
      <c r="AH26" s="596">
        <v>6</v>
      </c>
      <c r="AI26" s="595"/>
      <c r="AJ26" s="595"/>
      <c r="AK26" s="595">
        <v>6</v>
      </c>
      <c r="AL26" s="595"/>
      <c r="AM26" s="595">
        <v>8</v>
      </c>
      <c r="AN26" s="595"/>
      <c r="AO26" s="596"/>
      <c r="AP26" s="596"/>
      <c r="AQ26" s="595"/>
      <c r="AR26" s="596"/>
      <c r="AS26" s="596"/>
      <c r="AT26" s="596">
        <v>7</v>
      </c>
      <c r="AU26" s="596"/>
      <c r="AV26" s="595"/>
      <c r="AW26" s="595"/>
      <c r="AX26" s="595"/>
      <c r="AY26" s="595"/>
      <c r="AZ26" s="595"/>
      <c r="BA26" s="595"/>
      <c r="BB26" s="595"/>
      <c r="BC26" s="595"/>
      <c r="BD26" s="595"/>
      <c r="BE26" s="595"/>
      <c r="BF26" s="596"/>
      <c r="BG26" s="595"/>
      <c r="BH26" s="595"/>
      <c r="BI26" s="595">
        <v>7</v>
      </c>
      <c r="BJ26" s="595"/>
      <c r="BK26" s="596"/>
      <c r="BL26" s="595">
        <v>7</v>
      </c>
      <c r="BM26" s="59">
        <f t="shared" si="6"/>
        <v>0</v>
      </c>
      <c r="BN26" s="59">
        <f t="shared" si="7"/>
        <v>16</v>
      </c>
      <c r="BO26" s="59">
        <f t="shared" si="8"/>
        <v>2</v>
      </c>
      <c r="BP26" s="59">
        <f t="shared" si="9"/>
        <v>2</v>
      </c>
      <c r="BQ26" s="59">
        <f t="shared" si="10"/>
        <v>0</v>
      </c>
      <c r="BR26" s="59">
        <f t="shared" si="11"/>
        <v>20</v>
      </c>
      <c r="BS26" s="663"/>
      <c r="BT26" s="578"/>
      <c r="BU26" s="578"/>
      <c r="BV26" s="578"/>
      <c r="BW26" s="578"/>
      <c r="BX26" s="578"/>
      <c r="BY26" s="578"/>
      <c r="BZ26" s="578"/>
      <c r="CA26" s="579"/>
      <c r="CB26" s="579"/>
      <c r="CC26" s="577"/>
      <c r="CD26" s="578"/>
      <c r="CE26" s="578"/>
      <c r="CF26" s="578"/>
      <c r="CG26" s="580"/>
      <c r="CH26" s="577"/>
      <c r="CI26" s="578"/>
      <c r="CJ26" s="578"/>
      <c r="CK26" s="578"/>
      <c r="CL26" s="578"/>
      <c r="CM26" s="578"/>
      <c r="CN26" s="578"/>
      <c r="CO26" s="578"/>
      <c r="CP26" s="578"/>
      <c r="CQ26" s="580"/>
      <c r="CR26" s="577"/>
      <c r="CS26" s="578"/>
      <c r="CT26" s="578"/>
      <c r="CU26" s="578"/>
      <c r="CV26" s="578"/>
      <c r="CW26" s="578"/>
      <c r="CX26" s="578"/>
      <c r="CY26" s="578"/>
      <c r="CZ26" s="578"/>
      <c r="DA26" s="581"/>
      <c r="DB26" s="577"/>
      <c r="DC26" s="579"/>
      <c r="DD26" s="577"/>
      <c r="DE26" s="578"/>
      <c r="DF26" s="578"/>
      <c r="DG26" s="578"/>
      <c r="DH26" s="578"/>
      <c r="DI26" s="578"/>
      <c r="DJ26" s="579"/>
    </row>
    <row r="27" spans="1:114" s="582" customFormat="1" ht="15" x14ac:dyDescent="0.25">
      <c r="A27" s="574"/>
      <c r="B27" s="206"/>
      <c r="C27" s="91" t="s">
        <v>2157</v>
      </c>
      <c r="D27" s="575" t="s">
        <v>2158</v>
      </c>
      <c r="E27" s="91" t="s">
        <v>592</v>
      </c>
      <c r="F27" s="206">
        <v>3</v>
      </c>
      <c r="G27" s="576"/>
      <c r="H27" s="595">
        <v>7</v>
      </c>
      <c r="I27" s="595">
        <v>7</v>
      </c>
      <c r="J27" s="595">
        <v>6</v>
      </c>
      <c r="K27" s="595">
        <v>8</v>
      </c>
      <c r="L27" s="595">
        <v>7</v>
      </c>
      <c r="M27" s="595"/>
      <c r="N27" s="596"/>
      <c r="O27" s="595"/>
      <c r="P27" s="595">
        <v>8</v>
      </c>
      <c r="Q27" s="595"/>
      <c r="R27" s="595">
        <v>8</v>
      </c>
      <c r="S27" s="689">
        <v>9</v>
      </c>
      <c r="T27" s="595"/>
      <c r="U27" s="595"/>
      <c r="V27" s="595"/>
      <c r="W27" s="596">
        <v>8</v>
      </c>
      <c r="X27" s="595">
        <v>7</v>
      </c>
      <c r="Y27" s="595">
        <v>9</v>
      </c>
      <c r="Z27" s="596">
        <v>8</v>
      </c>
      <c r="AA27" s="596">
        <v>7</v>
      </c>
      <c r="AB27" s="595"/>
      <c r="AC27" s="646"/>
      <c r="AD27" s="595"/>
      <c r="AE27" s="596"/>
      <c r="AF27" s="596"/>
      <c r="AG27" s="595">
        <v>9</v>
      </c>
      <c r="AH27" s="596">
        <v>6</v>
      </c>
      <c r="AI27" s="595"/>
      <c r="AJ27" s="595"/>
      <c r="AK27" s="595">
        <v>8</v>
      </c>
      <c r="AL27" s="595"/>
      <c r="AM27" s="595">
        <v>9</v>
      </c>
      <c r="AN27" s="595"/>
      <c r="AO27" s="596"/>
      <c r="AP27" s="596"/>
      <c r="AQ27" s="595"/>
      <c r="AR27" s="596"/>
      <c r="AS27" s="596"/>
      <c r="AT27" s="596">
        <v>9</v>
      </c>
      <c r="AU27" s="596"/>
      <c r="AV27" s="595"/>
      <c r="AW27" s="595"/>
      <c r="AX27" s="595"/>
      <c r="AY27" s="595"/>
      <c r="AZ27" s="595"/>
      <c r="BA27" s="595"/>
      <c r="BB27" s="595"/>
      <c r="BC27" s="595"/>
      <c r="BD27" s="595"/>
      <c r="BE27" s="595"/>
      <c r="BF27" s="596"/>
      <c r="BG27" s="595"/>
      <c r="BH27" s="595"/>
      <c r="BI27" s="595">
        <v>5</v>
      </c>
      <c r="BJ27" s="595"/>
      <c r="BK27" s="596"/>
      <c r="BL27" s="595">
        <v>7</v>
      </c>
      <c r="BM27" s="59">
        <f t="shared" si="6"/>
        <v>0</v>
      </c>
      <c r="BN27" s="59">
        <f t="shared" si="7"/>
        <v>19</v>
      </c>
      <c r="BO27" s="59">
        <f t="shared" si="8"/>
        <v>0</v>
      </c>
      <c r="BP27" s="59">
        <f t="shared" si="9"/>
        <v>1</v>
      </c>
      <c r="BQ27" s="59">
        <f t="shared" si="10"/>
        <v>0</v>
      </c>
      <c r="BR27" s="59">
        <f t="shared" si="11"/>
        <v>20</v>
      </c>
      <c r="BS27" s="663"/>
      <c r="BT27" s="578"/>
      <c r="BU27" s="578"/>
      <c r="BV27" s="578"/>
      <c r="BW27" s="578"/>
      <c r="BX27" s="578"/>
      <c r="BY27" s="578"/>
      <c r="BZ27" s="578"/>
      <c r="CA27" s="579"/>
      <c r="CB27" s="579"/>
      <c r="CC27" s="577"/>
      <c r="CD27" s="578"/>
      <c r="CE27" s="578"/>
      <c r="CF27" s="578"/>
      <c r="CG27" s="580"/>
      <c r="CH27" s="577"/>
      <c r="CI27" s="578"/>
      <c r="CJ27" s="578"/>
      <c r="CK27" s="578"/>
      <c r="CL27" s="578"/>
      <c r="CM27" s="578"/>
      <c r="CN27" s="578"/>
      <c r="CO27" s="578"/>
      <c r="CP27" s="578"/>
      <c r="CQ27" s="580"/>
      <c r="CR27" s="577"/>
      <c r="CS27" s="578"/>
      <c r="CT27" s="578"/>
      <c r="CU27" s="578"/>
      <c r="CV27" s="578"/>
      <c r="CW27" s="578"/>
      <c r="CX27" s="578"/>
      <c r="CY27" s="578"/>
      <c r="CZ27" s="578"/>
      <c r="DA27" s="581"/>
      <c r="DB27" s="577"/>
      <c r="DC27" s="579"/>
      <c r="DD27" s="577"/>
      <c r="DE27" s="578"/>
      <c r="DF27" s="578"/>
      <c r="DG27" s="578"/>
      <c r="DH27" s="578"/>
      <c r="DI27" s="578"/>
      <c r="DJ27" s="579"/>
    </row>
    <row r="28" spans="1:114" s="582" customFormat="1" ht="15" hidden="1" x14ac:dyDescent="0.25">
      <c r="A28" s="574"/>
      <c r="B28" s="206"/>
      <c r="C28" s="91" t="s">
        <v>2197</v>
      </c>
      <c r="D28" s="575" t="s">
        <v>2198</v>
      </c>
      <c r="E28" s="91" t="s">
        <v>592</v>
      </c>
      <c r="F28" s="206">
        <v>1</v>
      </c>
      <c r="G28" s="576"/>
      <c r="H28" s="595">
        <v>5</v>
      </c>
      <c r="I28" s="595">
        <v>5</v>
      </c>
      <c r="J28" s="595" t="s">
        <v>2547</v>
      </c>
      <c r="K28" s="595">
        <v>5</v>
      </c>
      <c r="L28" s="595" t="s">
        <v>2547</v>
      </c>
      <c r="M28" s="595"/>
      <c r="N28" s="596"/>
      <c r="O28" s="595"/>
      <c r="P28" s="595" t="s">
        <v>2547</v>
      </c>
      <c r="Q28" s="595"/>
      <c r="R28" s="595">
        <v>5</v>
      </c>
      <c r="S28" s="689"/>
      <c r="T28" s="595"/>
      <c r="U28" s="595"/>
      <c r="V28" s="595"/>
      <c r="W28" s="596" t="s">
        <v>2330</v>
      </c>
      <c r="X28" s="595">
        <v>5</v>
      </c>
      <c r="Y28" s="595" t="s">
        <v>2547</v>
      </c>
      <c r="Z28" s="596" t="s">
        <v>2330</v>
      </c>
      <c r="AA28" s="596" t="s">
        <v>2330</v>
      </c>
      <c r="AB28" s="595"/>
      <c r="AC28" s="646"/>
      <c r="AD28" s="595"/>
      <c r="AE28" s="596"/>
      <c r="AF28" s="596"/>
      <c r="AG28" s="595">
        <v>5</v>
      </c>
      <c r="AH28" s="596" t="s">
        <v>2330</v>
      </c>
      <c r="AI28" s="595"/>
      <c r="AJ28" s="595"/>
      <c r="AK28" s="595" t="s">
        <v>2330</v>
      </c>
      <c r="AL28" s="595"/>
      <c r="AM28" s="595">
        <v>5</v>
      </c>
      <c r="AN28" s="595"/>
      <c r="AO28" s="596"/>
      <c r="AP28" s="596"/>
      <c r="AQ28" s="595"/>
      <c r="AR28" s="596" t="s">
        <v>2330</v>
      </c>
      <c r="AS28" s="596"/>
      <c r="AT28" s="596" t="s">
        <v>2330</v>
      </c>
      <c r="AU28" s="596"/>
      <c r="AV28" s="595"/>
      <c r="AW28" s="595"/>
      <c r="AX28" s="595"/>
      <c r="AY28" s="595"/>
      <c r="AZ28" s="595"/>
      <c r="BA28" s="595"/>
      <c r="BB28" s="595"/>
      <c r="BC28" s="595"/>
      <c r="BD28" s="595"/>
      <c r="BE28" s="595"/>
      <c r="BF28" s="596"/>
      <c r="BG28" s="595"/>
      <c r="BH28" s="595"/>
      <c r="BI28" s="595" t="s">
        <v>2547</v>
      </c>
      <c r="BJ28" s="595"/>
      <c r="BK28" s="596"/>
      <c r="BL28" s="595"/>
      <c r="BM28" s="59">
        <f t="shared" si="6"/>
        <v>5</v>
      </c>
      <c r="BN28" s="59">
        <f t="shared" si="7"/>
        <v>0</v>
      </c>
      <c r="BO28" s="59">
        <f t="shared" si="8"/>
        <v>0</v>
      </c>
      <c r="BP28" s="59">
        <f t="shared" si="9"/>
        <v>7</v>
      </c>
      <c r="BQ28" s="59">
        <f t="shared" si="10"/>
        <v>0</v>
      </c>
      <c r="BR28" s="59">
        <f t="shared" si="11"/>
        <v>7</v>
      </c>
      <c r="BS28" s="663"/>
      <c r="BT28" s="578"/>
      <c r="BU28" s="578"/>
      <c r="BV28" s="578"/>
      <c r="BW28" s="578"/>
      <c r="BX28" s="578"/>
      <c r="BY28" s="578"/>
      <c r="BZ28" s="578"/>
      <c r="CA28" s="579"/>
      <c r="CB28" s="579"/>
      <c r="CC28" s="577"/>
      <c r="CD28" s="578"/>
      <c r="CE28" s="578"/>
      <c r="CF28" s="578"/>
      <c r="CG28" s="580"/>
      <c r="CH28" s="577"/>
      <c r="CI28" s="578"/>
      <c r="CJ28" s="578"/>
      <c r="CK28" s="578"/>
      <c r="CL28" s="578"/>
      <c r="CM28" s="578"/>
      <c r="CN28" s="578"/>
      <c r="CO28" s="578"/>
      <c r="CP28" s="578"/>
      <c r="CQ28" s="580"/>
      <c r="CR28" s="577"/>
      <c r="CS28" s="578"/>
      <c r="CT28" s="578"/>
      <c r="CU28" s="578"/>
      <c r="CV28" s="578"/>
      <c r="CW28" s="578"/>
      <c r="CX28" s="578"/>
      <c r="CY28" s="578"/>
      <c r="CZ28" s="578"/>
      <c r="DA28" s="581"/>
      <c r="DB28" s="577"/>
      <c r="DC28" s="579"/>
      <c r="DD28" s="577"/>
      <c r="DE28" s="578"/>
      <c r="DF28" s="578"/>
      <c r="DG28" s="578"/>
      <c r="DH28" s="578"/>
      <c r="DI28" s="578"/>
      <c r="DJ28" s="579"/>
    </row>
    <row r="29" spans="1:114" s="582" customFormat="1" ht="15" x14ac:dyDescent="0.25">
      <c r="A29" s="574"/>
      <c r="B29" s="206"/>
      <c r="C29" s="91" t="s">
        <v>2213</v>
      </c>
      <c r="D29" s="575" t="s">
        <v>2214</v>
      </c>
      <c r="E29" s="91" t="s">
        <v>592</v>
      </c>
      <c r="F29" s="206">
        <v>3</v>
      </c>
      <c r="G29" s="576"/>
      <c r="H29" s="595">
        <v>8</v>
      </c>
      <c r="I29" s="595">
        <v>7</v>
      </c>
      <c r="J29" s="595">
        <v>9</v>
      </c>
      <c r="K29" s="595">
        <v>8</v>
      </c>
      <c r="L29" s="595">
        <v>9</v>
      </c>
      <c r="M29" s="595"/>
      <c r="N29" s="596"/>
      <c r="O29" s="595"/>
      <c r="P29" s="595">
        <v>9</v>
      </c>
      <c r="Q29" s="595"/>
      <c r="R29" s="595">
        <v>9</v>
      </c>
      <c r="S29" s="689">
        <v>9</v>
      </c>
      <c r="T29" s="595"/>
      <c r="U29" s="595"/>
      <c r="V29" s="595"/>
      <c r="W29" s="596">
        <v>7</v>
      </c>
      <c r="X29" s="595">
        <v>8</v>
      </c>
      <c r="Y29" s="595">
        <v>9</v>
      </c>
      <c r="Z29" s="596">
        <v>10</v>
      </c>
      <c r="AA29" s="596">
        <v>9</v>
      </c>
      <c r="AB29" s="595"/>
      <c r="AC29" s="646"/>
      <c r="AD29" s="595"/>
      <c r="AE29" s="596"/>
      <c r="AF29" s="596"/>
      <c r="AG29" s="595">
        <v>9</v>
      </c>
      <c r="AH29" s="596">
        <v>7</v>
      </c>
      <c r="AI29" s="595"/>
      <c r="AJ29" s="595"/>
      <c r="AK29" s="595">
        <v>8</v>
      </c>
      <c r="AL29" s="595"/>
      <c r="AM29" s="595">
        <v>9</v>
      </c>
      <c r="AN29" s="595"/>
      <c r="AO29" s="596"/>
      <c r="AP29" s="596"/>
      <c r="AQ29" s="595"/>
      <c r="AR29" s="596"/>
      <c r="AS29" s="596"/>
      <c r="AT29" s="596">
        <v>10</v>
      </c>
      <c r="AU29" s="596"/>
      <c r="AV29" s="595"/>
      <c r="AW29" s="595"/>
      <c r="AX29" s="595"/>
      <c r="AY29" s="595"/>
      <c r="AZ29" s="595"/>
      <c r="BA29" s="595"/>
      <c r="BB29" s="595"/>
      <c r="BC29" s="595"/>
      <c r="BD29" s="595"/>
      <c r="BE29" s="595"/>
      <c r="BF29" s="596"/>
      <c r="BG29" s="595"/>
      <c r="BH29" s="595"/>
      <c r="BI29" s="595">
        <v>7</v>
      </c>
      <c r="BJ29" s="595"/>
      <c r="BK29" s="596"/>
      <c r="BL29" s="595">
        <v>9</v>
      </c>
      <c r="BM29" s="59">
        <f t="shared" si="6"/>
        <v>0</v>
      </c>
      <c r="BN29" s="59">
        <f t="shared" si="7"/>
        <v>20</v>
      </c>
      <c r="BO29" s="59">
        <f t="shared" si="8"/>
        <v>0</v>
      </c>
      <c r="BP29" s="59">
        <f t="shared" si="9"/>
        <v>0</v>
      </c>
      <c r="BQ29" s="59">
        <f t="shared" si="10"/>
        <v>0</v>
      </c>
      <c r="BR29" s="59">
        <f t="shared" si="11"/>
        <v>20</v>
      </c>
      <c r="BS29" s="663"/>
      <c r="BT29" s="578"/>
      <c r="BU29" s="578"/>
      <c r="BV29" s="578"/>
      <c r="BW29" s="578"/>
      <c r="BX29" s="578"/>
      <c r="BY29" s="578"/>
      <c r="BZ29" s="578"/>
      <c r="CA29" s="579"/>
      <c r="CB29" s="579"/>
      <c r="CC29" s="577"/>
      <c r="CD29" s="578"/>
      <c r="CE29" s="578"/>
      <c r="CF29" s="578"/>
      <c r="CG29" s="580"/>
      <c r="CH29" s="577"/>
      <c r="CI29" s="578"/>
      <c r="CJ29" s="578"/>
      <c r="CK29" s="578"/>
      <c r="CL29" s="578"/>
      <c r="CM29" s="578"/>
      <c r="CN29" s="578"/>
      <c r="CO29" s="578"/>
      <c r="CP29" s="578"/>
      <c r="CQ29" s="580"/>
      <c r="CR29" s="577"/>
      <c r="CS29" s="578"/>
      <c r="CT29" s="578"/>
      <c r="CU29" s="578"/>
      <c r="CV29" s="578"/>
      <c r="CW29" s="578"/>
      <c r="CX29" s="578"/>
      <c r="CY29" s="578"/>
      <c r="CZ29" s="578"/>
      <c r="DA29" s="581"/>
      <c r="DB29" s="577"/>
      <c r="DC29" s="579"/>
      <c r="DD29" s="577"/>
      <c r="DE29" s="578"/>
      <c r="DF29" s="578"/>
      <c r="DG29" s="578"/>
      <c r="DH29" s="578"/>
      <c r="DI29" s="578"/>
      <c r="DJ29" s="579"/>
    </row>
    <row r="30" spans="1:114" s="582" customFormat="1" ht="15" hidden="1" x14ac:dyDescent="0.25">
      <c r="A30" s="574"/>
      <c r="B30" s="206"/>
      <c r="C30" s="91" t="s">
        <v>2224</v>
      </c>
      <c r="D30" s="575" t="s">
        <v>2225</v>
      </c>
      <c r="E30" s="91" t="s">
        <v>592</v>
      </c>
      <c r="F30" s="206">
        <v>1</v>
      </c>
      <c r="G30" s="576"/>
      <c r="H30" s="595" t="s">
        <v>2141</v>
      </c>
      <c r="I30" s="595" t="s">
        <v>2141</v>
      </c>
      <c r="J30" s="595" t="s">
        <v>2547</v>
      </c>
      <c r="K30" s="595" t="s">
        <v>2141</v>
      </c>
      <c r="L30" s="595" t="s">
        <v>2547</v>
      </c>
      <c r="M30" s="595"/>
      <c r="N30" s="596"/>
      <c r="O30" s="595"/>
      <c r="P30" s="595" t="s">
        <v>2547</v>
      </c>
      <c r="Q30" s="595"/>
      <c r="R30" s="595" t="s">
        <v>2141</v>
      </c>
      <c r="S30" s="689"/>
      <c r="T30" s="595"/>
      <c r="U30" s="595"/>
      <c r="V30" s="595"/>
      <c r="W30" s="596" t="s">
        <v>2330</v>
      </c>
      <c r="X30" s="595" t="s">
        <v>2141</v>
      </c>
      <c r="Y30" s="595" t="s">
        <v>2547</v>
      </c>
      <c r="Z30" s="596" t="s">
        <v>2330</v>
      </c>
      <c r="AA30" s="596" t="s">
        <v>2330</v>
      </c>
      <c r="AB30" s="595"/>
      <c r="AC30" s="646"/>
      <c r="AD30" s="595"/>
      <c r="AE30" s="596"/>
      <c r="AF30" s="596"/>
      <c r="AG30" s="595" t="s">
        <v>2141</v>
      </c>
      <c r="AH30" s="596" t="s">
        <v>2330</v>
      </c>
      <c r="AI30" s="595"/>
      <c r="AJ30" s="595"/>
      <c r="AK30" s="595" t="s">
        <v>2330</v>
      </c>
      <c r="AL30" s="595"/>
      <c r="AM30" s="595" t="s">
        <v>2141</v>
      </c>
      <c r="AN30" s="595"/>
      <c r="AO30" s="596"/>
      <c r="AP30" s="596"/>
      <c r="AQ30" s="595"/>
      <c r="AR30" s="596" t="s">
        <v>2330</v>
      </c>
      <c r="AS30" s="596"/>
      <c r="AT30" s="596" t="s">
        <v>2330</v>
      </c>
      <c r="AU30" s="596"/>
      <c r="AV30" s="595"/>
      <c r="AW30" s="595"/>
      <c r="AX30" s="595"/>
      <c r="AY30" s="595"/>
      <c r="AZ30" s="595"/>
      <c r="BA30" s="595"/>
      <c r="BB30" s="595"/>
      <c r="BC30" s="595"/>
      <c r="BD30" s="595"/>
      <c r="BE30" s="595"/>
      <c r="BF30" s="596"/>
      <c r="BG30" s="595"/>
      <c r="BH30" s="595"/>
      <c r="BI30" s="595" t="s">
        <v>2547</v>
      </c>
      <c r="BJ30" s="595"/>
      <c r="BK30" s="596"/>
      <c r="BL30" s="595"/>
      <c r="BM30" s="59">
        <f t="shared" si="6"/>
        <v>5</v>
      </c>
      <c r="BN30" s="59">
        <f t="shared" si="7"/>
        <v>0</v>
      </c>
      <c r="BO30" s="59">
        <f t="shared" si="8"/>
        <v>0</v>
      </c>
      <c r="BP30" s="59">
        <f t="shared" si="9"/>
        <v>0</v>
      </c>
      <c r="BQ30" s="59">
        <f t="shared" si="10"/>
        <v>0</v>
      </c>
      <c r="BR30" s="59">
        <f t="shared" si="11"/>
        <v>0</v>
      </c>
      <c r="BS30" s="663"/>
      <c r="BT30" s="578"/>
      <c r="BU30" s="578"/>
      <c r="BV30" s="578"/>
      <c r="BW30" s="578"/>
      <c r="BX30" s="578"/>
      <c r="BY30" s="578"/>
      <c r="BZ30" s="578"/>
      <c r="CA30" s="579"/>
      <c r="CB30" s="579"/>
      <c r="CC30" s="577"/>
      <c r="CD30" s="578"/>
      <c r="CE30" s="578"/>
      <c r="CF30" s="578"/>
      <c r="CG30" s="580"/>
      <c r="CH30" s="577"/>
      <c r="CI30" s="578"/>
      <c r="CJ30" s="578"/>
      <c r="CK30" s="578"/>
      <c r="CL30" s="578"/>
      <c r="CM30" s="578"/>
      <c r="CN30" s="578"/>
      <c r="CO30" s="578"/>
      <c r="CP30" s="578"/>
      <c r="CQ30" s="580"/>
      <c r="CR30" s="577"/>
      <c r="CS30" s="578"/>
      <c r="CT30" s="578"/>
      <c r="CU30" s="578"/>
      <c r="CV30" s="578"/>
      <c r="CW30" s="578"/>
      <c r="CX30" s="578"/>
      <c r="CY30" s="578"/>
      <c r="CZ30" s="578"/>
      <c r="DA30" s="581"/>
      <c r="DB30" s="577"/>
      <c r="DC30" s="579"/>
      <c r="DD30" s="577"/>
      <c r="DE30" s="578"/>
      <c r="DF30" s="578"/>
      <c r="DG30" s="578"/>
      <c r="DH30" s="578"/>
      <c r="DI30" s="578"/>
      <c r="DJ30" s="579"/>
    </row>
    <row r="31" spans="1:114" s="582" customFormat="1" ht="15" hidden="1" x14ac:dyDescent="0.25">
      <c r="A31" s="574"/>
      <c r="B31" s="206"/>
      <c r="C31" s="91" t="s">
        <v>2218</v>
      </c>
      <c r="D31" s="575" t="s">
        <v>2219</v>
      </c>
      <c r="E31" s="91" t="s">
        <v>592</v>
      </c>
      <c r="F31" s="206">
        <v>1</v>
      </c>
      <c r="G31" s="576"/>
      <c r="H31" s="595">
        <v>5</v>
      </c>
      <c r="I31" s="595">
        <v>5</v>
      </c>
      <c r="J31" s="595" t="s">
        <v>2547</v>
      </c>
      <c r="K31" s="595">
        <v>5</v>
      </c>
      <c r="L31" s="595" t="s">
        <v>2547</v>
      </c>
      <c r="M31" s="595"/>
      <c r="N31" s="596"/>
      <c r="O31" s="595"/>
      <c r="P31" s="595" t="s">
        <v>2547</v>
      </c>
      <c r="Q31" s="595"/>
      <c r="R31" s="595">
        <v>5</v>
      </c>
      <c r="S31" s="689"/>
      <c r="T31" s="595"/>
      <c r="U31" s="595"/>
      <c r="V31" s="595"/>
      <c r="W31" s="596" t="s">
        <v>2330</v>
      </c>
      <c r="X31" s="595"/>
      <c r="Y31" s="595" t="s">
        <v>2547</v>
      </c>
      <c r="Z31" s="596" t="s">
        <v>2330</v>
      </c>
      <c r="AA31" s="596" t="s">
        <v>2330</v>
      </c>
      <c r="AB31" s="595"/>
      <c r="AC31" s="646"/>
      <c r="AD31" s="595"/>
      <c r="AE31" s="596"/>
      <c r="AF31" s="596"/>
      <c r="AG31" s="595">
        <v>5</v>
      </c>
      <c r="AH31" s="596" t="s">
        <v>2330</v>
      </c>
      <c r="AI31" s="595"/>
      <c r="AJ31" s="595"/>
      <c r="AK31" s="595" t="s">
        <v>2330</v>
      </c>
      <c r="AL31" s="595"/>
      <c r="AM31" s="595">
        <v>5</v>
      </c>
      <c r="AN31" s="595"/>
      <c r="AO31" s="596"/>
      <c r="AP31" s="596"/>
      <c r="AQ31" s="595"/>
      <c r="AR31" s="596" t="s">
        <v>2330</v>
      </c>
      <c r="AS31" s="596"/>
      <c r="AT31" s="596" t="s">
        <v>2330</v>
      </c>
      <c r="AU31" s="596"/>
      <c r="AV31" s="595"/>
      <c r="AW31" s="595"/>
      <c r="AX31" s="595"/>
      <c r="AY31" s="595"/>
      <c r="AZ31" s="595"/>
      <c r="BA31" s="595"/>
      <c r="BB31" s="595"/>
      <c r="BC31" s="595"/>
      <c r="BD31" s="595"/>
      <c r="BE31" s="595"/>
      <c r="BF31" s="596"/>
      <c r="BG31" s="595"/>
      <c r="BH31" s="595"/>
      <c r="BI31" s="595" t="s">
        <v>2547</v>
      </c>
      <c r="BJ31" s="595"/>
      <c r="BK31" s="596"/>
      <c r="BL31" s="595"/>
      <c r="BM31" s="59">
        <f t="shared" si="6"/>
        <v>5</v>
      </c>
      <c r="BN31" s="59">
        <f t="shared" si="7"/>
        <v>0</v>
      </c>
      <c r="BO31" s="59">
        <f t="shared" si="8"/>
        <v>0</v>
      </c>
      <c r="BP31" s="59">
        <f t="shared" si="9"/>
        <v>6</v>
      </c>
      <c r="BQ31" s="59">
        <f t="shared" si="10"/>
        <v>0</v>
      </c>
      <c r="BR31" s="59">
        <f t="shared" si="11"/>
        <v>6</v>
      </c>
      <c r="BS31" s="663"/>
      <c r="BT31" s="578"/>
      <c r="BU31" s="578"/>
      <c r="BV31" s="578"/>
      <c r="BW31" s="578"/>
      <c r="BX31" s="578"/>
      <c r="BY31" s="578"/>
      <c r="BZ31" s="578"/>
      <c r="CA31" s="579"/>
      <c r="CB31" s="579"/>
      <c r="CC31" s="577"/>
      <c r="CD31" s="578"/>
      <c r="CE31" s="578"/>
      <c r="CF31" s="578"/>
      <c r="CG31" s="580"/>
      <c r="CH31" s="577"/>
      <c r="CI31" s="578"/>
      <c r="CJ31" s="578"/>
      <c r="CK31" s="578"/>
      <c r="CL31" s="578"/>
      <c r="CM31" s="578"/>
      <c r="CN31" s="578"/>
      <c r="CO31" s="578"/>
      <c r="CP31" s="578"/>
      <c r="CQ31" s="580"/>
      <c r="CR31" s="577"/>
      <c r="CS31" s="578"/>
      <c r="CT31" s="578"/>
      <c r="CU31" s="578"/>
      <c r="CV31" s="578"/>
      <c r="CW31" s="578"/>
      <c r="CX31" s="578"/>
      <c r="CY31" s="578"/>
      <c r="CZ31" s="578"/>
      <c r="DA31" s="581"/>
      <c r="DB31" s="577"/>
      <c r="DC31" s="579"/>
      <c r="DD31" s="577"/>
      <c r="DE31" s="578"/>
      <c r="DF31" s="578"/>
      <c r="DG31" s="578"/>
      <c r="DH31" s="578"/>
      <c r="DI31" s="578"/>
      <c r="DJ31" s="579"/>
    </row>
    <row r="32" spans="1:114" s="582" customFormat="1" ht="15" x14ac:dyDescent="0.25">
      <c r="A32" s="574"/>
      <c r="B32" s="206"/>
      <c r="C32" s="91" t="s">
        <v>2236</v>
      </c>
      <c r="D32" s="575" t="s">
        <v>2237</v>
      </c>
      <c r="E32" s="91" t="s">
        <v>592</v>
      </c>
      <c r="F32" s="206">
        <v>3</v>
      </c>
      <c r="G32" s="576"/>
      <c r="H32" s="595">
        <v>6</v>
      </c>
      <c r="I32" s="595">
        <v>6</v>
      </c>
      <c r="J32" s="595">
        <v>5</v>
      </c>
      <c r="K32" s="595" t="s">
        <v>295</v>
      </c>
      <c r="L32" s="595">
        <v>5</v>
      </c>
      <c r="M32" s="595"/>
      <c r="N32" s="596"/>
      <c r="O32" s="595"/>
      <c r="P32" s="595">
        <v>6</v>
      </c>
      <c r="Q32" s="595"/>
      <c r="R32" s="595">
        <v>8</v>
      </c>
      <c r="S32" s="689">
        <v>9</v>
      </c>
      <c r="T32" s="595"/>
      <c r="U32" s="595"/>
      <c r="V32" s="595"/>
      <c r="W32" s="596">
        <v>7</v>
      </c>
      <c r="X32" s="595">
        <v>7</v>
      </c>
      <c r="Y32" s="595">
        <v>9</v>
      </c>
      <c r="Z32" s="596">
        <v>8</v>
      </c>
      <c r="AA32" s="596">
        <v>6</v>
      </c>
      <c r="AB32" s="595"/>
      <c r="AC32" s="646"/>
      <c r="AD32" s="595"/>
      <c r="AE32" s="596"/>
      <c r="AF32" s="596"/>
      <c r="AG32" s="595">
        <v>8</v>
      </c>
      <c r="AH32" s="596">
        <v>8</v>
      </c>
      <c r="AI32" s="595"/>
      <c r="AJ32" s="595"/>
      <c r="AK32" s="595">
        <v>7</v>
      </c>
      <c r="AL32" s="595"/>
      <c r="AM32" s="595">
        <v>8</v>
      </c>
      <c r="AN32" s="595"/>
      <c r="AO32" s="596"/>
      <c r="AP32" s="596"/>
      <c r="AQ32" s="595"/>
      <c r="AR32" s="596"/>
      <c r="AS32" s="596"/>
      <c r="AT32" s="596">
        <v>8</v>
      </c>
      <c r="AU32" s="596"/>
      <c r="AV32" s="595"/>
      <c r="AW32" s="595"/>
      <c r="AX32" s="595"/>
      <c r="AY32" s="595"/>
      <c r="AZ32" s="595"/>
      <c r="BA32" s="595"/>
      <c r="BB32" s="595"/>
      <c r="BC32" s="595"/>
      <c r="BD32" s="595"/>
      <c r="BE32" s="595"/>
      <c r="BF32" s="596"/>
      <c r="BG32" s="595"/>
      <c r="BH32" s="595"/>
      <c r="BI32" s="595">
        <v>5</v>
      </c>
      <c r="BJ32" s="595"/>
      <c r="BK32" s="596"/>
      <c r="BL32" s="595"/>
      <c r="BM32" s="59">
        <f t="shared" si="6"/>
        <v>0</v>
      </c>
      <c r="BN32" s="59">
        <f t="shared" si="7"/>
        <v>15</v>
      </c>
      <c r="BO32" s="59">
        <f t="shared" si="8"/>
        <v>1</v>
      </c>
      <c r="BP32" s="59">
        <f t="shared" si="9"/>
        <v>3</v>
      </c>
      <c r="BQ32" s="59">
        <f t="shared" si="10"/>
        <v>0</v>
      </c>
      <c r="BR32" s="59">
        <f t="shared" si="11"/>
        <v>19</v>
      </c>
      <c r="BS32" s="663"/>
      <c r="BT32" s="578"/>
      <c r="BU32" s="578"/>
      <c r="BV32" s="578"/>
      <c r="BW32" s="578"/>
      <c r="BX32" s="578"/>
      <c r="BY32" s="578"/>
      <c r="BZ32" s="578"/>
      <c r="CA32" s="579"/>
      <c r="CB32" s="579"/>
      <c r="CC32" s="577"/>
      <c r="CD32" s="578"/>
      <c r="CE32" s="578"/>
      <c r="CF32" s="578"/>
      <c r="CG32" s="580"/>
      <c r="CH32" s="577"/>
      <c r="CI32" s="578"/>
      <c r="CJ32" s="578"/>
      <c r="CK32" s="578"/>
      <c r="CL32" s="578"/>
      <c r="CM32" s="578"/>
      <c r="CN32" s="578"/>
      <c r="CO32" s="578"/>
      <c r="CP32" s="578"/>
      <c r="CQ32" s="580"/>
      <c r="CR32" s="577"/>
      <c r="CS32" s="578"/>
      <c r="CT32" s="578"/>
      <c r="CU32" s="578"/>
      <c r="CV32" s="578"/>
      <c r="CW32" s="578"/>
      <c r="CX32" s="578"/>
      <c r="CY32" s="578"/>
      <c r="CZ32" s="578"/>
      <c r="DA32" s="581"/>
      <c r="DB32" s="577"/>
      <c r="DC32" s="579"/>
      <c r="DD32" s="577"/>
      <c r="DE32" s="578"/>
      <c r="DF32" s="578"/>
      <c r="DG32" s="578"/>
      <c r="DH32" s="578"/>
      <c r="DI32" s="578"/>
      <c r="DJ32" s="579"/>
    </row>
    <row r="33" spans="1:117" s="582" customFormat="1" ht="15" x14ac:dyDescent="0.25">
      <c r="A33" s="574"/>
      <c r="B33" s="206"/>
      <c r="C33" s="91" t="s">
        <v>1912</v>
      </c>
      <c r="D33" s="575" t="s">
        <v>1913</v>
      </c>
      <c r="E33" s="91" t="s">
        <v>592</v>
      </c>
      <c r="F33" s="206">
        <v>4</v>
      </c>
      <c r="G33" s="576"/>
      <c r="H33" s="595">
        <v>7</v>
      </c>
      <c r="I33" s="595">
        <v>7</v>
      </c>
      <c r="J33" s="595">
        <v>9</v>
      </c>
      <c r="K33" s="595">
        <v>7</v>
      </c>
      <c r="L33" s="595">
        <v>9</v>
      </c>
      <c r="M33" s="595"/>
      <c r="N33" s="596">
        <v>9</v>
      </c>
      <c r="O33" s="595">
        <v>9</v>
      </c>
      <c r="P33" s="595">
        <v>8</v>
      </c>
      <c r="Q33" s="595">
        <v>9</v>
      </c>
      <c r="R33" s="596">
        <v>10</v>
      </c>
      <c r="S33" s="596">
        <v>6</v>
      </c>
      <c r="T33" s="595"/>
      <c r="U33" s="595"/>
      <c r="V33" s="595"/>
      <c r="W33" s="595"/>
      <c r="X33" s="595">
        <v>9</v>
      </c>
      <c r="Y33" s="595">
        <v>9</v>
      </c>
      <c r="Z33" s="596">
        <v>8</v>
      </c>
      <c r="AA33" s="596">
        <v>7</v>
      </c>
      <c r="AB33" s="595"/>
      <c r="AC33" s="646"/>
      <c r="AD33" s="595"/>
      <c r="AE33" s="596">
        <v>8</v>
      </c>
      <c r="AF33" s="596">
        <v>10</v>
      </c>
      <c r="AG33" s="595">
        <v>9</v>
      </c>
      <c r="AH33" s="596">
        <v>7</v>
      </c>
      <c r="AI33" s="595"/>
      <c r="AJ33" s="595"/>
      <c r="AK33" s="595">
        <v>8</v>
      </c>
      <c r="AL33" s="595"/>
      <c r="AM33" s="595">
        <v>9</v>
      </c>
      <c r="AN33" s="595"/>
      <c r="AO33" s="596">
        <v>10</v>
      </c>
      <c r="AP33" s="596">
        <v>8</v>
      </c>
      <c r="AQ33" s="595"/>
      <c r="AR33" s="596">
        <v>9</v>
      </c>
      <c r="AS33" s="596">
        <v>9</v>
      </c>
      <c r="AT33" s="596">
        <v>9</v>
      </c>
      <c r="AU33" s="596">
        <v>8</v>
      </c>
      <c r="AV33" s="595"/>
      <c r="AW33" s="595">
        <v>9</v>
      </c>
      <c r="AX33" s="595"/>
      <c r="AY33" s="595"/>
      <c r="AZ33" s="595"/>
      <c r="BA33" s="595"/>
      <c r="BB33" s="595"/>
      <c r="BC33" s="595"/>
      <c r="BD33" s="595"/>
      <c r="BE33" s="595"/>
      <c r="BF33" s="596">
        <v>8</v>
      </c>
      <c r="BG33" s="595"/>
      <c r="BH33" s="595"/>
      <c r="BI33" s="595">
        <v>7</v>
      </c>
      <c r="BJ33" s="595"/>
      <c r="BK33" s="596">
        <v>9</v>
      </c>
      <c r="BL33" s="595">
        <v>9</v>
      </c>
      <c r="BM33" s="59">
        <f t="shared" si="6"/>
        <v>0</v>
      </c>
      <c r="BN33" s="59">
        <f t="shared" si="7"/>
        <v>32</v>
      </c>
      <c r="BO33" s="59">
        <f t="shared" si="8"/>
        <v>0</v>
      </c>
      <c r="BP33" s="59">
        <f t="shared" si="9"/>
        <v>0</v>
      </c>
      <c r="BQ33" s="59">
        <f t="shared" si="10"/>
        <v>0</v>
      </c>
      <c r="BR33" s="59">
        <f t="shared" si="11"/>
        <v>32</v>
      </c>
      <c r="BS33" s="663"/>
      <c r="BT33" s="578"/>
      <c r="BU33" s="578"/>
      <c r="BV33" s="578"/>
      <c r="BW33" s="578"/>
      <c r="BX33" s="578"/>
      <c r="BY33" s="578"/>
      <c r="BZ33" s="578"/>
      <c r="CA33" s="579"/>
      <c r="CB33" s="579"/>
      <c r="CC33" s="577"/>
      <c r="CD33" s="578"/>
      <c r="CE33" s="578"/>
      <c r="CF33" s="578"/>
      <c r="CG33" s="580"/>
      <c r="CH33" s="577"/>
      <c r="CI33" s="578"/>
      <c r="CJ33" s="578"/>
      <c r="CK33" s="578"/>
      <c r="CL33" s="578"/>
      <c r="CM33" s="578"/>
      <c r="CN33" s="578"/>
      <c r="CO33" s="578"/>
      <c r="CP33" s="578"/>
      <c r="CQ33" s="580"/>
      <c r="CR33" s="577"/>
      <c r="CS33" s="578"/>
      <c r="CT33" s="578"/>
      <c r="CU33" s="578"/>
      <c r="CV33" s="578"/>
      <c r="CW33" s="578"/>
      <c r="CX33" s="578"/>
      <c r="CY33" s="578"/>
      <c r="CZ33" s="578"/>
      <c r="DA33" s="581"/>
      <c r="DB33" s="577"/>
      <c r="DC33" s="579"/>
      <c r="DD33" s="577"/>
      <c r="DE33" s="578"/>
      <c r="DF33" s="578"/>
      <c r="DG33" s="578"/>
      <c r="DH33" s="578"/>
      <c r="DI33" s="578"/>
      <c r="DJ33" s="579"/>
    </row>
    <row r="34" spans="1:117" s="450" customFormat="1" ht="15" x14ac:dyDescent="0.25">
      <c r="A34" s="437">
        <v>1</v>
      </c>
      <c r="B34" s="367">
        <v>40485</v>
      </c>
      <c r="C34" s="440" t="s">
        <v>1817</v>
      </c>
      <c r="D34" s="548" t="s">
        <v>1816</v>
      </c>
      <c r="E34" s="440" t="s">
        <v>592</v>
      </c>
      <c r="F34" s="367"/>
      <c r="G34" s="441">
        <v>6</v>
      </c>
      <c r="H34" s="596" t="s">
        <v>595</v>
      </c>
      <c r="I34" s="595">
        <v>6</v>
      </c>
      <c r="J34" s="596" t="s">
        <v>595</v>
      </c>
      <c r="K34" s="596" t="s">
        <v>595</v>
      </c>
      <c r="L34" s="596" t="s">
        <v>595</v>
      </c>
      <c r="M34" s="596" t="s">
        <v>595</v>
      </c>
      <c r="N34" s="596">
        <v>8</v>
      </c>
      <c r="O34" s="596" t="s">
        <v>595</v>
      </c>
      <c r="P34" s="596" t="s">
        <v>595</v>
      </c>
      <c r="Q34" s="596" t="s">
        <v>595</v>
      </c>
      <c r="R34" s="596">
        <v>10</v>
      </c>
      <c r="S34" s="596" t="s">
        <v>595</v>
      </c>
      <c r="T34" s="596" t="s">
        <v>595</v>
      </c>
      <c r="U34" s="596">
        <v>9</v>
      </c>
      <c r="V34" s="596" t="s">
        <v>595</v>
      </c>
      <c r="W34" s="596" t="s">
        <v>595</v>
      </c>
      <c r="X34" s="595">
        <v>7</v>
      </c>
      <c r="Y34" s="596" t="s">
        <v>595</v>
      </c>
      <c r="Z34" s="596">
        <v>6</v>
      </c>
      <c r="AA34" s="596">
        <v>10</v>
      </c>
      <c r="AB34" s="596">
        <v>9</v>
      </c>
      <c r="AC34" s="596">
        <v>10</v>
      </c>
      <c r="AD34" s="596">
        <v>9</v>
      </c>
      <c r="AE34" s="596" t="s">
        <v>595</v>
      </c>
      <c r="AF34" s="596">
        <v>10</v>
      </c>
      <c r="AG34" s="595">
        <v>8</v>
      </c>
      <c r="AH34" s="596">
        <v>9</v>
      </c>
      <c r="AI34" s="596">
        <v>10</v>
      </c>
      <c r="AJ34" s="596">
        <v>9</v>
      </c>
      <c r="AK34" s="595">
        <v>7</v>
      </c>
      <c r="AL34" s="595">
        <v>9</v>
      </c>
      <c r="AM34" s="595">
        <v>8</v>
      </c>
      <c r="AN34" s="595" t="s">
        <v>303</v>
      </c>
      <c r="AO34" s="596">
        <v>9</v>
      </c>
      <c r="AP34" s="596">
        <v>8</v>
      </c>
      <c r="AQ34" s="596">
        <v>10</v>
      </c>
      <c r="AR34" s="596">
        <v>9</v>
      </c>
      <c r="AS34" s="596">
        <v>9</v>
      </c>
      <c r="AT34" s="596" t="s">
        <v>595</v>
      </c>
      <c r="AU34" s="596">
        <v>9</v>
      </c>
      <c r="AV34" s="596">
        <v>7</v>
      </c>
      <c r="AW34" s="596" t="s">
        <v>595</v>
      </c>
      <c r="AX34" s="596">
        <v>8</v>
      </c>
      <c r="AY34" s="596"/>
      <c r="AZ34" s="596">
        <v>10</v>
      </c>
      <c r="BA34" s="596"/>
      <c r="BB34" s="596"/>
      <c r="BC34" s="596">
        <v>10</v>
      </c>
      <c r="BD34" s="596">
        <v>9</v>
      </c>
      <c r="BE34" s="596"/>
      <c r="BF34" s="596">
        <v>9</v>
      </c>
      <c r="BG34" s="596"/>
      <c r="BH34" s="596"/>
      <c r="BI34" s="596" t="s">
        <v>595</v>
      </c>
      <c r="BJ34" s="596" t="s">
        <v>595</v>
      </c>
      <c r="BK34" s="596"/>
      <c r="BL34" s="596" t="s">
        <v>595</v>
      </c>
      <c r="BM34" s="59">
        <f t="shared" si="6"/>
        <v>0</v>
      </c>
      <c r="BN34" s="59">
        <f t="shared" si="7"/>
        <v>30</v>
      </c>
      <c r="BO34" s="59">
        <f t="shared" si="8"/>
        <v>20</v>
      </c>
      <c r="BP34" s="59">
        <f t="shared" si="9"/>
        <v>0</v>
      </c>
      <c r="BQ34" s="59">
        <f t="shared" si="10"/>
        <v>0</v>
      </c>
      <c r="BR34" s="59">
        <f t="shared" si="11"/>
        <v>50</v>
      </c>
      <c r="BS34" s="662"/>
      <c r="BT34" s="445"/>
      <c r="BU34" s="445"/>
      <c r="BV34" s="445"/>
      <c r="BW34" s="445"/>
      <c r="BX34" s="445"/>
      <c r="BY34" s="445"/>
      <c r="BZ34" s="445"/>
      <c r="CA34" s="446"/>
      <c r="CB34" s="446"/>
      <c r="CC34" s="444"/>
      <c r="CD34" s="445"/>
      <c r="CE34" s="445"/>
      <c r="CF34" s="445"/>
      <c r="CG34" s="449"/>
      <c r="CH34" s="444"/>
      <c r="CI34" s="445"/>
      <c r="CJ34" s="445"/>
      <c r="CK34" s="445"/>
      <c r="CL34" s="445"/>
      <c r="CM34" s="445"/>
      <c r="CN34" s="445"/>
      <c r="CO34" s="445"/>
      <c r="CP34" s="445"/>
      <c r="CQ34" s="449"/>
      <c r="CR34" s="444"/>
      <c r="CS34" s="445"/>
      <c r="CT34" s="445"/>
      <c r="CU34" s="445"/>
      <c r="CV34" s="445"/>
      <c r="CW34" s="445"/>
      <c r="CX34" s="445"/>
      <c r="CY34" s="445"/>
      <c r="CZ34" s="445"/>
      <c r="DA34" s="442"/>
      <c r="DB34" s="444"/>
      <c r="DC34" s="446"/>
      <c r="DD34" s="444"/>
      <c r="DE34" s="445"/>
      <c r="DF34" s="445"/>
      <c r="DG34" s="445"/>
      <c r="DH34" s="445"/>
      <c r="DI34" s="445"/>
      <c r="DJ34" s="446"/>
    </row>
    <row r="35" spans="1:117" s="450" customFormat="1" ht="15" hidden="1" x14ac:dyDescent="0.25">
      <c r="A35" s="437">
        <v>2</v>
      </c>
      <c r="B35" s="367">
        <v>40485</v>
      </c>
      <c r="C35" s="440" t="s">
        <v>1628</v>
      </c>
      <c r="D35" s="548" t="s">
        <v>1629</v>
      </c>
      <c r="E35" s="440" t="s">
        <v>592</v>
      </c>
      <c r="F35" s="440">
        <v>3</v>
      </c>
      <c r="G35" s="440"/>
      <c r="H35" s="596">
        <v>9</v>
      </c>
      <c r="I35" s="596">
        <v>10</v>
      </c>
      <c r="J35" s="596">
        <v>8</v>
      </c>
      <c r="K35" s="596">
        <v>10</v>
      </c>
      <c r="L35" s="596">
        <v>9</v>
      </c>
      <c r="M35" s="596">
        <v>9</v>
      </c>
      <c r="N35" s="596">
        <v>9</v>
      </c>
      <c r="O35" s="596"/>
      <c r="P35" s="596"/>
      <c r="Q35" s="596"/>
      <c r="R35" s="596">
        <v>10</v>
      </c>
      <c r="S35" s="596" t="s">
        <v>1987</v>
      </c>
      <c r="T35" s="596"/>
      <c r="U35" s="596"/>
      <c r="V35" s="596"/>
      <c r="W35" s="596"/>
      <c r="X35" s="596">
        <v>9</v>
      </c>
      <c r="Y35" s="596"/>
      <c r="Z35" s="596"/>
      <c r="AA35" s="596"/>
      <c r="AB35" s="596">
        <v>9</v>
      </c>
      <c r="AC35" s="596"/>
      <c r="AD35" s="596">
        <v>8</v>
      </c>
      <c r="AE35" s="596" t="s">
        <v>1987</v>
      </c>
      <c r="AF35" s="596" t="s">
        <v>1987</v>
      </c>
      <c r="AG35" s="595" t="s">
        <v>2141</v>
      </c>
      <c r="AH35" s="596" t="s">
        <v>1987</v>
      </c>
      <c r="AI35" s="596"/>
      <c r="AJ35" s="596"/>
      <c r="AK35" s="595"/>
      <c r="AL35" s="595" t="s">
        <v>2141</v>
      </c>
      <c r="AM35" s="595" t="s">
        <v>2141</v>
      </c>
      <c r="AN35" s="596"/>
      <c r="AO35" s="596">
        <v>10</v>
      </c>
      <c r="AP35" s="596" t="s">
        <v>1987</v>
      </c>
      <c r="AQ35" s="596"/>
      <c r="AR35" s="596">
        <v>9</v>
      </c>
      <c r="AS35" s="596"/>
      <c r="AT35" s="596"/>
      <c r="AU35" s="596" t="s">
        <v>1987</v>
      </c>
      <c r="AV35" s="596"/>
      <c r="AW35" s="596"/>
      <c r="AX35" s="596">
        <v>10</v>
      </c>
      <c r="AY35" s="596"/>
      <c r="AZ35" s="596">
        <v>9</v>
      </c>
      <c r="BA35" s="596">
        <v>9</v>
      </c>
      <c r="BB35" s="596"/>
      <c r="BC35" s="596"/>
      <c r="BD35" s="596"/>
      <c r="BE35" s="596"/>
      <c r="BF35" s="596">
        <v>10</v>
      </c>
      <c r="BG35" s="596"/>
      <c r="BH35" s="596"/>
      <c r="BI35" s="596">
        <v>6</v>
      </c>
      <c r="BJ35" s="596"/>
      <c r="BK35" s="596">
        <v>8</v>
      </c>
      <c r="BL35" s="596">
        <v>10</v>
      </c>
      <c r="BM35" s="59">
        <f t="shared" si="6"/>
        <v>0</v>
      </c>
      <c r="BN35" s="59">
        <f t="shared" si="7"/>
        <v>20</v>
      </c>
      <c r="BO35" s="59">
        <f t="shared" si="8"/>
        <v>0</v>
      </c>
      <c r="BP35" s="59">
        <f t="shared" si="9"/>
        <v>0</v>
      </c>
      <c r="BQ35" s="59">
        <f t="shared" si="10"/>
        <v>0</v>
      </c>
      <c r="BR35" s="59">
        <f t="shared" si="11"/>
        <v>20</v>
      </c>
      <c r="BS35" s="662"/>
      <c r="BT35" s="445"/>
      <c r="BU35" s="445"/>
      <c r="BV35" s="445"/>
      <c r="BW35" s="445"/>
      <c r="BX35" s="445"/>
      <c r="BY35" s="445"/>
      <c r="BZ35" s="445"/>
      <c r="CA35" s="446"/>
      <c r="CB35" s="446"/>
      <c r="CC35" s="444"/>
      <c r="CD35" s="445"/>
      <c r="CE35" s="445"/>
      <c r="CF35" s="445"/>
      <c r="CG35" s="449"/>
      <c r="CH35" s="444"/>
      <c r="CI35" s="445"/>
      <c r="CJ35" s="445"/>
      <c r="CK35" s="445"/>
      <c r="CL35" s="445"/>
      <c r="CM35" s="445"/>
      <c r="CN35" s="445"/>
      <c r="CO35" s="445"/>
      <c r="CP35" s="445"/>
      <c r="CQ35" s="449"/>
      <c r="CR35" s="444"/>
      <c r="CS35" s="445"/>
      <c r="CT35" s="445"/>
      <c r="CU35" s="445"/>
      <c r="CV35" s="445"/>
      <c r="CW35" s="445"/>
      <c r="CX35" s="445"/>
      <c r="CY35" s="445"/>
      <c r="CZ35" s="445"/>
      <c r="DA35" s="442"/>
      <c r="DB35" s="444"/>
      <c r="DC35" s="446"/>
      <c r="DD35" s="444"/>
      <c r="DE35" s="445"/>
      <c r="DF35" s="445"/>
      <c r="DG35" s="445"/>
      <c r="DH35" s="445"/>
      <c r="DI35" s="445"/>
      <c r="DJ35" s="446"/>
    </row>
    <row r="36" spans="1:117" s="65" customFormat="1" ht="15" hidden="1" x14ac:dyDescent="0.25">
      <c r="A36" s="437">
        <v>3</v>
      </c>
      <c r="B36" s="367">
        <v>40485</v>
      </c>
      <c r="C36" s="405" t="s">
        <v>1790</v>
      </c>
      <c r="D36" s="406" t="s">
        <v>1641</v>
      </c>
      <c r="E36" s="404" t="s">
        <v>592</v>
      </c>
      <c r="F36" s="57">
        <v>3</v>
      </c>
      <c r="G36" s="57"/>
      <c r="H36" s="595">
        <v>9</v>
      </c>
      <c r="I36" s="597">
        <v>9</v>
      </c>
      <c r="J36" s="596">
        <v>7</v>
      </c>
      <c r="K36" s="596">
        <v>9</v>
      </c>
      <c r="L36" s="598">
        <v>9</v>
      </c>
      <c r="M36" s="596"/>
      <c r="N36" s="598"/>
      <c r="O36" s="598"/>
      <c r="P36" s="598"/>
      <c r="Q36" s="596"/>
      <c r="R36" s="598"/>
      <c r="S36" s="596" t="s">
        <v>1987</v>
      </c>
      <c r="T36" s="598"/>
      <c r="U36" s="598"/>
      <c r="V36" s="598"/>
      <c r="W36" s="598"/>
      <c r="X36" s="596">
        <v>6</v>
      </c>
      <c r="Y36" s="598"/>
      <c r="Z36" s="598"/>
      <c r="AA36" s="598"/>
      <c r="AB36" s="596" t="s">
        <v>1901</v>
      </c>
      <c r="AC36" s="598"/>
      <c r="AD36" s="596">
        <v>5</v>
      </c>
      <c r="AE36" s="598"/>
      <c r="AF36" s="596" t="s">
        <v>1987</v>
      </c>
      <c r="AG36" s="595" t="s">
        <v>2141</v>
      </c>
      <c r="AH36" s="598"/>
      <c r="AI36" s="598"/>
      <c r="AJ36" s="598"/>
      <c r="AK36" s="595"/>
      <c r="AL36" s="595" t="s">
        <v>2141</v>
      </c>
      <c r="AM36" s="595" t="s">
        <v>2141</v>
      </c>
      <c r="AN36" s="598"/>
      <c r="AO36" s="596" t="s">
        <v>1901</v>
      </c>
      <c r="AP36" s="598"/>
      <c r="AQ36" s="598"/>
      <c r="AR36" s="596">
        <v>9</v>
      </c>
      <c r="AS36" s="598"/>
      <c r="AT36" s="598"/>
      <c r="AU36" s="598"/>
      <c r="AV36" s="598"/>
      <c r="AW36" s="598"/>
      <c r="AX36" s="598">
        <v>9</v>
      </c>
      <c r="AY36" s="597"/>
      <c r="AZ36" s="597">
        <v>8</v>
      </c>
      <c r="BA36" s="597">
        <v>8</v>
      </c>
      <c r="BB36" s="597"/>
      <c r="BC36" s="597"/>
      <c r="BD36" s="597"/>
      <c r="BE36" s="597"/>
      <c r="BF36" s="598"/>
      <c r="BG36" s="598"/>
      <c r="BH36" s="598"/>
      <c r="BI36" s="596">
        <v>6</v>
      </c>
      <c r="BJ36" s="598"/>
      <c r="BK36" s="598">
        <v>8</v>
      </c>
      <c r="BL36" s="596">
        <v>8</v>
      </c>
      <c r="BM36" s="59">
        <f t="shared" si="6"/>
        <v>0</v>
      </c>
      <c r="BN36" s="59">
        <f t="shared" si="7"/>
        <v>13</v>
      </c>
      <c r="BO36" s="59">
        <f t="shared" si="8"/>
        <v>0</v>
      </c>
      <c r="BP36" s="59">
        <f t="shared" si="9"/>
        <v>1</v>
      </c>
      <c r="BQ36" s="59">
        <f t="shared" si="10"/>
        <v>0</v>
      </c>
      <c r="BR36" s="59">
        <f t="shared" si="11"/>
        <v>14</v>
      </c>
      <c r="BS36" s="664">
        <f>COUNTIF(H36:BO36,"5")</f>
        <v>1</v>
      </c>
      <c r="BT36" s="55">
        <f>COUNTIF(H36:BO36,"5*")</f>
        <v>0</v>
      </c>
      <c r="BU36" s="55">
        <f>SUM(BQ36:BT36)</f>
        <v>15</v>
      </c>
      <c r="BV36" s="239"/>
      <c r="BW36" s="239"/>
      <c r="BX36" s="239"/>
      <c r="BY36" s="498"/>
      <c r="BZ36" s="498"/>
      <c r="CA36" s="498"/>
      <c r="CB36" s="498"/>
      <c r="CC36" s="498"/>
      <c r="CD36" s="499"/>
      <c r="CE36" s="499"/>
      <c r="CF36" s="497"/>
      <c r="CG36" s="498"/>
      <c r="CH36" s="498"/>
      <c r="CI36" s="498"/>
      <c r="CK36" s="497"/>
      <c r="CL36" s="498"/>
      <c r="CM36" s="498"/>
      <c r="CN36" s="498"/>
      <c r="CO36" s="498"/>
      <c r="CP36" s="498"/>
      <c r="CQ36" s="498"/>
      <c r="CR36" s="498"/>
      <c r="CS36" s="498"/>
      <c r="CU36" s="497"/>
      <c r="CV36" s="498"/>
      <c r="CW36" s="498"/>
      <c r="CX36" s="498"/>
      <c r="CY36" s="498"/>
      <c r="CZ36" s="498"/>
      <c r="DA36" s="498"/>
      <c r="DB36" s="498"/>
      <c r="DC36" s="498"/>
      <c r="DE36" s="497"/>
      <c r="DF36" s="499"/>
      <c r="DG36" s="497"/>
      <c r="DH36" s="498"/>
      <c r="DI36" s="498"/>
      <c r="DJ36" s="498"/>
      <c r="DK36" s="498"/>
      <c r="DL36" s="498"/>
      <c r="DM36" s="499"/>
    </row>
    <row r="37" spans="1:117" s="450" customFormat="1" ht="15" hidden="1" x14ac:dyDescent="0.25">
      <c r="A37" s="437">
        <v>4</v>
      </c>
      <c r="B37" s="367">
        <v>40485</v>
      </c>
      <c r="C37" s="440" t="s">
        <v>1423</v>
      </c>
      <c r="D37" s="483" t="s">
        <v>1422</v>
      </c>
      <c r="E37" s="440" t="s">
        <v>592</v>
      </c>
      <c r="F37" s="440"/>
      <c r="G37" s="440">
        <v>5</v>
      </c>
      <c r="H37" s="596">
        <v>9</v>
      </c>
      <c r="I37" s="596" t="s">
        <v>595</v>
      </c>
      <c r="J37" s="596" t="s">
        <v>595</v>
      </c>
      <c r="K37" s="596" t="s">
        <v>595</v>
      </c>
      <c r="L37" s="596" t="s">
        <v>595</v>
      </c>
      <c r="M37" s="596" t="s">
        <v>595</v>
      </c>
      <c r="N37" s="596" t="s">
        <v>595</v>
      </c>
      <c r="O37" s="596" t="s">
        <v>595</v>
      </c>
      <c r="P37" s="596" t="s">
        <v>595</v>
      </c>
      <c r="Q37" s="596" t="s">
        <v>595</v>
      </c>
      <c r="R37" s="596" t="s">
        <v>595</v>
      </c>
      <c r="S37" s="596" t="s">
        <v>1987</v>
      </c>
      <c r="T37" s="596" t="s">
        <v>595</v>
      </c>
      <c r="U37" s="596" t="s">
        <v>595</v>
      </c>
      <c r="V37" s="596" t="s">
        <v>595</v>
      </c>
      <c r="W37" s="596" t="s">
        <v>595</v>
      </c>
      <c r="X37" s="596" t="s">
        <v>595</v>
      </c>
      <c r="Y37" s="596" t="s">
        <v>595</v>
      </c>
      <c r="Z37" s="596">
        <v>10</v>
      </c>
      <c r="AA37" s="596" t="s">
        <v>595</v>
      </c>
      <c r="AB37" s="596" t="s">
        <v>1901</v>
      </c>
      <c r="AC37" s="596">
        <v>9</v>
      </c>
      <c r="AD37" s="596">
        <v>7</v>
      </c>
      <c r="AE37" s="596" t="s">
        <v>595</v>
      </c>
      <c r="AF37" s="596" t="s">
        <v>1987</v>
      </c>
      <c r="AG37" s="595" t="s">
        <v>2141</v>
      </c>
      <c r="AH37" s="596" t="s">
        <v>595</v>
      </c>
      <c r="AI37" s="596">
        <v>9</v>
      </c>
      <c r="AJ37" s="596">
        <v>8</v>
      </c>
      <c r="AK37" s="595"/>
      <c r="AL37" s="595" t="s">
        <v>2141</v>
      </c>
      <c r="AM37" s="595" t="s">
        <v>2141</v>
      </c>
      <c r="AN37" s="596">
        <v>10</v>
      </c>
      <c r="AO37" s="596" t="s">
        <v>1901</v>
      </c>
      <c r="AP37" s="596">
        <v>9</v>
      </c>
      <c r="AQ37" s="596">
        <v>10</v>
      </c>
      <c r="AR37" s="596" t="s">
        <v>595</v>
      </c>
      <c r="AS37" s="596">
        <v>9</v>
      </c>
      <c r="AT37" s="596" t="s">
        <v>595</v>
      </c>
      <c r="AU37" s="596">
        <v>9</v>
      </c>
      <c r="AV37" s="596">
        <v>8</v>
      </c>
      <c r="AW37" s="596" t="s">
        <v>595</v>
      </c>
      <c r="AX37" s="596">
        <v>10</v>
      </c>
      <c r="AY37" s="596">
        <v>8</v>
      </c>
      <c r="AZ37" s="596">
        <v>8</v>
      </c>
      <c r="BA37" s="596">
        <v>9</v>
      </c>
      <c r="BB37" s="596"/>
      <c r="BC37" s="596">
        <v>9</v>
      </c>
      <c r="BD37" s="596"/>
      <c r="BE37" s="596"/>
      <c r="BF37" s="596"/>
      <c r="BG37" s="596"/>
      <c r="BH37" s="596"/>
      <c r="BI37" s="596" t="s">
        <v>595</v>
      </c>
      <c r="BJ37" s="596" t="s">
        <v>595</v>
      </c>
      <c r="BK37" s="596"/>
      <c r="BL37" s="596" t="s">
        <v>595</v>
      </c>
      <c r="BM37" s="59">
        <f t="shared" si="6"/>
        <v>0</v>
      </c>
      <c r="BN37" s="59">
        <f t="shared" si="7"/>
        <v>17</v>
      </c>
      <c r="BO37" s="59">
        <f t="shared" si="8"/>
        <v>25</v>
      </c>
      <c r="BP37" s="59">
        <f t="shared" si="9"/>
        <v>0</v>
      </c>
      <c r="BQ37" s="59">
        <f t="shared" si="10"/>
        <v>0</v>
      </c>
      <c r="BR37" s="59">
        <f t="shared" si="11"/>
        <v>42</v>
      </c>
      <c r="BS37" s="662"/>
      <c r="BT37" s="445"/>
      <c r="BU37" s="445"/>
      <c r="BV37" s="445"/>
      <c r="BW37" s="445"/>
      <c r="BX37" s="445"/>
      <c r="BY37" s="445"/>
      <c r="BZ37" s="445"/>
      <c r="CA37" s="446"/>
      <c r="CB37" s="446"/>
      <c r="CC37" s="444"/>
      <c r="CD37" s="445"/>
      <c r="CE37" s="445"/>
      <c r="CF37" s="445"/>
      <c r="CG37" s="449"/>
      <c r="CH37" s="444"/>
      <c r="CI37" s="445"/>
      <c r="CJ37" s="445"/>
      <c r="CK37" s="445"/>
      <c r="CL37" s="445"/>
      <c r="CM37" s="445"/>
      <c r="CN37" s="445"/>
      <c r="CO37" s="445"/>
      <c r="CP37" s="445"/>
      <c r="CQ37" s="449"/>
      <c r="CR37" s="444"/>
      <c r="CS37" s="445"/>
      <c r="CT37" s="445"/>
      <c r="CU37" s="445"/>
      <c r="CV37" s="445"/>
      <c r="CW37" s="445"/>
      <c r="CX37" s="445"/>
      <c r="CY37" s="445"/>
      <c r="CZ37" s="445"/>
      <c r="DA37" s="442"/>
      <c r="DB37" s="444"/>
      <c r="DC37" s="446"/>
      <c r="DD37" s="444"/>
      <c r="DE37" s="445"/>
      <c r="DF37" s="445"/>
      <c r="DG37" s="445"/>
      <c r="DH37" s="445"/>
      <c r="DI37" s="445"/>
      <c r="DJ37" s="446"/>
    </row>
    <row r="38" spans="1:117" s="450" customFormat="1" ht="15" hidden="1" x14ac:dyDescent="0.3">
      <c r="A38" s="437">
        <v>5</v>
      </c>
      <c r="B38" s="367">
        <v>40485</v>
      </c>
      <c r="C38" t="s">
        <v>1558</v>
      </c>
      <c r="D38" s="483" t="s">
        <v>1557</v>
      </c>
      <c r="E38" s="440"/>
      <c r="F38" s="440"/>
      <c r="G38" s="440"/>
      <c r="H38" s="596"/>
      <c r="I38" s="596"/>
      <c r="J38" s="596"/>
      <c r="K38" s="596"/>
      <c r="L38" s="596"/>
      <c r="M38" s="596"/>
      <c r="N38" s="596"/>
      <c r="O38" s="596"/>
      <c r="P38" s="596"/>
      <c r="Q38" s="596"/>
      <c r="R38" s="596"/>
      <c r="S38" s="596" t="s">
        <v>1987</v>
      </c>
      <c r="T38" s="596">
        <v>5</v>
      </c>
      <c r="U38" s="596"/>
      <c r="V38" s="596"/>
      <c r="W38" s="596"/>
      <c r="X38" s="596"/>
      <c r="Y38" s="596">
        <v>5</v>
      </c>
      <c r="Z38" s="596"/>
      <c r="AA38" s="596"/>
      <c r="AB38" s="596" t="s">
        <v>1901</v>
      </c>
      <c r="AC38" s="596">
        <v>5</v>
      </c>
      <c r="AD38" s="596"/>
      <c r="AE38" s="596"/>
      <c r="AF38" s="596" t="s">
        <v>1987</v>
      </c>
      <c r="AG38" s="595" t="s">
        <v>2141</v>
      </c>
      <c r="AH38" s="596"/>
      <c r="AI38" s="596">
        <v>5</v>
      </c>
      <c r="AJ38" s="596">
        <v>5</v>
      </c>
      <c r="AK38" s="595"/>
      <c r="AL38" s="595" t="s">
        <v>2141</v>
      </c>
      <c r="AM38" s="595" t="s">
        <v>2141</v>
      </c>
      <c r="AN38" s="596"/>
      <c r="AO38" s="596" t="s">
        <v>1901</v>
      </c>
      <c r="AP38" s="596"/>
      <c r="AQ38" s="596"/>
      <c r="AR38" s="596"/>
      <c r="AS38" s="596"/>
      <c r="AT38" s="596"/>
      <c r="AU38" s="596"/>
      <c r="AV38" s="596"/>
      <c r="AW38" s="596"/>
      <c r="AX38" s="596"/>
      <c r="AY38" s="596"/>
      <c r="AZ38" s="596"/>
      <c r="BA38" s="596"/>
      <c r="BB38" s="596"/>
      <c r="BC38" s="596"/>
      <c r="BD38" s="596"/>
      <c r="BE38" s="596"/>
      <c r="BF38" s="596"/>
      <c r="BG38" s="596"/>
      <c r="BH38" s="596"/>
      <c r="BI38" s="596"/>
      <c r="BJ38" s="596">
        <v>5</v>
      </c>
      <c r="BK38" s="596"/>
      <c r="BL38" s="596"/>
      <c r="BM38" s="59">
        <f t="shared" si="6"/>
        <v>0</v>
      </c>
      <c r="BN38" s="59">
        <f t="shared" si="7"/>
        <v>0</v>
      </c>
      <c r="BO38" s="59">
        <f t="shared" si="8"/>
        <v>0</v>
      </c>
      <c r="BP38" s="59">
        <f t="shared" si="9"/>
        <v>6</v>
      </c>
      <c r="BQ38" s="59">
        <f t="shared" si="10"/>
        <v>0</v>
      </c>
      <c r="BR38" s="59">
        <f t="shared" si="11"/>
        <v>6</v>
      </c>
      <c r="BS38" s="662"/>
      <c r="BT38" s="445"/>
      <c r="BU38" s="445"/>
      <c r="BV38" s="445"/>
      <c r="BW38" s="445"/>
      <c r="BX38" s="445"/>
      <c r="BY38" s="445"/>
      <c r="BZ38" s="445"/>
      <c r="CA38" s="446"/>
      <c r="CB38" s="446"/>
      <c r="CC38" s="444"/>
      <c r="CD38" s="445"/>
      <c r="CE38" s="445"/>
      <c r="CF38" s="445"/>
      <c r="CG38" s="449"/>
      <c r="CH38" s="444"/>
      <c r="CI38" s="445"/>
      <c r="CJ38" s="445"/>
      <c r="CK38" s="445"/>
      <c r="CL38" s="445"/>
      <c r="CM38" s="445"/>
      <c r="CN38" s="445"/>
      <c r="CO38" s="445"/>
      <c r="CP38" s="445"/>
      <c r="CQ38" s="449"/>
      <c r="CR38" s="444"/>
      <c r="CS38" s="445"/>
      <c r="CT38" s="445"/>
      <c r="CU38" s="445"/>
      <c r="CV38" s="445"/>
      <c r="CW38" s="445"/>
      <c r="CX38" s="445"/>
      <c r="CY38" s="445"/>
      <c r="CZ38" s="445"/>
      <c r="DA38" s="442"/>
      <c r="DB38" s="444"/>
      <c r="DC38" s="446"/>
      <c r="DD38" s="444"/>
      <c r="DE38" s="445"/>
      <c r="DF38" s="445"/>
      <c r="DG38" s="445"/>
      <c r="DH38" s="445"/>
      <c r="DI38" s="445"/>
      <c r="DJ38" s="446"/>
    </row>
    <row r="39" spans="1:117" s="450" customFormat="1" ht="15" hidden="1" x14ac:dyDescent="0.25">
      <c r="A39" s="437">
        <v>6</v>
      </c>
      <c r="B39" s="367">
        <v>40485</v>
      </c>
      <c r="C39" s="440" t="s">
        <v>1502</v>
      </c>
      <c r="D39" s="483" t="s">
        <v>1500</v>
      </c>
      <c r="E39" s="440" t="s">
        <v>592</v>
      </c>
      <c r="F39" s="440"/>
      <c r="G39" s="440">
        <v>4</v>
      </c>
      <c r="H39" s="596" t="s">
        <v>595</v>
      </c>
      <c r="I39" s="596">
        <v>10</v>
      </c>
      <c r="J39" s="596" t="s">
        <v>595</v>
      </c>
      <c r="K39" s="596" t="s">
        <v>595</v>
      </c>
      <c r="L39" s="596" t="s">
        <v>595</v>
      </c>
      <c r="M39" s="596" t="s">
        <v>595</v>
      </c>
      <c r="N39" s="596" t="s">
        <v>595</v>
      </c>
      <c r="O39" s="596" t="s">
        <v>595</v>
      </c>
      <c r="P39" s="596" t="s">
        <v>595</v>
      </c>
      <c r="Q39" s="596" t="s">
        <v>595</v>
      </c>
      <c r="R39" s="596" t="s">
        <v>595</v>
      </c>
      <c r="S39" s="596" t="s">
        <v>1987</v>
      </c>
      <c r="T39" s="596" t="s">
        <v>595</v>
      </c>
      <c r="U39" s="596" t="s">
        <v>595</v>
      </c>
      <c r="V39" s="596" t="s">
        <v>595</v>
      </c>
      <c r="W39" s="596" t="s">
        <v>595</v>
      </c>
      <c r="X39" s="596" t="s">
        <v>595</v>
      </c>
      <c r="Y39" s="596" t="s">
        <v>595</v>
      </c>
      <c r="Z39" s="596">
        <v>9</v>
      </c>
      <c r="AA39" s="596" t="s">
        <v>595</v>
      </c>
      <c r="AB39" s="596">
        <v>9</v>
      </c>
      <c r="AC39" s="596">
        <v>9</v>
      </c>
      <c r="AD39" s="596">
        <v>10</v>
      </c>
      <c r="AE39" s="596" t="s">
        <v>595</v>
      </c>
      <c r="AF39" s="596" t="s">
        <v>1987</v>
      </c>
      <c r="AG39" s="595" t="s">
        <v>2141</v>
      </c>
      <c r="AH39" s="596" t="s">
        <v>595</v>
      </c>
      <c r="AI39" s="596">
        <v>8</v>
      </c>
      <c r="AJ39" s="596">
        <v>8</v>
      </c>
      <c r="AK39" s="595"/>
      <c r="AL39" s="595" t="s">
        <v>2141</v>
      </c>
      <c r="AM39" s="595" t="s">
        <v>2141</v>
      </c>
      <c r="AN39" s="596">
        <v>10</v>
      </c>
      <c r="AO39" s="596">
        <v>9</v>
      </c>
      <c r="AP39" s="596">
        <v>9</v>
      </c>
      <c r="AQ39" s="596">
        <v>9</v>
      </c>
      <c r="AR39" s="596">
        <v>9</v>
      </c>
      <c r="AS39" s="596">
        <v>9</v>
      </c>
      <c r="AT39" s="596" t="s">
        <v>595</v>
      </c>
      <c r="AU39" s="596">
        <v>9</v>
      </c>
      <c r="AV39" s="596">
        <v>9</v>
      </c>
      <c r="AW39" s="596">
        <v>9</v>
      </c>
      <c r="AX39" s="596">
        <v>9</v>
      </c>
      <c r="AY39" s="596"/>
      <c r="AZ39" s="596">
        <v>8</v>
      </c>
      <c r="BA39" s="596">
        <v>9</v>
      </c>
      <c r="BB39" s="596"/>
      <c r="BC39" s="596">
        <v>9</v>
      </c>
      <c r="BD39" s="596"/>
      <c r="BE39" s="596"/>
      <c r="BF39" s="596">
        <v>9</v>
      </c>
      <c r="BG39" s="596"/>
      <c r="BH39" s="596"/>
      <c r="BI39" s="596" t="s">
        <v>595</v>
      </c>
      <c r="BJ39" s="596" t="s">
        <v>595</v>
      </c>
      <c r="BK39" s="596"/>
      <c r="BL39" s="596" t="s">
        <v>595</v>
      </c>
      <c r="BM39" s="59">
        <f t="shared" si="6"/>
        <v>0</v>
      </c>
      <c r="BN39" s="59">
        <f t="shared" si="7"/>
        <v>21</v>
      </c>
      <c r="BO39" s="59">
        <f t="shared" si="8"/>
        <v>23</v>
      </c>
      <c r="BP39" s="59">
        <f t="shared" si="9"/>
        <v>0</v>
      </c>
      <c r="BQ39" s="59">
        <f t="shared" si="10"/>
        <v>0</v>
      </c>
      <c r="BR39" s="59">
        <f t="shared" si="11"/>
        <v>44</v>
      </c>
      <c r="BS39" s="662"/>
      <c r="BT39" s="445"/>
      <c r="BU39" s="445"/>
      <c r="BV39" s="445"/>
      <c r="BW39" s="445"/>
      <c r="BX39" s="445"/>
      <c r="BY39" s="445"/>
      <c r="BZ39" s="445"/>
      <c r="CA39" s="446"/>
      <c r="CB39" s="446"/>
      <c r="CC39" s="444"/>
      <c r="CD39" s="445"/>
      <c r="CE39" s="445"/>
      <c r="CF39" s="445"/>
      <c r="CG39" s="449"/>
      <c r="CH39" s="444"/>
      <c r="CI39" s="445"/>
      <c r="CJ39" s="445"/>
      <c r="CK39" s="445"/>
      <c r="CL39" s="445"/>
      <c r="CM39" s="445"/>
      <c r="CN39" s="445"/>
      <c r="CO39" s="445"/>
      <c r="CP39" s="445"/>
      <c r="CQ39" s="449"/>
      <c r="CR39" s="444"/>
      <c r="CS39" s="445"/>
      <c r="CT39" s="445"/>
      <c r="CU39" s="445"/>
      <c r="CV39" s="445"/>
      <c r="CW39" s="445"/>
      <c r="CX39" s="445"/>
      <c r="CY39" s="445"/>
      <c r="CZ39" s="445"/>
      <c r="DA39" s="442"/>
      <c r="DB39" s="444"/>
      <c r="DC39" s="446"/>
      <c r="DD39" s="444"/>
      <c r="DE39" s="445"/>
      <c r="DF39" s="445"/>
      <c r="DG39" s="445"/>
      <c r="DH39" s="445"/>
      <c r="DI39" s="445"/>
      <c r="DJ39" s="446"/>
    </row>
    <row r="40" spans="1:117" s="450" customFormat="1" ht="15" hidden="1" x14ac:dyDescent="0.25">
      <c r="A40" s="437">
        <v>7</v>
      </c>
      <c r="B40" s="367">
        <v>40485</v>
      </c>
      <c r="C40" s="440" t="s">
        <v>1139</v>
      </c>
      <c r="D40" s="483" t="s">
        <v>1138</v>
      </c>
      <c r="E40" s="440" t="s">
        <v>592</v>
      </c>
      <c r="F40" s="367">
        <v>3</v>
      </c>
      <c r="G40" s="441"/>
      <c r="H40" s="596">
        <v>8</v>
      </c>
      <c r="I40" s="599" t="s">
        <v>1412</v>
      </c>
      <c r="J40" s="596">
        <v>7</v>
      </c>
      <c r="K40" s="596"/>
      <c r="L40" s="596"/>
      <c r="M40" s="596"/>
      <c r="N40" s="596">
        <v>7</v>
      </c>
      <c r="O40" s="596"/>
      <c r="P40" s="596">
        <v>7</v>
      </c>
      <c r="Q40" s="596">
        <v>8</v>
      </c>
      <c r="R40" s="596"/>
      <c r="S40" s="596" t="s">
        <v>1987</v>
      </c>
      <c r="T40" s="596"/>
      <c r="U40" s="596"/>
      <c r="V40" s="596">
        <v>7</v>
      </c>
      <c r="W40" s="596">
        <v>7</v>
      </c>
      <c r="X40" s="596">
        <v>7</v>
      </c>
      <c r="Y40" s="596" t="s">
        <v>36</v>
      </c>
      <c r="Z40" s="596" t="s">
        <v>1391</v>
      </c>
      <c r="AA40" s="596"/>
      <c r="AB40" s="596" t="s">
        <v>1901</v>
      </c>
      <c r="AC40" s="596" t="s">
        <v>1391</v>
      </c>
      <c r="AD40" s="596"/>
      <c r="AE40" s="596"/>
      <c r="AF40" s="596" t="s">
        <v>1987</v>
      </c>
      <c r="AG40" s="595" t="s">
        <v>2141</v>
      </c>
      <c r="AH40" s="596"/>
      <c r="AI40" s="596" t="s">
        <v>1391</v>
      </c>
      <c r="AJ40" s="596">
        <v>7</v>
      </c>
      <c r="AK40" s="595"/>
      <c r="AL40" s="595" t="s">
        <v>2141</v>
      </c>
      <c r="AM40" s="595" t="s">
        <v>2141</v>
      </c>
      <c r="AN40" s="596" t="s">
        <v>1791</v>
      </c>
      <c r="AO40" s="596" t="s">
        <v>1901</v>
      </c>
      <c r="AP40" s="596"/>
      <c r="AQ40" s="596"/>
      <c r="AR40" s="596" t="s">
        <v>36</v>
      </c>
      <c r="AS40" s="596"/>
      <c r="AT40" s="596"/>
      <c r="AU40" s="596"/>
      <c r="AV40" s="596"/>
      <c r="AW40" s="596"/>
      <c r="AX40" s="596"/>
      <c r="AY40" s="596"/>
      <c r="AZ40" s="596">
        <v>8</v>
      </c>
      <c r="BA40" s="596"/>
      <c r="BB40" s="596"/>
      <c r="BC40" s="596"/>
      <c r="BD40" s="596">
        <v>7</v>
      </c>
      <c r="BE40" s="596"/>
      <c r="BF40" s="596">
        <v>8</v>
      </c>
      <c r="BG40" s="596"/>
      <c r="BH40" s="596"/>
      <c r="BI40" s="596">
        <v>8</v>
      </c>
      <c r="BJ40" s="596">
        <v>8</v>
      </c>
      <c r="BK40" s="596">
        <v>9</v>
      </c>
      <c r="BL40" s="596"/>
      <c r="BM40" s="59">
        <f t="shared" si="6"/>
        <v>0</v>
      </c>
      <c r="BN40" s="59">
        <f t="shared" si="7"/>
        <v>15</v>
      </c>
      <c r="BO40" s="59">
        <f t="shared" si="8"/>
        <v>1</v>
      </c>
      <c r="BP40" s="59">
        <f t="shared" si="9"/>
        <v>0</v>
      </c>
      <c r="BQ40" s="59">
        <f t="shared" si="10"/>
        <v>0</v>
      </c>
      <c r="BR40" s="59">
        <f t="shared" si="11"/>
        <v>16</v>
      </c>
      <c r="BS40" s="662"/>
      <c r="BT40" s="445"/>
      <c r="BU40" s="445"/>
      <c r="BV40" s="445"/>
      <c r="BW40" s="445"/>
      <c r="BX40" s="445"/>
      <c r="BY40" s="445"/>
      <c r="BZ40" s="445"/>
      <c r="CA40" s="446"/>
      <c r="CB40" s="446"/>
      <c r="CC40" s="444"/>
      <c r="CD40" s="445"/>
      <c r="CE40" s="445"/>
      <c r="CF40" s="445"/>
      <c r="CG40" s="449"/>
      <c r="CH40" s="444"/>
      <c r="CI40" s="445"/>
      <c r="CJ40" s="445"/>
      <c r="CK40" s="445"/>
      <c r="CL40" s="445"/>
      <c r="CM40" s="445"/>
      <c r="CN40" s="445"/>
      <c r="CO40" s="445"/>
      <c r="CP40" s="445"/>
      <c r="CQ40" s="449"/>
      <c r="CR40" s="444"/>
      <c r="CS40" s="445"/>
      <c r="CT40" s="445"/>
      <c r="CU40" s="445"/>
      <c r="CV40" s="445"/>
      <c r="CW40" s="445"/>
      <c r="CX40" s="445"/>
      <c r="CY40" s="445"/>
      <c r="CZ40" s="445"/>
      <c r="DA40" s="442"/>
      <c r="DB40" s="444"/>
      <c r="DC40" s="446"/>
      <c r="DD40" s="444"/>
      <c r="DE40" s="445"/>
      <c r="DF40" s="445"/>
      <c r="DG40" s="445"/>
      <c r="DH40" s="445"/>
      <c r="DI40" s="445"/>
      <c r="DJ40" s="446"/>
    </row>
    <row r="41" spans="1:117" s="450" customFormat="1" ht="15" hidden="1" x14ac:dyDescent="0.25">
      <c r="A41" s="437">
        <v>8</v>
      </c>
      <c r="B41" s="367">
        <v>40485</v>
      </c>
      <c r="C41" s="440" t="s">
        <v>902</v>
      </c>
      <c r="D41" s="483" t="s">
        <v>903</v>
      </c>
      <c r="E41" s="440" t="s">
        <v>592</v>
      </c>
      <c r="F41" s="367">
        <v>8</v>
      </c>
      <c r="G41" s="441"/>
      <c r="H41" s="596">
        <v>9</v>
      </c>
      <c r="I41" s="596">
        <v>8</v>
      </c>
      <c r="J41" s="596">
        <v>9</v>
      </c>
      <c r="K41" s="596">
        <v>7</v>
      </c>
      <c r="L41" s="596">
        <v>8</v>
      </c>
      <c r="M41" s="596">
        <v>9</v>
      </c>
      <c r="N41" s="596">
        <v>8</v>
      </c>
      <c r="O41" s="596">
        <v>9</v>
      </c>
      <c r="P41" s="596">
        <v>9</v>
      </c>
      <c r="Q41" s="596">
        <v>9</v>
      </c>
      <c r="R41" s="596">
        <v>10</v>
      </c>
      <c r="S41" s="596">
        <v>10</v>
      </c>
      <c r="T41" s="596">
        <v>9</v>
      </c>
      <c r="U41" s="596">
        <v>10</v>
      </c>
      <c r="V41" s="596">
        <v>9</v>
      </c>
      <c r="W41" s="596">
        <v>9</v>
      </c>
      <c r="X41" s="596">
        <v>7</v>
      </c>
      <c r="Y41" s="596">
        <v>9</v>
      </c>
      <c r="Z41" s="596">
        <v>9</v>
      </c>
      <c r="AA41" s="596">
        <v>10</v>
      </c>
      <c r="AB41" s="596">
        <v>10</v>
      </c>
      <c r="AC41" s="596">
        <v>9</v>
      </c>
      <c r="AD41" s="596">
        <v>6</v>
      </c>
      <c r="AE41" s="596">
        <v>9</v>
      </c>
      <c r="AF41" s="596">
        <v>9</v>
      </c>
      <c r="AG41" s="595" t="s">
        <v>2141</v>
      </c>
      <c r="AH41" s="596">
        <v>8</v>
      </c>
      <c r="AI41" s="596">
        <v>9</v>
      </c>
      <c r="AJ41" s="596">
        <v>8</v>
      </c>
      <c r="AK41" s="595"/>
      <c r="AL41" s="595" t="s">
        <v>2141</v>
      </c>
      <c r="AM41" s="595" t="s">
        <v>2141</v>
      </c>
      <c r="AN41" s="596">
        <v>10</v>
      </c>
      <c r="AO41" s="596">
        <v>9</v>
      </c>
      <c r="AP41" s="596">
        <v>9</v>
      </c>
      <c r="AQ41" s="596">
        <v>9</v>
      </c>
      <c r="AR41" s="596">
        <v>10</v>
      </c>
      <c r="AS41" s="596">
        <v>8</v>
      </c>
      <c r="AT41" s="596">
        <v>10</v>
      </c>
      <c r="AU41" s="596">
        <v>8</v>
      </c>
      <c r="AV41" s="596">
        <v>9</v>
      </c>
      <c r="AW41" s="596">
        <v>8</v>
      </c>
      <c r="AX41" s="596">
        <v>9</v>
      </c>
      <c r="AY41" s="596"/>
      <c r="AZ41" s="596">
        <v>9</v>
      </c>
      <c r="BA41" s="596">
        <v>9</v>
      </c>
      <c r="BB41" s="596"/>
      <c r="BC41" s="596"/>
      <c r="BD41" s="596">
        <v>9</v>
      </c>
      <c r="BE41" s="596"/>
      <c r="BF41" s="596">
        <v>9</v>
      </c>
      <c r="BG41" s="596"/>
      <c r="BH41" s="596"/>
      <c r="BI41" s="596"/>
      <c r="BJ41" s="596">
        <v>9</v>
      </c>
      <c r="BK41" s="596">
        <v>10</v>
      </c>
      <c r="BL41" s="596">
        <v>7</v>
      </c>
      <c r="BM41" s="59">
        <f t="shared" si="6"/>
        <v>0</v>
      </c>
      <c r="BN41" s="59">
        <f t="shared" si="7"/>
        <v>46</v>
      </c>
      <c r="BO41" s="59">
        <f t="shared" si="8"/>
        <v>0</v>
      </c>
      <c r="BP41" s="59">
        <f t="shared" si="9"/>
        <v>0</v>
      </c>
      <c r="BQ41" s="59">
        <f t="shared" si="10"/>
        <v>0</v>
      </c>
      <c r="BR41" s="59">
        <f t="shared" si="11"/>
        <v>46</v>
      </c>
      <c r="BS41" s="662"/>
      <c r="BT41" s="445"/>
      <c r="BU41" s="445"/>
      <c r="BV41" s="445"/>
      <c r="BW41" s="445"/>
      <c r="BX41" s="445"/>
      <c r="BY41" s="445"/>
      <c r="BZ41" s="445"/>
      <c r="CA41" s="446"/>
      <c r="CB41" s="446"/>
      <c r="CC41" s="444"/>
      <c r="CD41" s="445"/>
      <c r="CE41" s="445"/>
      <c r="CF41" s="445"/>
      <c r="CG41" s="449"/>
      <c r="CH41" s="444"/>
      <c r="CI41" s="445"/>
      <c r="CJ41" s="445"/>
      <c r="CK41" s="445"/>
      <c r="CL41" s="445"/>
      <c r="CM41" s="445"/>
      <c r="CN41" s="445"/>
      <c r="CO41" s="445"/>
      <c r="CP41" s="445"/>
      <c r="CQ41" s="449"/>
      <c r="CR41" s="444"/>
      <c r="CS41" s="445"/>
      <c r="CT41" s="445"/>
      <c r="CU41" s="445"/>
      <c r="CV41" s="445"/>
      <c r="CW41" s="445"/>
      <c r="CX41" s="445"/>
      <c r="CY41" s="445"/>
      <c r="CZ41" s="445"/>
      <c r="DA41" s="442"/>
      <c r="DB41" s="444"/>
      <c r="DC41" s="446"/>
      <c r="DD41" s="444"/>
      <c r="DE41" s="445"/>
      <c r="DF41" s="445"/>
      <c r="DG41" s="445"/>
      <c r="DH41" s="445"/>
      <c r="DI41" s="445"/>
      <c r="DJ41" s="446"/>
    </row>
    <row r="42" spans="1:117" s="450" customFormat="1" ht="15" hidden="1" x14ac:dyDescent="0.25">
      <c r="A42" s="437">
        <v>9</v>
      </c>
      <c r="B42" s="367">
        <v>40485</v>
      </c>
      <c r="C42" s="440" t="s">
        <v>1004</v>
      </c>
      <c r="D42" s="876" t="s">
        <v>1007</v>
      </c>
      <c r="E42" s="440" t="s">
        <v>592</v>
      </c>
      <c r="F42" s="875">
        <v>8</v>
      </c>
      <c r="G42" s="441"/>
      <c r="H42" s="596">
        <v>9</v>
      </c>
      <c r="I42" s="596">
        <v>7</v>
      </c>
      <c r="J42" s="596" t="s">
        <v>2008</v>
      </c>
      <c r="K42" s="596">
        <v>7</v>
      </c>
      <c r="L42" s="596">
        <v>8</v>
      </c>
      <c r="M42" s="596">
        <v>9</v>
      </c>
      <c r="N42" s="596">
        <v>8</v>
      </c>
      <c r="O42" s="596">
        <v>7</v>
      </c>
      <c r="P42" s="596">
        <v>7</v>
      </c>
      <c r="Q42" s="596">
        <v>8</v>
      </c>
      <c r="R42" s="596">
        <v>8</v>
      </c>
      <c r="S42" s="596">
        <v>9</v>
      </c>
      <c r="T42" s="596">
        <v>9</v>
      </c>
      <c r="U42" s="596">
        <v>9</v>
      </c>
      <c r="V42" s="596">
        <v>8</v>
      </c>
      <c r="W42" s="596">
        <v>7</v>
      </c>
      <c r="X42" s="596" t="s">
        <v>2009</v>
      </c>
      <c r="Y42" s="596" t="s">
        <v>294</v>
      </c>
      <c r="Z42" s="596">
        <v>8</v>
      </c>
      <c r="AA42" s="596">
        <v>5</v>
      </c>
      <c r="AB42" s="596">
        <v>8</v>
      </c>
      <c r="AC42" s="596">
        <v>9</v>
      </c>
      <c r="AD42" s="596">
        <v>6</v>
      </c>
      <c r="AE42" s="596">
        <v>7</v>
      </c>
      <c r="AF42" s="596">
        <v>9</v>
      </c>
      <c r="AG42" s="595">
        <v>8</v>
      </c>
      <c r="AH42" s="596">
        <v>6</v>
      </c>
      <c r="AI42" s="596">
        <v>9</v>
      </c>
      <c r="AJ42" s="596">
        <v>9</v>
      </c>
      <c r="AK42" s="595">
        <v>8</v>
      </c>
      <c r="AL42" s="595">
        <v>9</v>
      </c>
      <c r="AM42" s="595">
        <v>8</v>
      </c>
      <c r="AN42" s="596">
        <v>6</v>
      </c>
      <c r="AO42" s="596">
        <v>8</v>
      </c>
      <c r="AP42" s="596">
        <v>9</v>
      </c>
      <c r="AQ42" s="596">
        <v>8</v>
      </c>
      <c r="AR42" s="596" t="s">
        <v>862</v>
      </c>
      <c r="AS42" s="596">
        <v>9</v>
      </c>
      <c r="AT42" s="596">
        <v>9</v>
      </c>
      <c r="AU42" s="596">
        <v>7</v>
      </c>
      <c r="AV42" s="600" t="s">
        <v>892</v>
      </c>
      <c r="AW42" s="596">
        <v>7</v>
      </c>
      <c r="AX42" s="596">
        <v>8</v>
      </c>
      <c r="AY42" s="596"/>
      <c r="AZ42" s="596">
        <v>8</v>
      </c>
      <c r="BA42" s="596"/>
      <c r="BB42" s="596"/>
      <c r="BC42" s="596">
        <v>7</v>
      </c>
      <c r="BD42" s="596">
        <v>8</v>
      </c>
      <c r="BE42" s="596"/>
      <c r="BF42" s="596">
        <v>7</v>
      </c>
      <c r="BG42" s="596"/>
      <c r="BH42" s="596"/>
      <c r="BI42" s="596"/>
      <c r="BJ42" s="596">
        <v>8</v>
      </c>
      <c r="BK42" s="596">
        <v>9</v>
      </c>
      <c r="BL42" s="596">
        <v>7</v>
      </c>
      <c r="BM42" s="59">
        <f t="shared" si="6"/>
        <v>0</v>
      </c>
      <c r="BN42" s="59">
        <f t="shared" si="7"/>
        <v>44</v>
      </c>
      <c r="BO42" s="59">
        <f t="shared" si="8"/>
        <v>5</v>
      </c>
      <c r="BP42" s="59">
        <f t="shared" si="9"/>
        <v>1</v>
      </c>
      <c r="BQ42" s="59">
        <f t="shared" si="10"/>
        <v>0</v>
      </c>
      <c r="BR42" s="59">
        <f t="shared" si="11"/>
        <v>50</v>
      </c>
      <c r="BS42" s="662"/>
      <c r="BT42" s="445"/>
      <c r="BU42" s="445"/>
      <c r="BV42" s="445"/>
      <c r="BW42" s="445"/>
      <c r="BX42" s="445"/>
      <c r="BY42" s="445"/>
      <c r="BZ42" s="445"/>
      <c r="CA42" s="446"/>
      <c r="CB42" s="446"/>
      <c r="CC42" s="444"/>
      <c r="CD42" s="445"/>
      <c r="CE42" s="445"/>
      <c r="CF42" s="445"/>
      <c r="CG42" s="449"/>
      <c r="CH42" s="444"/>
      <c r="CI42" s="445"/>
      <c r="CJ42" s="445"/>
      <c r="CK42" s="445"/>
      <c r="CL42" s="445"/>
      <c r="CM42" s="445"/>
      <c r="CN42" s="445"/>
      <c r="CO42" s="445"/>
      <c r="CP42" s="445"/>
      <c r="CQ42" s="449"/>
      <c r="CR42" s="444"/>
      <c r="CS42" s="445"/>
      <c r="CT42" s="445"/>
      <c r="CU42" s="445"/>
      <c r="CV42" s="445"/>
      <c r="CW42" s="445"/>
      <c r="CX42" s="445"/>
      <c r="CY42" s="445"/>
      <c r="CZ42" s="445"/>
      <c r="DA42" s="442"/>
      <c r="DB42" s="444"/>
      <c r="DC42" s="446"/>
      <c r="DD42" s="444"/>
      <c r="DE42" s="445"/>
      <c r="DF42" s="445"/>
      <c r="DG42" s="445"/>
      <c r="DH42" s="445"/>
      <c r="DI42" s="445"/>
      <c r="DJ42" s="446"/>
    </row>
    <row r="43" spans="1:117" s="450" customFormat="1" ht="15" hidden="1" x14ac:dyDescent="0.25">
      <c r="A43" s="437">
        <v>10</v>
      </c>
      <c r="B43" s="367">
        <v>40485</v>
      </c>
      <c r="C43" s="440" t="s">
        <v>1630</v>
      </c>
      <c r="D43" s="483" t="s">
        <v>1631</v>
      </c>
      <c r="E43" s="440" t="s">
        <v>591</v>
      </c>
      <c r="F43" s="367">
        <v>1</v>
      </c>
      <c r="G43" s="441"/>
      <c r="H43" s="596"/>
      <c r="I43" s="596"/>
      <c r="J43" s="596"/>
      <c r="K43" s="596"/>
      <c r="L43" s="596">
        <v>5</v>
      </c>
      <c r="M43" s="596"/>
      <c r="N43" s="596"/>
      <c r="O43" s="596"/>
      <c r="P43" s="596"/>
      <c r="Q43" s="596"/>
      <c r="R43" s="596"/>
      <c r="S43" s="596"/>
      <c r="T43" s="596"/>
      <c r="U43" s="596"/>
      <c r="V43" s="596"/>
      <c r="W43" s="596">
        <v>5</v>
      </c>
      <c r="X43" s="596"/>
      <c r="Y43" s="596"/>
      <c r="Z43" s="596"/>
      <c r="AA43" s="596"/>
      <c r="AB43" s="596"/>
      <c r="AC43" s="596"/>
      <c r="AD43" s="596"/>
      <c r="AE43" s="596"/>
      <c r="AF43" s="596"/>
      <c r="AG43" s="596"/>
      <c r="AH43" s="596"/>
      <c r="AI43" s="596"/>
      <c r="AJ43" s="596"/>
      <c r="AK43" s="596"/>
      <c r="AL43" s="596"/>
      <c r="AM43" s="596"/>
      <c r="AN43" s="596"/>
      <c r="AO43" s="596"/>
      <c r="AP43" s="596"/>
      <c r="AQ43" s="596"/>
      <c r="AR43" s="596"/>
      <c r="AS43" s="596">
        <v>5</v>
      </c>
      <c r="AT43" s="596"/>
      <c r="AU43" s="596"/>
      <c r="AV43" s="596"/>
      <c r="AW43" s="596"/>
      <c r="AX43" s="596"/>
      <c r="AY43" s="596"/>
      <c r="AZ43" s="596"/>
      <c r="BA43" s="596"/>
      <c r="BB43" s="596"/>
      <c r="BC43" s="596">
        <v>5</v>
      </c>
      <c r="BD43" s="596">
        <v>5</v>
      </c>
      <c r="BE43" s="596"/>
      <c r="BF43" s="596"/>
      <c r="BG43" s="596"/>
      <c r="BH43" s="596"/>
      <c r="BI43" s="596"/>
      <c r="BJ43" s="596"/>
      <c r="BK43" s="596">
        <v>5</v>
      </c>
      <c r="BL43" s="596">
        <v>5</v>
      </c>
      <c r="BM43" s="59">
        <f t="shared" si="6"/>
        <v>0</v>
      </c>
      <c r="BN43" s="59">
        <f t="shared" si="7"/>
        <v>0</v>
      </c>
      <c r="BO43" s="59">
        <f t="shared" si="8"/>
        <v>0</v>
      </c>
      <c r="BP43" s="59">
        <f t="shared" si="9"/>
        <v>7</v>
      </c>
      <c r="BQ43" s="59">
        <f t="shared" si="10"/>
        <v>0</v>
      </c>
      <c r="BR43" s="59">
        <f t="shared" si="11"/>
        <v>7</v>
      </c>
      <c r="BS43" s="662"/>
      <c r="BT43" s="445"/>
      <c r="BU43" s="445"/>
      <c r="BV43" s="445"/>
      <c r="BW43" s="445"/>
      <c r="BX43" s="445"/>
      <c r="BY43" s="445"/>
      <c r="BZ43" s="445"/>
      <c r="CA43" s="446"/>
      <c r="CB43" s="446"/>
      <c r="CC43" s="444"/>
      <c r="CD43" s="445"/>
      <c r="CE43" s="445"/>
      <c r="CF43" s="445"/>
      <c r="CG43" s="449"/>
      <c r="CH43" s="444"/>
      <c r="CI43" s="445"/>
      <c r="CJ43" s="445"/>
      <c r="CK43" s="445"/>
      <c r="CL43" s="445"/>
      <c r="CM43" s="445"/>
      <c r="CN43" s="445"/>
      <c r="CO43" s="445"/>
      <c r="CP43" s="445"/>
      <c r="CQ43" s="449"/>
      <c r="CR43" s="444"/>
      <c r="CS43" s="445"/>
      <c r="CT43" s="445"/>
      <c r="CU43" s="445"/>
      <c r="CV43" s="445"/>
      <c r="CW43" s="445"/>
      <c r="CX43" s="445"/>
      <c r="CY43" s="445"/>
      <c r="CZ43" s="445"/>
      <c r="DA43" s="442"/>
      <c r="DB43" s="444"/>
      <c r="DC43" s="446"/>
      <c r="DD43" s="444"/>
      <c r="DE43" s="445"/>
      <c r="DF43" s="445"/>
      <c r="DG43" s="445"/>
      <c r="DH43" s="445"/>
      <c r="DI43" s="445"/>
      <c r="DJ43" s="446"/>
    </row>
    <row r="44" spans="1:117" s="450" customFormat="1" ht="15" hidden="1" x14ac:dyDescent="0.25">
      <c r="A44" s="437">
        <v>11</v>
      </c>
      <c r="B44" s="367">
        <v>40485</v>
      </c>
      <c r="C44" s="440" t="s">
        <v>1501</v>
      </c>
      <c r="D44" s="483" t="s">
        <v>1499</v>
      </c>
      <c r="E44" s="440" t="s">
        <v>591</v>
      </c>
      <c r="F44" s="367">
        <v>1</v>
      </c>
      <c r="G44" s="441"/>
      <c r="H44" s="596">
        <v>5</v>
      </c>
      <c r="I44" s="596">
        <v>5</v>
      </c>
      <c r="J44" s="596">
        <v>5</v>
      </c>
      <c r="K44" s="596">
        <v>5</v>
      </c>
      <c r="L44" s="599" t="s">
        <v>36</v>
      </c>
      <c r="M44" s="596"/>
      <c r="N44" s="596">
        <v>5</v>
      </c>
      <c r="O44" s="596"/>
      <c r="P44" s="596"/>
      <c r="Q44" s="596"/>
      <c r="R44" s="596" t="s">
        <v>1673</v>
      </c>
      <c r="S44" s="596"/>
      <c r="T44" s="596"/>
      <c r="U44" s="596"/>
      <c r="V44" s="596"/>
      <c r="W44" s="596" t="s">
        <v>1673</v>
      </c>
      <c r="X44" s="596"/>
      <c r="Y44" s="596"/>
      <c r="Z44" s="596"/>
      <c r="AA44" s="596"/>
      <c r="AB44" s="596"/>
      <c r="AC44" s="596"/>
      <c r="AD44" s="596"/>
      <c r="AE44" s="596"/>
      <c r="AF44" s="596"/>
      <c r="AG44" s="596"/>
      <c r="AH44" s="596"/>
      <c r="AI44" s="596"/>
      <c r="AJ44" s="596"/>
      <c r="AK44" s="596"/>
      <c r="AL44" s="596"/>
      <c r="AM44" s="596"/>
      <c r="AN44" s="596"/>
      <c r="AO44" s="596"/>
      <c r="AP44" s="596"/>
      <c r="AQ44" s="596"/>
      <c r="AR44" s="596"/>
      <c r="AS44" s="596" t="s">
        <v>1673</v>
      </c>
      <c r="AT44" s="596"/>
      <c r="AU44" s="596"/>
      <c r="AV44" s="596"/>
      <c r="AW44" s="596"/>
      <c r="AX44" s="596"/>
      <c r="AY44" s="596"/>
      <c r="AZ44" s="596"/>
      <c r="BA44" s="596"/>
      <c r="BB44" s="596"/>
      <c r="BC44" s="596" t="s">
        <v>1673</v>
      </c>
      <c r="BD44" s="596" t="s">
        <v>1673</v>
      </c>
      <c r="BE44" s="596"/>
      <c r="BF44" s="596">
        <v>5</v>
      </c>
      <c r="BG44" s="596"/>
      <c r="BH44" s="596"/>
      <c r="BI44" s="596"/>
      <c r="BJ44" s="596"/>
      <c r="BK44" s="596"/>
      <c r="BL44" s="596" t="s">
        <v>1673</v>
      </c>
      <c r="BM44" s="59">
        <f t="shared" si="6"/>
        <v>0</v>
      </c>
      <c r="BN44" s="59">
        <f t="shared" si="7"/>
        <v>0</v>
      </c>
      <c r="BO44" s="59">
        <f t="shared" si="8"/>
        <v>0</v>
      </c>
      <c r="BP44" s="59">
        <f t="shared" si="9"/>
        <v>6</v>
      </c>
      <c r="BQ44" s="59">
        <f t="shared" si="10"/>
        <v>0</v>
      </c>
      <c r="BR44" s="59">
        <f t="shared" si="11"/>
        <v>6</v>
      </c>
      <c r="BS44" s="662"/>
      <c r="BT44" s="445"/>
      <c r="BU44" s="445"/>
      <c r="BV44" s="445"/>
      <c r="BW44" s="445"/>
      <c r="BX44" s="445"/>
      <c r="BY44" s="445"/>
      <c r="BZ44" s="445"/>
      <c r="CA44" s="446"/>
      <c r="CB44" s="446"/>
      <c r="CC44" s="444"/>
      <c r="CD44" s="445"/>
      <c r="CE44" s="445"/>
      <c r="CF44" s="445"/>
      <c r="CG44" s="449"/>
      <c r="CH44" s="444"/>
      <c r="CI44" s="445"/>
      <c r="CJ44" s="445"/>
      <c r="CK44" s="445"/>
      <c r="CL44" s="445"/>
      <c r="CM44" s="445"/>
      <c r="CN44" s="445"/>
      <c r="CO44" s="445"/>
      <c r="CP44" s="445"/>
      <c r="CQ44" s="449"/>
      <c r="CR44" s="444"/>
      <c r="CS44" s="445"/>
      <c r="CT44" s="445"/>
      <c r="CU44" s="445"/>
      <c r="CV44" s="445"/>
      <c r="CW44" s="445"/>
      <c r="CX44" s="445"/>
      <c r="CY44" s="445"/>
      <c r="CZ44" s="445"/>
      <c r="DA44" s="442"/>
      <c r="DB44" s="444"/>
      <c r="DC44" s="446"/>
      <c r="DD44" s="444"/>
      <c r="DE44" s="445"/>
      <c r="DF44" s="445"/>
      <c r="DG44" s="445"/>
      <c r="DH44" s="445"/>
      <c r="DI44" s="445"/>
      <c r="DJ44" s="446"/>
    </row>
    <row r="45" spans="1:117" s="450" customFormat="1" ht="15" hidden="1" x14ac:dyDescent="0.25">
      <c r="A45" s="437"/>
      <c r="B45" s="367"/>
      <c r="C45" s="440" t="s">
        <v>1965</v>
      </c>
      <c r="D45" s="483" t="s">
        <v>1966</v>
      </c>
      <c r="E45" s="440" t="s">
        <v>591</v>
      </c>
      <c r="F45" s="367">
        <v>2</v>
      </c>
      <c r="G45" s="441"/>
      <c r="H45" s="596"/>
      <c r="I45" s="596"/>
      <c r="J45" s="596"/>
      <c r="K45" s="596"/>
      <c r="L45" s="599"/>
      <c r="M45" s="596"/>
      <c r="N45" s="596"/>
      <c r="O45" s="596"/>
      <c r="P45" s="596"/>
      <c r="Q45" s="596">
        <v>5</v>
      </c>
      <c r="R45" s="596">
        <v>5</v>
      </c>
      <c r="S45" s="596"/>
      <c r="T45" s="596">
        <v>5</v>
      </c>
      <c r="U45" s="596"/>
      <c r="V45" s="596"/>
      <c r="W45" s="596"/>
      <c r="X45" s="596"/>
      <c r="Y45" s="596"/>
      <c r="Z45" s="596">
        <v>6</v>
      </c>
      <c r="AA45" s="596"/>
      <c r="AB45" s="596">
        <v>5</v>
      </c>
      <c r="AC45" s="596"/>
      <c r="AD45" s="596"/>
      <c r="AE45" s="596"/>
      <c r="AF45" s="596">
        <v>5</v>
      </c>
      <c r="AG45" s="596"/>
      <c r="AH45" s="596"/>
      <c r="AI45" s="596"/>
      <c r="AJ45" s="596"/>
      <c r="AK45" s="596">
        <v>5</v>
      </c>
      <c r="AL45" s="596"/>
      <c r="AM45" s="596"/>
      <c r="AN45" s="596"/>
      <c r="AO45" s="596"/>
      <c r="AP45" s="596"/>
      <c r="AQ45" s="596"/>
      <c r="AR45" s="596"/>
      <c r="AS45" s="596"/>
      <c r="AT45" s="596"/>
      <c r="AU45" s="596"/>
      <c r="AV45" s="596"/>
      <c r="AW45" s="596"/>
      <c r="AX45" s="596"/>
      <c r="AY45" s="596"/>
      <c r="AZ45" s="596"/>
      <c r="BA45" s="596"/>
      <c r="BB45" s="596"/>
      <c r="BC45" s="596"/>
      <c r="BD45" s="596"/>
      <c r="BE45" s="596"/>
      <c r="BF45" s="596"/>
      <c r="BG45" s="596"/>
      <c r="BH45" s="596"/>
      <c r="BI45" s="596"/>
      <c r="BJ45" s="596"/>
      <c r="BK45" s="596"/>
      <c r="BL45" s="596"/>
      <c r="BM45" s="59">
        <f t="shared" si="6"/>
        <v>0</v>
      </c>
      <c r="BN45" s="59">
        <f t="shared" si="7"/>
        <v>1</v>
      </c>
      <c r="BO45" s="59">
        <f t="shared" si="8"/>
        <v>0</v>
      </c>
      <c r="BP45" s="59">
        <f t="shared" si="9"/>
        <v>6</v>
      </c>
      <c r="BQ45" s="59">
        <f t="shared" si="10"/>
        <v>0</v>
      </c>
      <c r="BR45" s="59">
        <f t="shared" si="11"/>
        <v>7</v>
      </c>
      <c r="BS45" s="662"/>
      <c r="BT45" s="445"/>
      <c r="BU45" s="445"/>
      <c r="BV45" s="445"/>
      <c r="BW45" s="445"/>
      <c r="BX45" s="445"/>
      <c r="BY45" s="445"/>
      <c r="BZ45" s="445"/>
      <c r="CA45" s="446"/>
      <c r="CB45" s="446"/>
      <c r="CC45" s="444"/>
      <c r="CD45" s="445"/>
      <c r="CE45" s="445"/>
      <c r="CF45" s="445"/>
      <c r="CG45" s="449"/>
      <c r="CH45" s="444"/>
      <c r="CI45" s="445"/>
      <c r="CJ45" s="445"/>
      <c r="CK45" s="445"/>
      <c r="CL45" s="445"/>
      <c r="CM45" s="445"/>
      <c r="CN45" s="445"/>
      <c r="CO45" s="445"/>
      <c r="CP45" s="445"/>
      <c r="CQ45" s="449"/>
      <c r="CR45" s="444"/>
      <c r="CS45" s="445"/>
      <c r="CT45" s="445"/>
      <c r="CU45" s="445"/>
      <c r="CV45" s="445"/>
      <c r="CW45" s="445"/>
      <c r="CX45" s="445"/>
      <c r="CY45" s="445"/>
      <c r="CZ45" s="445"/>
      <c r="DA45" s="442"/>
      <c r="DB45" s="444"/>
      <c r="DC45" s="446"/>
      <c r="DD45" s="444"/>
      <c r="DE45" s="445"/>
      <c r="DF45" s="445"/>
      <c r="DG45" s="445"/>
      <c r="DH45" s="445"/>
      <c r="DI45" s="445"/>
      <c r="DJ45" s="446"/>
    </row>
    <row r="46" spans="1:117" s="450" customFormat="1" ht="15" hidden="1" x14ac:dyDescent="0.25">
      <c r="A46" s="437"/>
      <c r="B46" s="367"/>
      <c r="C46" s="440" t="s">
        <v>1941</v>
      </c>
      <c r="D46" s="589" t="s">
        <v>1940</v>
      </c>
      <c r="E46" s="440" t="s">
        <v>591</v>
      </c>
      <c r="F46" s="367">
        <v>1</v>
      </c>
      <c r="G46" s="441"/>
      <c r="H46" s="596"/>
      <c r="I46" s="596"/>
      <c r="J46" s="596"/>
      <c r="K46" s="596">
        <v>9</v>
      </c>
      <c r="L46" s="596">
        <v>8</v>
      </c>
      <c r="M46" s="596"/>
      <c r="N46" s="596"/>
      <c r="O46" s="596"/>
      <c r="P46" s="596"/>
      <c r="Q46" s="596">
        <v>9</v>
      </c>
      <c r="R46" s="596"/>
      <c r="S46" s="596"/>
      <c r="T46" s="596"/>
      <c r="U46" s="596"/>
      <c r="V46" s="596"/>
      <c r="W46" s="596"/>
      <c r="X46" s="596"/>
      <c r="Y46" s="596"/>
      <c r="Z46" s="596"/>
      <c r="AA46" s="596"/>
      <c r="AB46" s="596" t="s">
        <v>1987</v>
      </c>
      <c r="AC46" s="596"/>
      <c r="AD46" s="596">
        <v>8</v>
      </c>
      <c r="AE46" s="596"/>
      <c r="AF46" s="596" t="s">
        <v>1987</v>
      </c>
      <c r="AG46" s="596"/>
      <c r="AH46" s="596"/>
      <c r="AI46" s="596"/>
      <c r="AJ46" s="596"/>
      <c r="AK46" s="596"/>
      <c r="AL46" s="596"/>
      <c r="AM46" s="596"/>
      <c r="AN46" s="596"/>
      <c r="AO46" s="596"/>
      <c r="AP46" s="596"/>
      <c r="AQ46" s="596"/>
      <c r="AR46" s="596">
        <v>7</v>
      </c>
      <c r="AS46" s="596"/>
      <c r="AT46" s="596"/>
      <c r="AU46" s="596"/>
      <c r="AV46" s="596"/>
      <c r="AW46" s="596">
        <v>7</v>
      </c>
      <c r="AX46" s="596"/>
      <c r="AY46" s="596"/>
      <c r="AZ46" s="596"/>
      <c r="BA46" s="596"/>
      <c r="BB46" s="596"/>
      <c r="BC46" s="596"/>
      <c r="BD46" s="596"/>
      <c r="BE46" s="596"/>
      <c r="BF46" s="596"/>
      <c r="BG46" s="596"/>
      <c r="BH46" s="596"/>
      <c r="BI46" s="596"/>
      <c r="BJ46" s="596"/>
      <c r="BK46" s="596">
        <v>9</v>
      </c>
      <c r="BL46" s="596"/>
      <c r="BM46" s="59">
        <f t="shared" si="6"/>
        <v>0</v>
      </c>
      <c r="BN46" s="59">
        <f t="shared" si="7"/>
        <v>7</v>
      </c>
      <c r="BO46" s="59">
        <f t="shared" si="8"/>
        <v>0</v>
      </c>
      <c r="BP46" s="59">
        <f t="shared" si="9"/>
        <v>0</v>
      </c>
      <c r="BQ46" s="59">
        <f t="shared" si="10"/>
        <v>0</v>
      </c>
      <c r="BR46" s="59">
        <f t="shared" si="11"/>
        <v>7</v>
      </c>
      <c r="BS46" s="662"/>
      <c r="BT46" s="445"/>
      <c r="BU46" s="445"/>
      <c r="BV46" s="445"/>
      <c r="BW46" s="445"/>
      <c r="BX46" s="445"/>
      <c r="BY46" s="445"/>
      <c r="BZ46" s="445"/>
      <c r="CA46" s="446"/>
      <c r="CB46" s="446"/>
      <c r="CC46" s="444"/>
      <c r="CD46" s="445"/>
      <c r="CE46" s="445"/>
      <c r="CF46" s="445"/>
      <c r="CG46" s="449"/>
      <c r="CH46" s="444"/>
      <c r="CI46" s="445"/>
      <c r="CJ46" s="445"/>
      <c r="CK46" s="445"/>
      <c r="CL46" s="445"/>
      <c r="CM46" s="445"/>
      <c r="CN46" s="445"/>
      <c r="CO46" s="445"/>
      <c r="CP46" s="445"/>
      <c r="CQ46" s="449"/>
      <c r="CR46" s="444"/>
      <c r="CS46" s="445"/>
      <c r="CT46" s="445"/>
      <c r="CU46" s="445"/>
      <c r="CV46" s="445"/>
      <c r="CW46" s="445"/>
      <c r="CX46" s="445"/>
      <c r="CY46" s="445"/>
      <c r="CZ46" s="445"/>
      <c r="DA46" s="442"/>
      <c r="DB46" s="444"/>
      <c r="DC46" s="446"/>
      <c r="DD46" s="444"/>
      <c r="DE46" s="445"/>
      <c r="DF46" s="445"/>
      <c r="DG46" s="445"/>
      <c r="DH46" s="445"/>
      <c r="DI46" s="445"/>
      <c r="DJ46" s="446"/>
    </row>
    <row r="47" spans="1:117" s="450" customFormat="1" ht="15" hidden="1" x14ac:dyDescent="0.25">
      <c r="A47" s="437"/>
      <c r="B47" s="367"/>
      <c r="C47" s="440" t="s">
        <v>2284</v>
      </c>
      <c r="D47" s="589" t="s">
        <v>2285</v>
      </c>
      <c r="E47" s="440" t="s">
        <v>591</v>
      </c>
      <c r="F47" s="367">
        <v>1</v>
      </c>
      <c r="G47" s="441"/>
      <c r="H47" s="596" t="s">
        <v>2330</v>
      </c>
      <c r="I47" s="596" t="s">
        <v>2330</v>
      </c>
      <c r="J47" s="596"/>
      <c r="K47" s="596"/>
      <c r="L47" s="596"/>
      <c r="M47" s="596"/>
      <c r="N47" s="596" t="s">
        <v>2330</v>
      </c>
      <c r="O47" s="596"/>
      <c r="P47" s="596"/>
      <c r="Q47" s="596"/>
      <c r="R47" s="596"/>
      <c r="S47" s="596"/>
      <c r="T47" s="596" t="s">
        <v>2330</v>
      </c>
      <c r="U47" s="596"/>
      <c r="V47" s="596"/>
      <c r="W47" s="596"/>
      <c r="X47" s="596" t="s">
        <v>2330</v>
      </c>
      <c r="Y47" s="596"/>
      <c r="Z47" s="596"/>
      <c r="AA47" s="596"/>
      <c r="AB47" s="596" t="s">
        <v>2330</v>
      </c>
      <c r="AC47" s="596"/>
      <c r="AD47" s="596"/>
      <c r="AE47" s="596"/>
      <c r="AF47" s="596" t="s">
        <v>2330</v>
      </c>
      <c r="AG47" s="596"/>
      <c r="AH47" s="596"/>
      <c r="AI47" s="596"/>
      <c r="AJ47" s="596"/>
      <c r="AK47" s="596"/>
      <c r="AL47" s="596"/>
      <c r="AM47" s="596"/>
      <c r="AN47" s="596"/>
      <c r="AO47" s="596"/>
      <c r="AP47" s="596"/>
      <c r="AQ47" s="596"/>
      <c r="AR47" s="596"/>
      <c r="AS47" s="596"/>
      <c r="AT47" s="596"/>
      <c r="AU47" s="596"/>
      <c r="AV47" s="596"/>
      <c r="AW47" s="596"/>
      <c r="AX47" s="596"/>
      <c r="AY47" s="596"/>
      <c r="AZ47" s="596"/>
      <c r="BA47" s="596"/>
      <c r="BB47" s="596"/>
      <c r="BC47" s="596"/>
      <c r="BD47" s="596"/>
      <c r="BE47" s="596"/>
      <c r="BF47" s="596"/>
      <c r="BG47" s="596"/>
      <c r="BH47" s="596"/>
      <c r="BI47" s="596"/>
      <c r="BJ47" s="596"/>
      <c r="BK47" s="596"/>
      <c r="BL47" s="596"/>
      <c r="BM47" s="59">
        <f t="shared" si="6"/>
        <v>0</v>
      </c>
      <c r="BN47" s="59">
        <f t="shared" si="7"/>
        <v>0</v>
      </c>
      <c r="BO47" s="59">
        <f t="shared" si="8"/>
        <v>0</v>
      </c>
      <c r="BP47" s="59">
        <f t="shared" si="9"/>
        <v>0</v>
      </c>
      <c r="BQ47" s="59">
        <f t="shared" si="10"/>
        <v>0</v>
      </c>
      <c r="BR47" s="59">
        <f t="shared" si="11"/>
        <v>0</v>
      </c>
      <c r="BS47" s="662"/>
      <c r="BT47" s="445"/>
      <c r="BU47" s="445"/>
      <c r="BV47" s="445"/>
      <c r="BW47" s="445"/>
      <c r="BX47" s="445"/>
      <c r="BY47" s="445"/>
      <c r="BZ47" s="445"/>
      <c r="CA47" s="446"/>
      <c r="CB47" s="446"/>
      <c r="CC47" s="444"/>
      <c r="CD47" s="445"/>
      <c r="CE47" s="445"/>
      <c r="CF47" s="445"/>
      <c r="CG47" s="449"/>
      <c r="CH47" s="444"/>
      <c r="CI47" s="445"/>
      <c r="CJ47" s="445"/>
      <c r="CK47" s="445"/>
      <c r="CL47" s="445"/>
      <c r="CM47" s="445"/>
      <c r="CN47" s="445"/>
      <c r="CO47" s="445"/>
      <c r="CP47" s="445"/>
      <c r="CQ47" s="449"/>
      <c r="CR47" s="444"/>
      <c r="CS47" s="445"/>
      <c r="CT47" s="445"/>
      <c r="CU47" s="445"/>
      <c r="CV47" s="445"/>
      <c r="CW47" s="445"/>
      <c r="CX47" s="445"/>
      <c r="CY47" s="445"/>
      <c r="CZ47" s="445"/>
      <c r="DA47" s="442"/>
      <c r="DB47" s="444"/>
      <c r="DC47" s="446"/>
      <c r="DD47" s="444"/>
      <c r="DE47" s="445"/>
      <c r="DF47" s="445"/>
      <c r="DG47" s="445"/>
      <c r="DH47" s="445"/>
      <c r="DI47" s="445"/>
      <c r="DJ47" s="446"/>
    </row>
    <row r="48" spans="1:117" s="450" customFormat="1" ht="15" x14ac:dyDescent="0.25">
      <c r="A48" s="437"/>
      <c r="B48" s="367"/>
      <c r="C48" s="440" t="s">
        <v>2446</v>
      </c>
      <c r="D48" s="589" t="s">
        <v>2445</v>
      </c>
      <c r="E48" s="440" t="s">
        <v>591</v>
      </c>
      <c r="F48" s="367">
        <v>1</v>
      </c>
      <c r="G48" s="441"/>
      <c r="H48" s="596"/>
      <c r="I48" s="596"/>
      <c r="J48" s="596"/>
      <c r="K48" s="596">
        <v>8</v>
      </c>
      <c r="L48" s="596"/>
      <c r="M48" s="596">
        <v>8</v>
      </c>
      <c r="N48" s="596"/>
      <c r="O48" s="596"/>
      <c r="P48" s="596"/>
      <c r="Q48" s="596"/>
      <c r="R48" s="596"/>
      <c r="S48" s="596"/>
      <c r="T48" s="596"/>
      <c r="U48" s="596"/>
      <c r="V48" s="596"/>
      <c r="W48" s="596"/>
      <c r="X48" s="596"/>
      <c r="Y48" s="596"/>
      <c r="Z48" s="596"/>
      <c r="AA48" s="596"/>
      <c r="AB48" s="596"/>
      <c r="AC48" s="596">
        <v>8</v>
      </c>
      <c r="AD48" s="596"/>
      <c r="AE48" s="596"/>
      <c r="AF48" s="596"/>
      <c r="AG48" s="596"/>
      <c r="AH48" s="596"/>
      <c r="AI48" s="596">
        <v>9</v>
      </c>
      <c r="AJ48" s="596"/>
      <c r="AK48" s="596"/>
      <c r="AL48" s="596"/>
      <c r="AM48" s="596"/>
      <c r="AN48" s="596"/>
      <c r="AO48" s="596"/>
      <c r="AP48" s="596"/>
      <c r="AQ48" s="596">
        <v>8</v>
      </c>
      <c r="AR48" s="596"/>
      <c r="AS48" s="596"/>
      <c r="AT48" s="596"/>
      <c r="AU48" s="596"/>
      <c r="AV48" s="596"/>
      <c r="AW48" s="596"/>
      <c r="AX48" s="596"/>
      <c r="AY48" s="596"/>
      <c r="AZ48" s="596"/>
      <c r="BA48" s="596"/>
      <c r="BB48" s="596"/>
      <c r="BC48" s="596">
        <v>10</v>
      </c>
      <c r="BD48" s="596">
        <v>9</v>
      </c>
      <c r="BE48" s="596"/>
      <c r="BF48" s="596"/>
      <c r="BG48" s="596"/>
      <c r="BH48" s="596"/>
      <c r="BI48" s="596"/>
      <c r="BJ48" s="596"/>
      <c r="BK48" s="596"/>
      <c r="BL48" s="596"/>
      <c r="BM48" s="59">
        <f t="shared" si="6"/>
        <v>0</v>
      </c>
      <c r="BN48" s="59">
        <f t="shared" si="7"/>
        <v>7</v>
      </c>
      <c r="BO48" s="59">
        <f t="shared" si="8"/>
        <v>0</v>
      </c>
      <c r="BP48" s="59">
        <f t="shared" si="9"/>
        <v>0</v>
      </c>
      <c r="BQ48" s="59">
        <f t="shared" si="10"/>
        <v>0</v>
      </c>
      <c r="BR48" s="59">
        <f t="shared" si="11"/>
        <v>7</v>
      </c>
      <c r="BS48" s="662"/>
      <c r="BT48" s="445"/>
      <c r="BU48" s="445"/>
      <c r="BV48" s="445"/>
      <c r="BW48" s="445"/>
      <c r="BX48" s="445"/>
      <c r="BY48" s="445"/>
      <c r="BZ48" s="445"/>
      <c r="CA48" s="446"/>
      <c r="CB48" s="446"/>
      <c r="CC48" s="444"/>
      <c r="CD48" s="445"/>
      <c r="CE48" s="445"/>
      <c r="CF48" s="445"/>
      <c r="CG48" s="449"/>
      <c r="CH48" s="444"/>
      <c r="CI48" s="445"/>
      <c r="CJ48" s="445"/>
      <c r="CK48" s="445"/>
      <c r="CL48" s="445"/>
      <c r="CM48" s="445"/>
      <c r="CN48" s="445"/>
      <c r="CO48" s="445"/>
      <c r="CP48" s="445"/>
      <c r="CQ48" s="449"/>
      <c r="CR48" s="444"/>
      <c r="CS48" s="445"/>
      <c r="CT48" s="445"/>
      <c r="CU48" s="445"/>
      <c r="CV48" s="445"/>
      <c r="CW48" s="445"/>
      <c r="CX48" s="445"/>
      <c r="CY48" s="445"/>
      <c r="CZ48" s="445"/>
      <c r="DA48" s="442"/>
      <c r="DB48" s="444"/>
      <c r="DC48" s="446"/>
      <c r="DD48" s="444"/>
      <c r="DE48" s="445"/>
      <c r="DF48" s="445"/>
      <c r="DG48" s="445"/>
      <c r="DH48" s="445"/>
      <c r="DI48" s="445"/>
      <c r="DJ48" s="446"/>
    </row>
    <row r="49" spans="1:114" s="450" customFormat="1" ht="15" x14ac:dyDescent="0.25">
      <c r="A49" s="437"/>
      <c r="B49" s="367"/>
      <c r="C49" s="440" t="s">
        <v>2459</v>
      </c>
      <c r="D49" s="589" t="s">
        <v>2460</v>
      </c>
      <c r="E49" s="440" t="s">
        <v>591</v>
      </c>
      <c r="F49" s="367">
        <v>1</v>
      </c>
      <c r="G49" s="441"/>
      <c r="H49" s="596"/>
      <c r="I49" s="596"/>
      <c r="J49" s="596"/>
      <c r="K49" s="596">
        <v>10</v>
      </c>
      <c r="L49" s="596"/>
      <c r="M49" s="596">
        <v>9</v>
      </c>
      <c r="N49" s="596"/>
      <c r="O49" s="596"/>
      <c r="P49" s="596"/>
      <c r="Q49" s="596"/>
      <c r="R49" s="596"/>
      <c r="S49" s="596"/>
      <c r="T49" s="596"/>
      <c r="U49" s="596"/>
      <c r="V49" s="596"/>
      <c r="W49" s="596"/>
      <c r="X49" s="596"/>
      <c r="Y49" s="596"/>
      <c r="Z49" s="596"/>
      <c r="AA49" s="596"/>
      <c r="AB49" s="596"/>
      <c r="AC49" s="596">
        <v>9</v>
      </c>
      <c r="AD49" s="596"/>
      <c r="AE49" s="596"/>
      <c r="AF49" s="596"/>
      <c r="AG49" s="596"/>
      <c r="AH49" s="596"/>
      <c r="AI49" s="596">
        <v>10</v>
      </c>
      <c r="AJ49" s="596"/>
      <c r="AK49" s="596"/>
      <c r="AL49" s="596"/>
      <c r="AM49" s="596"/>
      <c r="AN49" s="596"/>
      <c r="AO49" s="596"/>
      <c r="AP49" s="596"/>
      <c r="AQ49" s="596">
        <v>9</v>
      </c>
      <c r="AR49" s="596"/>
      <c r="AS49" s="596"/>
      <c r="AT49" s="596"/>
      <c r="AU49" s="596"/>
      <c r="AV49" s="596"/>
      <c r="AW49" s="596"/>
      <c r="AX49" s="596"/>
      <c r="AY49" s="596"/>
      <c r="AZ49" s="596"/>
      <c r="BA49" s="596"/>
      <c r="BB49" s="596"/>
      <c r="BC49" s="596">
        <v>10</v>
      </c>
      <c r="BD49" s="596">
        <v>10</v>
      </c>
      <c r="BE49" s="596"/>
      <c r="BF49" s="596"/>
      <c r="BG49" s="596"/>
      <c r="BH49" s="596"/>
      <c r="BI49" s="596"/>
      <c r="BJ49" s="596"/>
      <c r="BK49" s="596"/>
      <c r="BL49" s="596"/>
      <c r="BM49" s="59">
        <f t="shared" si="6"/>
        <v>0</v>
      </c>
      <c r="BN49" s="59">
        <f t="shared" si="7"/>
        <v>7</v>
      </c>
      <c r="BO49" s="59">
        <f t="shared" si="8"/>
        <v>0</v>
      </c>
      <c r="BP49" s="59">
        <f t="shared" si="9"/>
        <v>0</v>
      </c>
      <c r="BQ49" s="59">
        <f t="shared" si="10"/>
        <v>0</v>
      </c>
      <c r="BR49" s="59">
        <f t="shared" si="11"/>
        <v>7</v>
      </c>
      <c r="BS49" s="662"/>
      <c r="BT49" s="445"/>
      <c r="BU49" s="445"/>
      <c r="BV49" s="445"/>
      <c r="BW49" s="445"/>
      <c r="BX49" s="445"/>
      <c r="BY49" s="445"/>
      <c r="BZ49" s="445"/>
      <c r="CA49" s="446"/>
      <c r="CB49" s="446"/>
      <c r="CC49" s="444"/>
      <c r="CD49" s="445"/>
      <c r="CE49" s="445"/>
      <c r="CF49" s="445"/>
      <c r="CG49" s="449"/>
      <c r="CH49" s="444"/>
      <c r="CI49" s="445"/>
      <c r="CJ49" s="445"/>
      <c r="CK49" s="445"/>
      <c r="CL49" s="445"/>
      <c r="CM49" s="445"/>
      <c r="CN49" s="445"/>
      <c r="CO49" s="445"/>
      <c r="CP49" s="445"/>
      <c r="CQ49" s="449"/>
      <c r="CR49" s="444"/>
      <c r="CS49" s="445"/>
      <c r="CT49" s="445"/>
      <c r="CU49" s="445"/>
      <c r="CV49" s="445"/>
      <c r="CW49" s="445"/>
      <c r="CX49" s="445"/>
      <c r="CY49" s="445"/>
      <c r="CZ49" s="445"/>
      <c r="DA49" s="442"/>
      <c r="DB49" s="444"/>
      <c r="DC49" s="446"/>
      <c r="DD49" s="444"/>
      <c r="DE49" s="445"/>
      <c r="DF49" s="445"/>
      <c r="DG49" s="445"/>
      <c r="DH49" s="445"/>
      <c r="DI49" s="445"/>
      <c r="DJ49" s="446"/>
    </row>
    <row r="50" spans="1:114" s="450" customFormat="1" ht="15" x14ac:dyDescent="0.25">
      <c r="A50" s="437"/>
      <c r="B50" s="367"/>
      <c r="C50" s="440" t="s">
        <v>2620</v>
      </c>
      <c r="D50" s="589" t="s">
        <v>2619</v>
      </c>
      <c r="E50" s="440" t="s">
        <v>591</v>
      </c>
      <c r="F50" s="367">
        <v>1</v>
      </c>
      <c r="G50" s="441"/>
      <c r="H50" s="596"/>
      <c r="I50" s="596"/>
      <c r="J50" s="596"/>
      <c r="K50" s="596">
        <v>8</v>
      </c>
      <c r="L50" s="596"/>
      <c r="M50" s="596">
        <v>8</v>
      </c>
      <c r="N50" s="596"/>
      <c r="O50" s="596"/>
      <c r="P50" s="596"/>
      <c r="Q50" s="596"/>
      <c r="R50" s="596"/>
      <c r="S50" s="596"/>
      <c r="T50" s="596"/>
      <c r="U50" s="596"/>
      <c r="V50" s="596"/>
      <c r="W50" s="596"/>
      <c r="X50" s="596"/>
      <c r="Y50" s="596"/>
      <c r="Z50" s="596"/>
      <c r="AA50" s="596"/>
      <c r="AB50" s="596"/>
      <c r="AC50" s="596">
        <v>9</v>
      </c>
      <c r="AD50" s="596"/>
      <c r="AE50" s="596"/>
      <c r="AF50" s="596"/>
      <c r="AG50" s="596"/>
      <c r="AH50" s="596"/>
      <c r="AI50" s="596">
        <v>9</v>
      </c>
      <c r="AJ50" s="596"/>
      <c r="AK50" s="596"/>
      <c r="AL50" s="596"/>
      <c r="AM50" s="596"/>
      <c r="AN50" s="596"/>
      <c r="AO50" s="596"/>
      <c r="AP50" s="596"/>
      <c r="AQ50" s="596">
        <v>9</v>
      </c>
      <c r="AR50" s="596"/>
      <c r="AS50" s="596"/>
      <c r="AT50" s="596"/>
      <c r="AU50" s="596"/>
      <c r="AV50" s="596"/>
      <c r="AW50" s="596"/>
      <c r="AX50" s="596"/>
      <c r="AY50" s="596"/>
      <c r="AZ50" s="596"/>
      <c r="BA50" s="596"/>
      <c r="BB50" s="596"/>
      <c r="BC50" s="596">
        <v>10</v>
      </c>
      <c r="BD50" s="596">
        <v>9</v>
      </c>
      <c r="BE50" s="596"/>
      <c r="BF50" s="596"/>
      <c r="BG50" s="596"/>
      <c r="BH50" s="596"/>
      <c r="BI50" s="596"/>
      <c r="BJ50" s="596"/>
      <c r="BK50" s="596"/>
      <c r="BL50" s="596"/>
      <c r="BM50" s="59">
        <f t="shared" si="6"/>
        <v>0</v>
      </c>
      <c r="BN50" s="59">
        <f t="shared" si="7"/>
        <v>7</v>
      </c>
      <c r="BO50" s="59">
        <f t="shared" si="8"/>
        <v>0</v>
      </c>
      <c r="BP50" s="59">
        <f t="shared" si="9"/>
        <v>0</v>
      </c>
      <c r="BQ50" s="59">
        <f t="shared" si="10"/>
        <v>0</v>
      </c>
      <c r="BR50" s="59">
        <f t="shared" si="11"/>
        <v>7</v>
      </c>
      <c r="BS50" s="662"/>
      <c r="BT50" s="445"/>
      <c r="BU50" s="445"/>
      <c r="BV50" s="445"/>
      <c r="BW50" s="445"/>
      <c r="BX50" s="445"/>
      <c r="BY50" s="445"/>
      <c r="BZ50" s="445"/>
      <c r="CA50" s="446"/>
      <c r="CB50" s="446"/>
      <c r="CC50" s="444"/>
      <c r="CD50" s="445"/>
      <c r="CE50" s="445"/>
      <c r="CF50" s="445"/>
      <c r="CG50" s="449"/>
      <c r="CH50" s="444"/>
      <c r="CI50" s="445"/>
      <c r="CJ50" s="445"/>
      <c r="CK50" s="445"/>
      <c r="CL50" s="445"/>
      <c r="CM50" s="445"/>
      <c r="CN50" s="445"/>
      <c r="CO50" s="445"/>
      <c r="CP50" s="445"/>
      <c r="CQ50" s="449"/>
      <c r="CR50" s="444"/>
      <c r="CS50" s="445"/>
      <c r="CT50" s="445"/>
      <c r="CU50" s="445"/>
      <c r="CV50" s="445"/>
      <c r="CW50" s="445"/>
      <c r="CX50" s="445"/>
      <c r="CY50" s="445"/>
      <c r="CZ50" s="445"/>
      <c r="DA50" s="442"/>
      <c r="DB50" s="444"/>
      <c r="DC50" s="446"/>
      <c r="DD50" s="444"/>
      <c r="DE50" s="445"/>
      <c r="DF50" s="445"/>
      <c r="DG50" s="445"/>
      <c r="DH50" s="445"/>
      <c r="DI50" s="445"/>
      <c r="DJ50" s="446"/>
    </row>
    <row r="51" spans="1:114" s="450" customFormat="1" ht="15" x14ac:dyDescent="0.25">
      <c r="A51" s="437"/>
      <c r="B51" s="367"/>
      <c r="C51" s="440" t="s">
        <v>2462</v>
      </c>
      <c r="D51" s="589" t="s">
        <v>2461</v>
      </c>
      <c r="E51" s="440" t="s">
        <v>591</v>
      </c>
      <c r="F51" s="367"/>
      <c r="G51" s="441">
        <v>1</v>
      </c>
      <c r="H51" s="596" t="s">
        <v>1261</v>
      </c>
      <c r="I51" s="596"/>
      <c r="J51" s="596" t="s">
        <v>1261</v>
      </c>
      <c r="K51" s="596" t="s">
        <v>1261</v>
      </c>
      <c r="L51" s="596">
        <v>9</v>
      </c>
      <c r="M51" s="596" t="s">
        <v>1261</v>
      </c>
      <c r="N51" s="596"/>
      <c r="O51" s="596" t="s">
        <v>1261</v>
      </c>
      <c r="P51" s="596" t="s">
        <v>1261</v>
      </c>
      <c r="Q51" s="596" t="s">
        <v>1261</v>
      </c>
      <c r="R51" s="596"/>
      <c r="S51" s="596" t="s">
        <v>1261</v>
      </c>
      <c r="T51" s="596"/>
      <c r="U51" s="596"/>
      <c r="V51" s="596" t="s">
        <v>1261</v>
      </c>
      <c r="W51" s="596" t="s">
        <v>1261</v>
      </c>
      <c r="X51" s="596"/>
      <c r="Y51" s="596" t="s">
        <v>1261</v>
      </c>
      <c r="Z51" s="596"/>
      <c r="AA51" s="596">
        <v>7</v>
      </c>
      <c r="AB51" s="596"/>
      <c r="AC51" s="596" t="s">
        <v>1261</v>
      </c>
      <c r="AD51" s="596"/>
      <c r="AE51" s="596"/>
      <c r="AF51" s="596"/>
      <c r="AG51" s="596"/>
      <c r="AH51" s="596"/>
      <c r="AI51" s="596">
        <v>10</v>
      </c>
      <c r="AJ51" s="596"/>
      <c r="AK51" s="596"/>
      <c r="AL51" s="596"/>
      <c r="AM51" s="596"/>
      <c r="AN51" s="596"/>
      <c r="AO51" s="596" t="s">
        <v>1261</v>
      </c>
      <c r="AP51" s="596"/>
      <c r="AQ51" s="596"/>
      <c r="AR51" s="596"/>
      <c r="AS51" s="596" t="s">
        <v>1261</v>
      </c>
      <c r="AT51" s="596"/>
      <c r="AU51" s="596">
        <v>10</v>
      </c>
      <c r="AV51" s="596"/>
      <c r="AW51" s="596" t="s">
        <v>1261</v>
      </c>
      <c r="AX51" s="596"/>
      <c r="AY51" s="596"/>
      <c r="AZ51" s="596"/>
      <c r="BA51" s="596"/>
      <c r="BB51" s="596"/>
      <c r="BC51" s="596">
        <v>10</v>
      </c>
      <c r="BD51" s="596">
        <v>9</v>
      </c>
      <c r="BE51" s="596"/>
      <c r="BF51" s="596"/>
      <c r="BG51" s="596"/>
      <c r="BH51" s="596"/>
      <c r="BI51" s="596" t="s">
        <v>1261</v>
      </c>
      <c r="BJ51" s="596" t="s">
        <v>1261</v>
      </c>
      <c r="BK51" s="596"/>
      <c r="BL51" s="596" t="s">
        <v>1261</v>
      </c>
      <c r="BM51" s="59">
        <f t="shared" si="6"/>
        <v>0</v>
      </c>
      <c r="BN51" s="59">
        <f t="shared" si="7"/>
        <v>6</v>
      </c>
      <c r="BO51" s="59">
        <f t="shared" si="8"/>
        <v>18</v>
      </c>
      <c r="BP51" s="59">
        <f t="shared" si="9"/>
        <v>0</v>
      </c>
      <c r="BQ51" s="59">
        <f t="shared" si="10"/>
        <v>0</v>
      </c>
      <c r="BR51" s="59">
        <f t="shared" si="11"/>
        <v>24</v>
      </c>
      <c r="BS51" s="662"/>
      <c r="BT51" s="445"/>
      <c r="BU51" s="445"/>
      <c r="BV51" s="445"/>
      <c r="BW51" s="445"/>
      <c r="BX51" s="445"/>
      <c r="BY51" s="445"/>
      <c r="BZ51" s="445"/>
      <c r="CA51" s="446"/>
      <c r="CB51" s="446"/>
      <c r="CC51" s="444"/>
      <c r="CD51" s="445"/>
      <c r="CE51" s="445"/>
      <c r="CF51" s="445"/>
      <c r="CG51" s="449"/>
      <c r="CH51" s="444"/>
      <c r="CI51" s="445"/>
      <c r="CJ51" s="445"/>
      <c r="CK51" s="445"/>
      <c r="CL51" s="445"/>
      <c r="CM51" s="445"/>
      <c r="CN51" s="445"/>
      <c r="CO51" s="445"/>
      <c r="CP51" s="445"/>
      <c r="CQ51" s="449"/>
      <c r="CR51" s="444"/>
      <c r="CS51" s="445"/>
      <c r="CT51" s="445"/>
      <c r="CU51" s="445"/>
      <c r="CV51" s="445"/>
      <c r="CW51" s="445"/>
      <c r="CX51" s="445"/>
      <c r="CY51" s="445"/>
      <c r="CZ51" s="445"/>
      <c r="DA51" s="442"/>
      <c r="DB51" s="444"/>
      <c r="DC51" s="446"/>
      <c r="DD51" s="444"/>
      <c r="DE51" s="445"/>
      <c r="DF51" s="445"/>
      <c r="DG51" s="445"/>
      <c r="DH51" s="445"/>
      <c r="DI51" s="445"/>
      <c r="DJ51" s="446"/>
    </row>
    <row r="52" spans="1:114" s="450" customFormat="1" ht="15" x14ac:dyDescent="0.25">
      <c r="A52" s="437"/>
      <c r="B52" s="367"/>
      <c r="C52" s="440" t="s">
        <v>2464</v>
      </c>
      <c r="D52" s="589" t="s">
        <v>2463</v>
      </c>
      <c r="E52" s="440" t="s">
        <v>591</v>
      </c>
      <c r="F52" s="367"/>
      <c r="G52" s="441">
        <v>1</v>
      </c>
      <c r="H52" s="596" t="s">
        <v>1261</v>
      </c>
      <c r="I52" s="596" t="s">
        <v>1261</v>
      </c>
      <c r="J52" s="596" t="s">
        <v>1261</v>
      </c>
      <c r="K52" s="596"/>
      <c r="L52" s="596" t="s">
        <v>1261</v>
      </c>
      <c r="M52" s="596" t="s">
        <v>1261</v>
      </c>
      <c r="N52" s="596" t="s">
        <v>1261</v>
      </c>
      <c r="O52" s="596" t="s">
        <v>1261</v>
      </c>
      <c r="P52" s="596"/>
      <c r="Q52" s="596" t="s">
        <v>1261</v>
      </c>
      <c r="R52" s="596" t="s">
        <v>1261</v>
      </c>
      <c r="S52" s="596"/>
      <c r="T52" s="596"/>
      <c r="U52" s="596" t="s">
        <v>1261</v>
      </c>
      <c r="V52" s="596" t="s">
        <v>1261</v>
      </c>
      <c r="W52" s="596" t="s">
        <v>1261</v>
      </c>
      <c r="X52" s="596" t="s">
        <v>1261</v>
      </c>
      <c r="Y52" s="596" t="s">
        <v>1261</v>
      </c>
      <c r="Z52" s="596"/>
      <c r="AA52" s="596">
        <v>5</v>
      </c>
      <c r="AB52" s="596" t="s">
        <v>1261</v>
      </c>
      <c r="AC52" s="596"/>
      <c r="AD52" s="596" t="s">
        <v>1261</v>
      </c>
      <c r="AE52" s="596" t="s">
        <v>1261</v>
      </c>
      <c r="AF52" s="596"/>
      <c r="AG52" s="596"/>
      <c r="AH52" s="596" t="s">
        <v>1261</v>
      </c>
      <c r="AI52" s="596">
        <v>5</v>
      </c>
      <c r="AJ52" s="596"/>
      <c r="AK52" s="596"/>
      <c r="AL52" s="596"/>
      <c r="AM52" s="596"/>
      <c r="AN52" s="596"/>
      <c r="AO52" s="596" t="s">
        <v>1261</v>
      </c>
      <c r="AP52" s="596"/>
      <c r="AQ52" s="596" t="s">
        <v>1261</v>
      </c>
      <c r="AR52" s="596"/>
      <c r="AS52" s="596"/>
      <c r="AT52" s="596"/>
      <c r="AU52" s="596">
        <v>5</v>
      </c>
      <c r="AV52" s="596" t="s">
        <v>1261</v>
      </c>
      <c r="AW52" s="596" t="s">
        <v>1261</v>
      </c>
      <c r="AX52" s="596">
        <v>5</v>
      </c>
      <c r="AY52" s="596"/>
      <c r="AZ52" s="596"/>
      <c r="BA52" s="596"/>
      <c r="BB52" s="596"/>
      <c r="BC52" s="596">
        <v>5</v>
      </c>
      <c r="BD52" s="596">
        <v>5</v>
      </c>
      <c r="BE52" s="596" t="s">
        <v>1261</v>
      </c>
      <c r="BF52" s="596"/>
      <c r="BG52" s="596"/>
      <c r="BH52" s="596"/>
      <c r="BI52" s="596" t="s">
        <v>1261</v>
      </c>
      <c r="BJ52" s="596"/>
      <c r="BK52" s="596"/>
      <c r="BL52" s="596"/>
      <c r="BM52" s="59">
        <f t="shared" si="6"/>
        <v>0</v>
      </c>
      <c r="BN52" s="59">
        <f t="shared" si="7"/>
        <v>0</v>
      </c>
      <c r="BO52" s="59">
        <f t="shared" si="8"/>
        <v>24</v>
      </c>
      <c r="BP52" s="59">
        <f t="shared" si="9"/>
        <v>6</v>
      </c>
      <c r="BQ52" s="59">
        <f t="shared" si="10"/>
        <v>0</v>
      </c>
      <c r="BR52" s="59">
        <f t="shared" si="11"/>
        <v>30</v>
      </c>
      <c r="BS52" s="662"/>
      <c r="BT52" s="445"/>
      <c r="BU52" s="445"/>
      <c r="BV52" s="445"/>
      <c r="BW52" s="445"/>
      <c r="BX52" s="445"/>
      <c r="BY52" s="445"/>
      <c r="BZ52" s="445"/>
      <c r="CA52" s="446"/>
      <c r="CB52" s="446"/>
      <c r="CC52" s="444"/>
      <c r="CD52" s="445"/>
      <c r="CE52" s="445"/>
      <c r="CF52" s="445"/>
      <c r="CG52" s="449"/>
      <c r="CH52" s="444"/>
      <c r="CI52" s="445"/>
      <c r="CJ52" s="445"/>
      <c r="CK52" s="445"/>
      <c r="CL52" s="445"/>
      <c r="CM52" s="445"/>
      <c r="CN52" s="445"/>
      <c r="CO52" s="445"/>
      <c r="CP52" s="445"/>
      <c r="CQ52" s="449"/>
      <c r="CR52" s="444"/>
      <c r="CS52" s="445"/>
      <c r="CT52" s="445"/>
      <c r="CU52" s="445"/>
      <c r="CV52" s="445"/>
      <c r="CW52" s="445"/>
      <c r="CX52" s="445"/>
      <c r="CY52" s="445"/>
      <c r="CZ52" s="445"/>
      <c r="DA52" s="442"/>
      <c r="DB52" s="444"/>
      <c r="DC52" s="446"/>
      <c r="DD52" s="444"/>
      <c r="DE52" s="445"/>
      <c r="DF52" s="445"/>
      <c r="DG52" s="445"/>
      <c r="DH52" s="445"/>
      <c r="DI52" s="445"/>
      <c r="DJ52" s="446"/>
    </row>
    <row r="53" spans="1:114" s="450" customFormat="1" ht="15" x14ac:dyDescent="0.25">
      <c r="A53" s="437"/>
      <c r="B53" s="367"/>
      <c r="C53" s="440" t="s">
        <v>2452</v>
      </c>
      <c r="D53" s="589" t="s">
        <v>2451</v>
      </c>
      <c r="E53" s="440" t="s">
        <v>591</v>
      </c>
      <c r="F53" s="367"/>
      <c r="G53" s="441">
        <v>1</v>
      </c>
      <c r="H53" s="596" t="s">
        <v>1261</v>
      </c>
      <c r="I53" s="596" t="s">
        <v>1261</v>
      </c>
      <c r="J53" s="596" t="s">
        <v>1261</v>
      </c>
      <c r="K53" s="596" t="s">
        <v>1261</v>
      </c>
      <c r="L53" s="596" t="s">
        <v>1261</v>
      </c>
      <c r="M53" s="596" t="s">
        <v>1261</v>
      </c>
      <c r="N53" s="596" t="s">
        <v>1261</v>
      </c>
      <c r="O53" s="596" t="s">
        <v>1261</v>
      </c>
      <c r="P53" s="596" t="s">
        <v>1261</v>
      </c>
      <c r="Q53" s="596" t="s">
        <v>1261</v>
      </c>
      <c r="R53" s="596" t="s">
        <v>1261</v>
      </c>
      <c r="S53" s="596" t="s">
        <v>1261</v>
      </c>
      <c r="T53" s="596" t="s">
        <v>1261</v>
      </c>
      <c r="U53" s="596" t="s">
        <v>1261</v>
      </c>
      <c r="V53" s="596" t="s">
        <v>1261</v>
      </c>
      <c r="W53" s="596" t="s">
        <v>1261</v>
      </c>
      <c r="X53" s="596" t="s">
        <v>1261</v>
      </c>
      <c r="Y53" s="596" t="s">
        <v>1261</v>
      </c>
      <c r="Z53" s="596" t="s">
        <v>1261</v>
      </c>
      <c r="AA53" s="596" t="s">
        <v>1261</v>
      </c>
      <c r="AB53" s="596"/>
      <c r="AC53" s="596" t="s">
        <v>1261</v>
      </c>
      <c r="AD53" s="596"/>
      <c r="AE53" s="596" t="s">
        <v>1261</v>
      </c>
      <c r="AF53" s="596"/>
      <c r="AG53" s="596" t="s">
        <v>1261</v>
      </c>
      <c r="AH53" s="596" t="s">
        <v>1261</v>
      </c>
      <c r="AI53" s="596">
        <v>9</v>
      </c>
      <c r="AJ53" s="596" t="s">
        <v>1261</v>
      </c>
      <c r="AK53" s="596" t="s">
        <v>1261</v>
      </c>
      <c r="AL53" s="596" t="s">
        <v>1261</v>
      </c>
      <c r="AM53" s="596"/>
      <c r="AN53" s="596"/>
      <c r="AO53" s="596" t="s">
        <v>1261</v>
      </c>
      <c r="AP53" s="596"/>
      <c r="AQ53" s="596" t="s">
        <v>1261</v>
      </c>
      <c r="AR53" s="596" t="s">
        <v>1261</v>
      </c>
      <c r="AS53" s="596" t="s">
        <v>1261</v>
      </c>
      <c r="AT53" s="596" t="s">
        <v>1261</v>
      </c>
      <c r="AU53" s="596">
        <v>9</v>
      </c>
      <c r="AV53" s="596"/>
      <c r="AW53" s="596" t="s">
        <v>1261</v>
      </c>
      <c r="AX53" s="596"/>
      <c r="AY53" s="596"/>
      <c r="AZ53" s="596"/>
      <c r="BA53" s="596"/>
      <c r="BB53" s="596" t="s">
        <v>1261</v>
      </c>
      <c r="BC53" s="596">
        <v>10</v>
      </c>
      <c r="BD53" s="596"/>
      <c r="BE53" s="596"/>
      <c r="BF53" s="596"/>
      <c r="BG53" s="596" t="s">
        <v>1261</v>
      </c>
      <c r="BH53" s="596" t="s">
        <v>1261</v>
      </c>
      <c r="BI53" s="596" t="s">
        <v>1261</v>
      </c>
      <c r="BJ53" s="596" t="s">
        <v>1261</v>
      </c>
      <c r="BK53" s="596"/>
      <c r="BL53" s="596" t="s">
        <v>1261</v>
      </c>
      <c r="BM53" s="59">
        <f t="shared" si="6"/>
        <v>0</v>
      </c>
      <c r="BN53" s="59">
        <f t="shared" si="7"/>
        <v>3</v>
      </c>
      <c r="BO53" s="59">
        <f t="shared" si="8"/>
        <v>39</v>
      </c>
      <c r="BP53" s="59">
        <f t="shared" si="9"/>
        <v>0</v>
      </c>
      <c r="BQ53" s="59">
        <f t="shared" si="10"/>
        <v>0</v>
      </c>
      <c r="BR53" s="59">
        <f t="shared" si="11"/>
        <v>42</v>
      </c>
      <c r="BS53" s="662"/>
      <c r="BT53" s="445"/>
      <c r="BU53" s="445"/>
      <c r="BV53" s="445"/>
      <c r="BW53" s="445"/>
      <c r="BX53" s="445"/>
      <c r="BY53" s="445"/>
      <c r="BZ53" s="445"/>
      <c r="CA53" s="446"/>
      <c r="CB53" s="446"/>
      <c r="CC53" s="444"/>
      <c r="CD53" s="445"/>
      <c r="CE53" s="445"/>
      <c r="CF53" s="445"/>
      <c r="CG53" s="449"/>
      <c r="CH53" s="444"/>
      <c r="CI53" s="445"/>
      <c r="CJ53" s="445"/>
      <c r="CK53" s="445"/>
      <c r="CL53" s="445"/>
      <c r="CM53" s="445"/>
      <c r="CN53" s="445"/>
      <c r="CO53" s="445"/>
      <c r="CP53" s="445"/>
      <c r="CQ53" s="449"/>
      <c r="CR53" s="444"/>
      <c r="CS53" s="445"/>
      <c r="CT53" s="445"/>
      <c r="CU53" s="445"/>
      <c r="CV53" s="445"/>
      <c r="CW53" s="445"/>
      <c r="CX53" s="445"/>
      <c r="CY53" s="445"/>
      <c r="CZ53" s="445"/>
      <c r="DA53" s="442"/>
      <c r="DB53" s="444"/>
      <c r="DC53" s="446"/>
      <c r="DD53" s="444"/>
      <c r="DE53" s="445"/>
      <c r="DF53" s="445"/>
      <c r="DG53" s="445"/>
      <c r="DH53" s="445"/>
      <c r="DI53" s="445"/>
      <c r="DJ53" s="446"/>
    </row>
    <row r="54" spans="1:114" s="450" customFormat="1" ht="15" x14ac:dyDescent="0.25">
      <c r="A54" s="437"/>
      <c r="B54" s="367"/>
      <c r="C54" s="440" t="s">
        <v>2454</v>
      </c>
      <c r="D54" s="589" t="s">
        <v>2453</v>
      </c>
      <c r="E54" s="440" t="s">
        <v>591</v>
      </c>
      <c r="F54" s="367"/>
      <c r="G54" s="441">
        <v>1</v>
      </c>
      <c r="H54" s="596" t="s">
        <v>1261</v>
      </c>
      <c r="I54" s="596" t="s">
        <v>1261</v>
      </c>
      <c r="J54" s="596" t="s">
        <v>1261</v>
      </c>
      <c r="K54" s="596" t="s">
        <v>1261</v>
      </c>
      <c r="L54" s="596" t="s">
        <v>1261</v>
      </c>
      <c r="M54" s="596" t="s">
        <v>1261</v>
      </c>
      <c r="N54" s="596" t="s">
        <v>1261</v>
      </c>
      <c r="O54" s="596" t="s">
        <v>1261</v>
      </c>
      <c r="P54" s="596" t="s">
        <v>1261</v>
      </c>
      <c r="Q54" s="596" t="s">
        <v>1261</v>
      </c>
      <c r="R54" s="596" t="s">
        <v>1261</v>
      </c>
      <c r="S54" s="596" t="s">
        <v>1261</v>
      </c>
      <c r="T54" s="596" t="s">
        <v>1261</v>
      </c>
      <c r="U54" s="596" t="s">
        <v>1261</v>
      </c>
      <c r="V54" s="596" t="s">
        <v>1261</v>
      </c>
      <c r="W54" s="596" t="s">
        <v>1261</v>
      </c>
      <c r="X54" s="596" t="s">
        <v>1261</v>
      </c>
      <c r="Y54" s="596" t="s">
        <v>1261</v>
      </c>
      <c r="Z54" s="596" t="s">
        <v>1261</v>
      </c>
      <c r="AA54" s="596" t="s">
        <v>1261</v>
      </c>
      <c r="AB54" s="596" t="s">
        <v>1261</v>
      </c>
      <c r="AC54" s="596" t="s">
        <v>1261</v>
      </c>
      <c r="AD54" s="596">
        <v>10</v>
      </c>
      <c r="AE54" s="596" t="s">
        <v>1261</v>
      </c>
      <c r="AF54" s="596" t="s">
        <v>1261</v>
      </c>
      <c r="AG54" s="596" t="s">
        <v>1261</v>
      </c>
      <c r="AH54" s="596" t="s">
        <v>1261</v>
      </c>
      <c r="AI54" s="596"/>
      <c r="AJ54" s="596" t="s">
        <v>1261</v>
      </c>
      <c r="AK54" s="596" t="s">
        <v>1261</v>
      </c>
      <c r="AL54" s="596" t="s">
        <v>1261</v>
      </c>
      <c r="AM54" s="596"/>
      <c r="AN54" s="596"/>
      <c r="AO54" s="596" t="s">
        <v>1261</v>
      </c>
      <c r="AP54" s="596" t="s">
        <v>1261</v>
      </c>
      <c r="AQ54" s="596" t="s">
        <v>1261</v>
      </c>
      <c r="AR54" s="596" t="s">
        <v>1261</v>
      </c>
      <c r="AS54" s="596" t="s">
        <v>1261</v>
      </c>
      <c r="AT54" s="596" t="s">
        <v>1261</v>
      </c>
      <c r="AU54" s="596"/>
      <c r="AV54" s="596"/>
      <c r="AW54" s="596" t="s">
        <v>1261</v>
      </c>
      <c r="AX54" s="596">
        <v>9</v>
      </c>
      <c r="AY54" s="596"/>
      <c r="AZ54" s="596"/>
      <c r="BA54" s="596"/>
      <c r="BB54" s="596" t="s">
        <v>1261</v>
      </c>
      <c r="BC54" s="596"/>
      <c r="BD54" s="596">
        <v>9</v>
      </c>
      <c r="BE54" s="596"/>
      <c r="BF54" s="596"/>
      <c r="BG54" s="596" t="s">
        <v>1261</v>
      </c>
      <c r="BH54" s="596"/>
      <c r="BI54" s="596" t="s">
        <v>1261</v>
      </c>
      <c r="BJ54" s="596" t="s">
        <v>1261</v>
      </c>
      <c r="BK54" s="596"/>
      <c r="BL54" s="596" t="s">
        <v>1261</v>
      </c>
      <c r="BM54" s="59">
        <f t="shared" si="6"/>
        <v>0</v>
      </c>
      <c r="BN54" s="59">
        <f t="shared" si="7"/>
        <v>3</v>
      </c>
      <c r="BO54" s="59">
        <f t="shared" si="8"/>
        <v>41</v>
      </c>
      <c r="BP54" s="59">
        <f t="shared" si="9"/>
        <v>0</v>
      </c>
      <c r="BQ54" s="59">
        <f t="shared" si="10"/>
        <v>0</v>
      </c>
      <c r="BR54" s="59">
        <f t="shared" si="11"/>
        <v>44</v>
      </c>
      <c r="BS54" s="662"/>
      <c r="BT54" s="445"/>
      <c r="BU54" s="445"/>
      <c r="BV54" s="445"/>
      <c r="BW54" s="445"/>
      <c r="BX54" s="445"/>
      <c r="BY54" s="445"/>
      <c r="BZ54" s="445"/>
      <c r="CA54" s="446"/>
      <c r="CB54" s="446"/>
      <c r="CC54" s="444"/>
      <c r="CD54" s="445"/>
      <c r="CE54" s="445"/>
      <c r="CF54" s="445"/>
      <c r="CG54" s="449"/>
      <c r="CH54" s="444"/>
      <c r="CI54" s="445"/>
      <c r="CJ54" s="445"/>
      <c r="CK54" s="445"/>
      <c r="CL54" s="445"/>
      <c r="CM54" s="445"/>
      <c r="CN54" s="445"/>
      <c r="CO54" s="445"/>
      <c r="CP54" s="445"/>
      <c r="CQ54" s="449"/>
      <c r="CR54" s="444"/>
      <c r="CS54" s="445"/>
      <c r="CT54" s="445"/>
      <c r="CU54" s="445"/>
      <c r="CV54" s="445"/>
      <c r="CW54" s="445"/>
      <c r="CX54" s="445"/>
      <c r="CY54" s="445"/>
      <c r="CZ54" s="445"/>
      <c r="DA54" s="442"/>
      <c r="DB54" s="444"/>
      <c r="DC54" s="446"/>
      <c r="DD54" s="444"/>
      <c r="DE54" s="445"/>
      <c r="DF54" s="445"/>
      <c r="DG54" s="445"/>
      <c r="DH54" s="445"/>
      <c r="DI54" s="445"/>
      <c r="DJ54" s="446"/>
    </row>
    <row r="55" spans="1:114" s="450" customFormat="1" ht="15" x14ac:dyDescent="0.25">
      <c r="A55" s="437"/>
      <c r="B55" s="367"/>
      <c r="C55" s="440" t="s">
        <v>2359</v>
      </c>
      <c r="D55" s="589" t="s">
        <v>2362</v>
      </c>
      <c r="E55" s="440" t="s">
        <v>591</v>
      </c>
      <c r="F55" s="367">
        <v>2</v>
      </c>
      <c r="G55" s="441"/>
      <c r="H55" s="596" t="s">
        <v>1261</v>
      </c>
      <c r="I55" s="596" t="s">
        <v>1261</v>
      </c>
      <c r="J55" s="596" t="s">
        <v>1261</v>
      </c>
      <c r="K55" s="596" t="s">
        <v>1261</v>
      </c>
      <c r="L55" s="596" t="s">
        <v>1261</v>
      </c>
      <c r="M55" s="596" t="s">
        <v>1261</v>
      </c>
      <c r="N55" s="596" t="s">
        <v>1261</v>
      </c>
      <c r="O55" s="596" t="s">
        <v>1261</v>
      </c>
      <c r="P55" s="596" t="s">
        <v>1261</v>
      </c>
      <c r="Q55" s="596" t="s">
        <v>1261</v>
      </c>
      <c r="R55" s="596" t="s">
        <v>1261</v>
      </c>
      <c r="S55" s="596" t="s">
        <v>1261</v>
      </c>
      <c r="T55" s="596" t="s">
        <v>1261</v>
      </c>
      <c r="U55" s="596" t="s">
        <v>1261</v>
      </c>
      <c r="V55" s="596" t="s">
        <v>1261</v>
      </c>
      <c r="W55" s="596" t="s">
        <v>1261</v>
      </c>
      <c r="X55" s="596" t="s">
        <v>1261</v>
      </c>
      <c r="Y55" s="596" t="s">
        <v>1261</v>
      </c>
      <c r="Z55" s="596" t="s">
        <v>1261</v>
      </c>
      <c r="AA55" s="596">
        <v>8</v>
      </c>
      <c r="AB55" s="596">
        <v>8</v>
      </c>
      <c r="AC55" s="596" t="s">
        <v>1261</v>
      </c>
      <c r="AD55" s="596"/>
      <c r="AE55" s="596" t="s">
        <v>1261</v>
      </c>
      <c r="AF55" s="596">
        <v>6</v>
      </c>
      <c r="AG55" s="596" t="s">
        <v>1261</v>
      </c>
      <c r="AH55" s="596"/>
      <c r="AI55" s="596">
        <v>8</v>
      </c>
      <c r="AJ55" s="596" t="s">
        <v>1261</v>
      </c>
      <c r="AK55" s="596"/>
      <c r="AL55" s="596" t="s">
        <v>1261</v>
      </c>
      <c r="AM55" s="596"/>
      <c r="AN55" s="596">
        <v>6</v>
      </c>
      <c r="AO55" s="596"/>
      <c r="AP55" s="596"/>
      <c r="AQ55" s="596">
        <v>9</v>
      </c>
      <c r="AR55" s="596">
        <v>9</v>
      </c>
      <c r="AS55" s="596" t="s">
        <v>1261</v>
      </c>
      <c r="AT55" s="596" t="s">
        <v>1261</v>
      </c>
      <c r="AU55" s="596">
        <v>10</v>
      </c>
      <c r="AV55" s="596"/>
      <c r="AW55" s="596" t="s">
        <v>1261</v>
      </c>
      <c r="AX55" s="596">
        <v>9</v>
      </c>
      <c r="AY55" s="596"/>
      <c r="AZ55" s="596"/>
      <c r="BA55" s="596"/>
      <c r="BB55" s="596"/>
      <c r="BC55" s="596">
        <v>10</v>
      </c>
      <c r="BD55" s="596">
        <v>8</v>
      </c>
      <c r="BE55" s="596"/>
      <c r="BF55" s="596"/>
      <c r="BG55" s="596" t="s">
        <v>1261</v>
      </c>
      <c r="BH55" s="596"/>
      <c r="BI55" s="596" t="s">
        <v>1261</v>
      </c>
      <c r="BJ55" s="596" t="s">
        <v>1261</v>
      </c>
      <c r="BK55" s="596"/>
      <c r="BL55" s="596" t="s">
        <v>1261</v>
      </c>
      <c r="BM55" s="59">
        <f t="shared" si="6"/>
        <v>0</v>
      </c>
      <c r="BN55" s="59">
        <f t="shared" si="7"/>
        <v>11</v>
      </c>
      <c r="BO55" s="59">
        <f t="shared" si="8"/>
        <v>31</v>
      </c>
      <c r="BP55" s="59">
        <f t="shared" si="9"/>
        <v>0</v>
      </c>
      <c r="BQ55" s="59">
        <f t="shared" si="10"/>
        <v>0</v>
      </c>
      <c r="BR55" s="59">
        <f t="shared" si="11"/>
        <v>42</v>
      </c>
      <c r="BS55" s="662"/>
      <c r="BT55" s="445"/>
      <c r="BU55" s="445"/>
      <c r="BV55" s="445"/>
      <c r="BW55" s="445"/>
      <c r="BX55" s="445"/>
      <c r="BY55" s="445"/>
      <c r="BZ55" s="445"/>
      <c r="CA55" s="446"/>
      <c r="CB55" s="446"/>
      <c r="CC55" s="444"/>
      <c r="CD55" s="445"/>
      <c r="CE55" s="445"/>
      <c r="CF55" s="445"/>
      <c r="CG55" s="449"/>
      <c r="CH55" s="444"/>
      <c r="CI55" s="445"/>
      <c r="CJ55" s="445"/>
      <c r="CK55" s="445"/>
      <c r="CL55" s="445"/>
      <c r="CM55" s="445"/>
      <c r="CN55" s="445"/>
      <c r="CO55" s="445"/>
      <c r="CP55" s="445"/>
      <c r="CQ55" s="449"/>
      <c r="CR55" s="444"/>
      <c r="CS55" s="445"/>
      <c r="CT55" s="445"/>
      <c r="CU55" s="445"/>
      <c r="CV55" s="445"/>
      <c r="CW55" s="445"/>
      <c r="CX55" s="445"/>
      <c r="CY55" s="445"/>
      <c r="CZ55" s="445"/>
      <c r="DA55" s="442"/>
      <c r="DB55" s="444"/>
      <c r="DC55" s="446"/>
      <c r="DD55" s="444"/>
      <c r="DE55" s="445"/>
      <c r="DF55" s="445"/>
      <c r="DG55" s="445"/>
      <c r="DH55" s="445"/>
      <c r="DI55" s="445"/>
      <c r="DJ55" s="446"/>
    </row>
    <row r="56" spans="1:114" s="450" customFormat="1" ht="15" x14ac:dyDescent="0.25">
      <c r="A56" s="437"/>
      <c r="B56" s="367"/>
      <c r="C56" s="440" t="s">
        <v>2369</v>
      </c>
      <c r="D56" s="589" t="s">
        <v>2370</v>
      </c>
      <c r="E56" s="440" t="s">
        <v>591</v>
      </c>
      <c r="F56" s="367">
        <v>2</v>
      </c>
      <c r="G56" s="441"/>
      <c r="H56" s="596">
        <v>8</v>
      </c>
      <c r="I56" s="596">
        <v>7</v>
      </c>
      <c r="J56" s="596"/>
      <c r="K56" s="596">
        <v>8</v>
      </c>
      <c r="L56" s="596"/>
      <c r="M56" s="596">
        <v>8</v>
      </c>
      <c r="N56" s="596">
        <v>7</v>
      </c>
      <c r="O56" s="596"/>
      <c r="P56" s="596"/>
      <c r="Q56" s="596"/>
      <c r="R56" s="596"/>
      <c r="S56" s="596"/>
      <c r="T56" s="596">
        <v>8</v>
      </c>
      <c r="U56" s="596"/>
      <c r="V56" s="596"/>
      <c r="W56" s="596"/>
      <c r="X56" s="596">
        <v>8</v>
      </c>
      <c r="Y56" s="596"/>
      <c r="Z56" s="596"/>
      <c r="AA56" s="596"/>
      <c r="AB56" s="596">
        <v>5</v>
      </c>
      <c r="AC56" s="596">
        <v>9</v>
      </c>
      <c r="AD56" s="596"/>
      <c r="AE56" s="596"/>
      <c r="AF56" s="596">
        <v>7</v>
      </c>
      <c r="AG56" s="596"/>
      <c r="AH56" s="596"/>
      <c r="AI56" s="596">
        <v>8</v>
      </c>
      <c r="AJ56" s="596"/>
      <c r="AK56" s="596"/>
      <c r="AL56" s="596"/>
      <c r="AM56" s="596"/>
      <c r="AN56" s="596"/>
      <c r="AO56" s="596"/>
      <c r="AP56" s="596"/>
      <c r="AQ56" s="596">
        <v>7</v>
      </c>
      <c r="AR56" s="596"/>
      <c r="AS56" s="596"/>
      <c r="AT56" s="596"/>
      <c r="AU56" s="596"/>
      <c r="AV56" s="596"/>
      <c r="AW56" s="596"/>
      <c r="AX56" s="596"/>
      <c r="AY56" s="596"/>
      <c r="AZ56" s="596"/>
      <c r="BA56" s="596"/>
      <c r="BB56" s="596"/>
      <c r="BC56" s="596">
        <v>10</v>
      </c>
      <c r="BD56" s="596">
        <v>8</v>
      </c>
      <c r="BE56" s="596"/>
      <c r="BF56" s="596"/>
      <c r="BG56" s="596"/>
      <c r="BH56" s="596"/>
      <c r="BI56" s="596"/>
      <c r="BJ56" s="596"/>
      <c r="BK56" s="596"/>
      <c r="BL56" s="596"/>
      <c r="BM56" s="59">
        <f t="shared" si="6"/>
        <v>0</v>
      </c>
      <c r="BN56" s="59">
        <f t="shared" si="7"/>
        <v>13</v>
      </c>
      <c r="BO56" s="59">
        <f t="shared" si="8"/>
        <v>0</v>
      </c>
      <c r="BP56" s="59">
        <f t="shared" si="9"/>
        <v>1</v>
      </c>
      <c r="BQ56" s="59">
        <f t="shared" si="10"/>
        <v>0</v>
      </c>
      <c r="BR56" s="59">
        <f t="shared" si="11"/>
        <v>14</v>
      </c>
      <c r="BS56" s="662"/>
      <c r="BT56" s="445"/>
      <c r="BU56" s="445"/>
      <c r="BV56" s="445"/>
      <c r="BW56" s="445"/>
      <c r="BX56" s="445"/>
      <c r="BY56" s="445"/>
      <c r="BZ56" s="445"/>
      <c r="CA56" s="446"/>
      <c r="CB56" s="446"/>
      <c r="CC56" s="444"/>
      <c r="CD56" s="445"/>
      <c r="CE56" s="445"/>
      <c r="CF56" s="445"/>
      <c r="CG56" s="449"/>
      <c r="CH56" s="444"/>
      <c r="CI56" s="445"/>
      <c r="CJ56" s="445"/>
      <c r="CK56" s="445"/>
      <c r="CL56" s="445"/>
      <c r="CM56" s="445"/>
      <c r="CN56" s="445"/>
      <c r="CO56" s="445"/>
      <c r="CP56" s="445"/>
      <c r="CQ56" s="449"/>
      <c r="CR56" s="444"/>
      <c r="CS56" s="445"/>
      <c r="CT56" s="445"/>
      <c r="CU56" s="445"/>
      <c r="CV56" s="445"/>
      <c r="CW56" s="445"/>
      <c r="CX56" s="445"/>
      <c r="CY56" s="445"/>
      <c r="CZ56" s="445"/>
      <c r="DA56" s="442"/>
      <c r="DB56" s="444"/>
      <c r="DC56" s="446"/>
      <c r="DD56" s="444"/>
      <c r="DE56" s="445"/>
      <c r="DF56" s="445"/>
      <c r="DG56" s="445"/>
      <c r="DH56" s="445"/>
      <c r="DI56" s="445"/>
      <c r="DJ56" s="446"/>
    </row>
    <row r="57" spans="1:114" s="450" customFormat="1" ht="15" x14ac:dyDescent="0.25">
      <c r="A57" s="437"/>
      <c r="B57" s="367"/>
      <c r="C57" s="440" t="s">
        <v>2282</v>
      </c>
      <c r="D57" s="589" t="s">
        <v>2283</v>
      </c>
      <c r="E57" s="440" t="s">
        <v>591</v>
      </c>
      <c r="F57" s="367">
        <v>2</v>
      </c>
      <c r="G57" s="441"/>
      <c r="H57" s="596">
        <v>8</v>
      </c>
      <c r="I57" s="596">
        <v>8</v>
      </c>
      <c r="J57" s="596"/>
      <c r="K57" s="596">
        <v>8</v>
      </c>
      <c r="L57" s="596"/>
      <c r="M57" s="596">
        <v>9</v>
      </c>
      <c r="N57" s="596">
        <v>8</v>
      </c>
      <c r="O57" s="596"/>
      <c r="P57" s="596"/>
      <c r="Q57" s="596"/>
      <c r="R57" s="596"/>
      <c r="S57" s="596"/>
      <c r="T57" s="596">
        <v>8</v>
      </c>
      <c r="U57" s="596"/>
      <c r="V57" s="596"/>
      <c r="W57" s="596"/>
      <c r="X57" s="596">
        <v>10</v>
      </c>
      <c r="Y57" s="596"/>
      <c r="Z57" s="596"/>
      <c r="AA57" s="596"/>
      <c r="AB57" s="596">
        <v>10</v>
      </c>
      <c r="AC57" s="596">
        <v>9</v>
      </c>
      <c r="AD57" s="596"/>
      <c r="AE57" s="596"/>
      <c r="AF57" s="596">
        <v>8</v>
      </c>
      <c r="AG57" s="596"/>
      <c r="AH57" s="596"/>
      <c r="AI57" s="596">
        <v>9</v>
      </c>
      <c r="AJ57" s="596"/>
      <c r="AK57" s="596"/>
      <c r="AL57" s="596"/>
      <c r="AM57" s="596"/>
      <c r="AN57" s="596"/>
      <c r="AO57" s="596"/>
      <c r="AP57" s="596"/>
      <c r="AQ57" s="596">
        <v>9</v>
      </c>
      <c r="AR57" s="596"/>
      <c r="AS57" s="596"/>
      <c r="AT57" s="596"/>
      <c r="AU57" s="596"/>
      <c r="AV57" s="596"/>
      <c r="AW57" s="596"/>
      <c r="AX57" s="596"/>
      <c r="AY57" s="596"/>
      <c r="AZ57" s="596"/>
      <c r="BA57" s="596"/>
      <c r="BB57" s="596"/>
      <c r="BC57" s="596">
        <v>10</v>
      </c>
      <c r="BD57" s="596">
        <v>8</v>
      </c>
      <c r="BE57" s="596"/>
      <c r="BF57" s="596"/>
      <c r="BG57" s="596"/>
      <c r="BH57" s="596"/>
      <c r="BI57" s="596"/>
      <c r="BJ57" s="596"/>
      <c r="BK57" s="596"/>
      <c r="BL57" s="596"/>
      <c r="BM57" s="59">
        <f t="shared" si="6"/>
        <v>0</v>
      </c>
      <c r="BN57" s="59">
        <f t="shared" si="7"/>
        <v>14</v>
      </c>
      <c r="BO57" s="59">
        <f t="shared" si="8"/>
        <v>0</v>
      </c>
      <c r="BP57" s="59">
        <f t="shared" si="9"/>
        <v>0</v>
      </c>
      <c r="BQ57" s="59">
        <f t="shared" si="10"/>
        <v>0</v>
      </c>
      <c r="BR57" s="59">
        <f t="shared" si="11"/>
        <v>14</v>
      </c>
      <c r="BS57" s="662"/>
      <c r="BT57" s="445"/>
      <c r="BU57" s="445"/>
      <c r="BV57" s="445"/>
      <c r="BW57" s="445"/>
      <c r="BX57" s="445"/>
      <c r="BY57" s="445"/>
      <c r="BZ57" s="445"/>
      <c r="CA57" s="446"/>
      <c r="CB57" s="446"/>
      <c r="CC57" s="444"/>
      <c r="CD57" s="445"/>
      <c r="CE57" s="445"/>
      <c r="CF57" s="445"/>
      <c r="CG57" s="449"/>
      <c r="CH57" s="444"/>
      <c r="CI57" s="445"/>
      <c r="CJ57" s="445"/>
      <c r="CK57" s="445"/>
      <c r="CL57" s="445"/>
      <c r="CM57" s="445"/>
      <c r="CN57" s="445"/>
      <c r="CO57" s="445"/>
      <c r="CP57" s="445"/>
      <c r="CQ57" s="449"/>
      <c r="CR57" s="444"/>
      <c r="CS57" s="445"/>
      <c r="CT57" s="445"/>
      <c r="CU57" s="445"/>
      <c r="CV57" s="445"/>
      <c r="CW57" s="445"/>
      <c r="CX57" s="445"/>
      <c r="CY57" s="445"/>
      <c r="CZ57" s="445"/>
      <c r="DA57" s="442"/>
      <c r="DB57" s="444"/>
      <c r="DC57" s="446"/>
      <c r="DD57" s="444"/>
      <c r="DE57" s="445"/>
      <c r="DF57" s="445"/>
      <c r="DG57" s="445"/>
      <c r="DH57" s="445"/>
      <c r="DI57" s="445"/>
      <c r="DJ57" s="446"/>
    </row>
    <row r="58" spans="1:114" s="450" customFormat="1" ht="15" hidden="1" x14ac:dyDescent="0.25">
      <c r="A58" s="437"/>
      <c r="B58" s="367"/>
      <c r="C58" s="440" t="s">
        <v>2016</v>
      </c>
      <c r="D58" s="589" t="s">
        <v>2017</v>
      </c>
      <c r="E58" s="440" t="s">
        <v>591</v>
      </c>
      <c r="F58" s="367">
        <v>1</v>
      </c>
      <c r="G58" s="441"/>
      <c r="H58" s="596" t="s">
        <v>2330</v>
      </c>
      <c r="I58" s="596" t="s">
        <v>2330</v>
      </c>
      <c r="J58" s="595" t="s">
        <v>2141</v>
      </c>
      <c r="K58" s="596" t="s">
        <v>2547</v>
      </c>
      <c r="L58" s="596" t="s">
        <v>2141</v>
      </c>
      <c r="M58" s="596" t="s">
        <v>2547</v>
      </c>
      <c r="N58" s="596" t="s">
        <v>2330</v>
      </c>
      <c r="O58" s="596"/>
      <c r="P58" s="596"/>
      <c r="Q58" s="596"/>
      <c r="R58" s="596"/>
      <c r="S58" s="596"/>
      <c r="T58" s="596" t="s">
        <v>2330</v>
      </c>
      <c r="U58" s="596"/>
      <c r="V58" s="596"/>
      <c r="W58" s="596"/>
      <c r="X58" s="596" t="s">
        <v>2330</v>
      </c>
      <c r="Y58" s="596"/>
      <c r="Z58" s="596"/>
      <c r="AA58" s="596" t="s">
        <v>2547</v>
      </c>
      <c r="AB58" s="596" t="s">
        <v>2330</v>
      </c>
      <c r="AC58" s="596" t="s">
        <v>2547</v>
      </c>
      <c r="AD58" s="596"/>
      <c r="AE58" s="596"/>
      <c r="AF58" s="596" t="s">
        <v>2330</v>
      </c>
      <c r="AG58" s="596"/>
      <c r="AH58" s="600" t="s">
        <v>2141</v>
      </c>
      <c r="AI58" s="596"/>
      <c r="AJ58" s="600"/>
      <c r="AK58" s="596"/>
      <c r="AL58" s="596"/>
      <c r="AM58" s="595" t="s">
        <v>2141</v>
      </c>
      <c r="AN58" s="596"/>
      <c r="AO58" s="596"/>
      <c r="AP58" s="596"/>
      <c r="AQ58" s="596" t="s">
        <v>2547</v>
      </c>
      <c r="AR58" s="596"/>
      <c r="AS58" s="596"/>
      <c r="AT58" s="596"/>
      <c r="AU58" s="596" t="s">
        <v>2547</v>
      </c>
      <c r="AV58" s="596"/>
      <c r="AW58" s="596" t="s">
        <v>2141</v>
      </c>
      <c r="AX58" s="596"/>
      <c r="AY58" s="596"/>
      <c r="AZ58" s="596"/>
      <c r="BA58" s="596" t="s">
        <v>2141</v>
      </c>
      <c r="BB58" s="596"/>
      <c r="BC58" s="596"/>
      <c r="BD58" s="596"/>
      <c r="BE58" s="596"/>
      <c r="BF58" s="596" t="s">
        <v>2141</v>
      </c>
      <c r="BG58" s="596"/>
      <c r="BH58" s="596"/>
      <c r="BI58" s="596"/>
      <c r="BJ58" s="596"/>
      <c r="BK58" s="596"/>
      <c r="BL58" s="596"/>
      <c r="BM58" s="59">
        <f t="shared" si="6"/>
        <v>6</v>
      </c>
      <c r="BN58" s="59">
        <f t="shared" si="7"/>
        <v>0</v>
      </c>
      <c r="BO58" s="59">
        <f t="shared" si="8"/>
        <v>0</v>
      </c>
      <c r="BP58" s="59">
        <f t="shared" si="9"/>
        <v>0</v>
      </c>
      <c r="BQ58" s="59">
        <f t="shared" si="10"/>
        <v>0</v>
      </c>
      <c r="BR58" s="59">
        <f t="shared" si="11"/>
        <v>0</v>
      </c>
      <c r="BS58" s="662"/>
      <c r="BT58" s="445"/>
      <c r="BU58" s="445"/>
      <c r="BV58" s="445"/>
      <c r="BW58" s="445"/>
      <c r="BX58" s="445"/>
      <c r="BY58" s="445"/>
      <c r="BZ58" s="445"/>
      <c r="CA58" s="446"/>
      <c r="CB58" s="446"/>
      <c r="CC58" s="444"/>
      <c r="CD58" s="445"/>
      <c r="CE58" s="445"/>
      <c r="CF58" s="445"/>
      <c r="CG58" s="449"/>
      <c r="CH58" s="444"/>
      <c r="CI58" s="445"/>
      <c r="CJ58" s="445"/>
      <c r="CK58" s="445"/>
      <c r="CL58" s="445"/>
      <c r="CM58" s="445"/>
      <c r="CN58" s="445"/>
      <c r="CO58" s="445"/>
      <c r="CP58" s="445"/>
      <c r="CQ58" s="449"/>
      <c r="CR58" s="444"/>
      <c r="CS58" s="445"/>
      <c r="CT58" s="445"/>
      <c r="CU58" s="445"/>
      <c r="CV58" s="445"/>
      <c r="CW58" s="445"/>
      <c r="CX58" s="445"/>
      <c r="CY58" s="445"/>
      <c r="CZ58" s="445"/>
      <c r="DA58" s="442"/>
      <c r="DB58" s="444"/>
      <c r="DC58" s="446"/>
      <c r="DD58" s="444"/>
      <c r="DE58" s="445"/>
      <c r="DF58" s="445"/>
      <c r="DG58" s="445"/>
      <c r="DH58" s="445"/>
      <c r="DI58" s="445"/>
      <c r="DJ58" s="446"/>
    </row>
    <row r="59" spans="1:114" s="450" customFormat="1" ht="15" hidden="1" x14ac:dyDescent="0.25">
      <c r="A59" s="437"/>
      <c r="B59" s="367"/>
      <c r="C59" s="440" t="s">
        <v>2255</v>
      </c>
      <c r="D59" s="589" t="s">
        <v>2256</v>
      </c>
      <c r="E59" s="440" t="s">
        <v>591</v>
      </c>
      <c r="F59" s="367">
        <v>1</v>
      </c>
      <c r="G59" s="441"/>
      <c r="H59" s="596" t="s">
        <v>2330</v>
      </c>
      <c r="I59" s="596" t="s">
        <v>2330</v>
      </c>
      <c r="J59" s="595">
        <v>9</v>
      </c>
      <c r="K59" s="596" t="s">
        <v>2547</v>
      </c>
      <c r="L59" s="595">
        <v>6</v>
      </c>
      <c r="M59" s="596" t="s">
        <v>2547</v>
      </c>
      <c r="N59" s="596" t="s">
        <v>2330</v>
      </c>
      <c r="O59" s="596"/>
      <c r="P59" s="596"/>
      <c r="Q59" s="596"/>
      <c r="R59" s="596"/>
      <c r="S59" s="596"/>
      <c r="T59" s="596" t="s">
        <v>2330</v>
      </c>
      <c r="U59" s="596"/>
      <c r="V59" s="596"/>
      <c r="W59" s="596"/>
      <c r="X59" s="596" t="s">
        <v>2330</v>
      </c>
      <c r="Y59" s="596"/>
      <c r="Z59" s="596"/>
      <c r="AA59" s="596" t="s">
        <v>2547</v>
      </c>
      <c r="AB59" s="596" t="s">
        <v>2330</v>
      </c>
      <c r="AC59" s="596" t="s">
        <v>2547</v>
      </c>
      <c r="AD59" s="596"/>
      <c r="AE59" s="596"/>
      <c r="AF59" s="596" t="s">
        <v>2330</v>
      </c>
      <c r="AG59" s="596"/>
      <c r="AH59" s="595">
        <v>5</v>
      </c>
      <c r="AI59" s="596"/>
      <c r="AJ59" s="600"/>
      <c r="AK59" s="596"/>
      <c r="AL59" s="596"/>
      <c r="AM59" s="595">
        <v>9</v>
      </c>
      <c r="AN59" s="596"/>
      <c r="AO59" s="596"/>
      <c r="AP59" s="596"/>
      <c r="AQ59" s="596" t="s">
        <v>2547</v>
      </c>
      <c r="AR59" s="596"/>
      <c r="AS59" s="596"/>
      <c r="AT59" s="596"/>
      <c r="AU59" s="596" t="s">
        <v>2547</v>
      </c>
      <c r="AV59" s="596"/>
      <c r="AW59" s="595">
        <v>10</v>
      </c>
      <c r="AX59" s="596"/>
      <c r="AY59" s="596"/>
      <c r="AZ59" s="596"/>
      <c r="BA59" s="595">
        <v>9</v>
      </c>
      <c r="BB59" s="596"/>
      <c r="BC59" s="596"/>
      <c r="BD59" s="596"/>
      <c r="BE59" s="596"/>
      <c r="BF59" s="595">
        <v>10</v>
      </c>
      <c r="BG59" s="596"/>
      <c r="BH59" s="596"/>
      <c r="BI59" s="596"/>
      <c r="BJ59" s="596"/>
      <c r="BK59" s="596"/>
      <c r="BL59" s="596"/>
      <c r="BM59" s="59">
        <f t="shared" si="6"/>
        <v>6</v>
      </c>
      <c r="BN59" s="59">
        <f t="shared" si="7"/>
        <v>6</v>
      </c>
      <c r="BO59" s="59">
        <f t="shared" si="8"/>
        <v>0</v>
      </c>
      <c r="BP59" s="59">
        <f t="shared" si="9"/>
        <v>1</v>
      </c>
      <c r="BQ59" s="59">
        <f t="shared" si="10"/>
        <v>0</v>
      </c>
      <c r="BR59" s="59">
        <f t="shared" si="11"/>
        <v>7</v>
      </c>
      <c r="BS59" s="662"/>
      <c r="BT59" s="445"/>
      <c r="BU59" s="445"/>
      <c r="BV59" s="445"/>
      <c r="BW59" s="445"/>
      <c r="BX59" s="445"/>
      <c r="BY59" s="445"/>
      <c r="BZ59" s="445"/>
      <c r="CA59" s="446"/>
      <c r="CB59" s="446"/>
      <c r="CC59" s="444"/>
      <c r="CD59" s="445"/>
      <c r="CE59" s="445"/>
      <c r="CF59" s="445"/>
      <c r="CG59" s="449"/>
      <c r="CH59" s="444"/>
      <c r="CI59" s="445"/>
      <c r="CJ59" s="445"/>
      <c r="CK59" s="445"/>
      <c r="CL59" s="445"/>
      <c r="CM59" s="445"/>
      <c r="CN59" s="445"/>
      <c r="CO59" s="445"/>
      <c r="CP59" s="445"/>
      <c r="CQ59" s="449"/>
      <c r="CR59" s="444"/>
      <c r="CS59" s="445"/>
      <c r="CT59" s="445"/>
      <c r="CU59" s="445"/>
      <c r="CV59" s="445"/>
      <c r="CW59" s="445"/>
      <c r="CX59" s="445"/>
      <c r="CY59" s="445"/>
      <c r="CZ59" s="445"/>
      <c r="DA59" s="442"/>
      <c r="DB59" s="444"/>
      <c r="DC59" s="446"/>
      <c r="DD59" s="444"/>
      <c r="DE59" s="445"/>
      <c r="DF59" s="445"/>
      <c r="DG59" s="445"/>
      <c r="DH59" s="445"/>
      <c r="DI59" s="445"/>
      <c r="DJ59" s="446"/>
    </row>
    <row r="60" spans="1:114" s="450" customFormat="1" ht="15" x14ac:dyDescent="0.25">
      <c r="A60" s="437"/>
      <c r="B60" s="367"/>
      <c r="C60" s="440" t="s">
        <v>2180</v>
      </c>
      <c r="D60" s="589" t="s">
        <v>2181</v>
      </c>
      <c r="E60" s="440" t="s">
        <v>591</v>
      </c>
      <c r="F60" s="367">
        <v>3</v>
      </c>
      <c r="G60" s="441"/>
      <c r="H60" s="596">
        <v>8</v>
      </c>
      <c r="I60" s="596">
        <v>8</v>
      </c>
      <c r="J60" s="595">
        <v>9</v>
      </c>
      <c r="K60" s="596">
        <v>8</v>
      </c>
      <c r="L60" s="595">
        <v>8</v>
      </c>
      <c r="M60" s="596">
        <v>8</v>
      </c>
      <c r="N60" s="596">
        <v>8</v>
      </c>
      <c r="O60" s="596"/>
      <c r="P60" s="596"/>
      <c r="Q60" s="596"/>
      <c r="R60" s="596"/>
      <c r="S60" s="596"/>
      <c r="T60" s="596">
        <v>8</v>
      </c>
      <c r="U60" s="596"/>
      <c r="V60" s="596"/>
      <c r="W60" s="596"/>
      <c r="X60" s="596">
        <v>8</v>
      </c>
      <c r="Y60" s="596"/>
      <c r="Z60" s="596"/>
      <c r="AA60" s="596"/>
      <c r="AB60" s="596">
        <v>7</v>
      </c>
      <c r="AC60" s="596">
        <v>10</v>
      </c>
      <c r="AD60" s="596"/>
      <c r="AE60" s="596"/>
      <c r="AF60" s="596">
        <v>6</v>
      </c>
      <c r="AG60" s="596"/>
      <c r="AH60" s="595">
        <v>6</v>
      </c>
      <c r="AI60" s="596">
        <v>9</v>
      </c>
      <c r="AJ60" s="600"/>
      <c r="AK60" s="596"/>
      <c r="AL60" s="596"/>
      <c r="AM60" s="595">
        <v>9</v>
      </c>
      <c r="AN60" s="596"/>
      <c r="AO60" s="596"/>
      <c r="AP60" s="596"/>
      <c r="AQ60" s="596">
        <v>9</v>
      </c>
      <c r="AR60" s="596"/>
      <c r="AS60" s="596"/>
      <c r="AT60" s="596"/>
      <c r="AU60" s="596"/>
      <c r="AV60" s="596"/>
      <c r="AW60" s="595">
        <v>9</v>
      </c>
      <c r="AX60" s="596"/>
      <c r="AY60" s="596"/>
      <c r="AZ60" s="596"/>
      <c r="BA60" s="595">
        <v>9</v>
      </c>
      <c r="BB60" s="596"/>
      <c r="BC60" s="596"/>
      <c r="BD60" s="596">
        <v>8</v>
      </c>
      <c r="BE60" s="596"/>
      <c r="BF60" s="595">
        <v>9</v>
      </c>
      <c r="BG60" s="596"/>
      <c r="BH60" s="596"/>
      <c r="BI60" s="596"/>
      <c r="BJ60" s="596"/>
      <c r="BK60" s="596"/>
      <c r="BL60" s="596"/>
      <c r="BM60" s="59">
        <f t="shared" si="6"/>
        <v>0</v>
      </c>
      <c r="BN60" s="59">
        <f t="shared" si="7"/>
        <v>20</v>
      </c>
      <c r="BO60" s="59">
        <f t="shared" si="8"/>
        <v>0</v>
      </c>
      <c r="BP60" s="59">
        <f t="shared" si="9"/>
        <v>0</v>
      </c>
      <c r="BQ60" s="59">
        <f t="shared" si="10"/>
        <v>0</v>
      </c>
      <c r="BR60" s="59">
        <f t="shared" si="11"/>
        <v>20</v>
      </c>
      <c r="BS60" s="662"/>
      <c r="BT60" s="445"/>
      <c r="BU60" s="445"/>
      <c r="BV60" s="445"/>
      <c r="BW60" s="445"/>
      <c r="BX60" s="445"/>
      <c r="BY60" s="445"/>
      <c r="BZ60" s="445"/>
      <c r="CA60" s="446"/>
      <c r="CB60" s="446"/>
      <c r="CC60" s="444"/>
      <c r="CD60" s="445"/>
      <c r="CE60" s="445"/>
      <c r="CF60" s="445"/>
      <c r="CG60" s="449"/>
      <c r="CH60" s="444"/>
      <c r="CI60" s="445"/>
      <c r="CJ60" s="445"/>
      <c r="CK60" s="445"/>
      <c r="CL60" s="445"/>
      <c r="CM60" s="445"/>
      <c r="CN60" s="445"/>
      <c r="CO60" s="445"/>
      <c r="CP60" s="445"/>
      <c r="CQ60" s="449"/>
      <c r="CR60" s="444"/>
      <c r="CS60" s="445"/>
      <c r="CT60" s="445"/>
      <c r="CU60" s="445"/>
      <c r="CV60" s="445"/>
      <c r="CW60" s="445"/>
      <c r="CX60" s="445"/>
      <c r="CY60" s="445"/>
      <c r="CZ60" s="445"/>
      <c r="DA60" s="442"/>
      <c r="DB60" s="444"/>
      <c r="DC60" s="446"/>
      <c r="DD60" s="444"/>
      <c r="DE60" s="445"/>
      <c r="DF60" s="445"/>
      <c r="DG60" s="445"/>
      <c r="DH60" s="445"/>
      <c r="DI60" s="445"/>
      <c r="DJ60" s="446"/>
    </row>
    <row r="61" spans="1:114" s="450" customFormat="1" ht="15" x14ac:dyDescent="0.25">
      <c r="A61" s="437"/>
      <c r="B61" s="367"/>
      <c r="C61" s="440" t="s">
        <v>2182</v>
      </c>
      <c r="D61" s="589" t="s">
        <v>2183</v>
      </c>
      <c r="E61" s="440" t="s">
        <v>591</v>
      </c>
      <c r="F61" s="367">
        <v>3</v>
      </c>
      <c r="G61" s="441"/>
      <c r="H61" s="596">
        <v>8</v>
      </c>
      <c r="I61" s="596">
        <v>8</v>
      </c>
      <c r="J61" s="595">
        <v>8</v>
      </c>
      <c r="K61" s="596">
        <v>8</v>
      </c>
      <c r="L61" s="595">
        <v>7</v>
      </c>
      <c r="M61" s="596">
        <v>9</v>
      </c>
      <c r="N61" s="596">
        <v>9</v>
      </c>
      <c r="O61" s="596"/>
      <c r="P61" s="596"/>
      <c r="Q61" s="596"/>
      <c r="R61" s="596"/>
      <c r="S61" s="596"/>
      <c r="T61" s="596">
        <v>8</v>
      </c>
      <c r="U61" s="596"/>
      <c r="V61" s="596"/>
      <c r="W61" s="596"/>
      <c r="X61" s="596">
        <v>7</v>
      </c>
      <c r="Y61" s="596"/>
      <c r="Z61" s="596"/>
      <c r="AA61" s="596"/>
      <c r="AB61" s="596">
        <v>8</v>
      </c>
      <c r="AC61" s="596">
        <v>9</v>
      </c>
      <c r="AD61" s="596"/>
      <c r="AE61" s="596"/>
      <c r="AF61" s="596">
        <v>8</v>
      </c>
      <c r="AG61" s="596"/>
      <c r="AH61" s="595">
        <v>6</v>
      </c>
      <c r="AI61" s="596">
        <v>9</v>
      </c>
      <c r="AJ61" s="600"/>
      <c r="AK61" s="596"/>
      <c r="AL61" s="596"/>
      <c r="AM61" s="595">
        <v>9</v>
      </c>
      <c r="AN61" s="595"/>
      <c r="AO61" s="596"/>
      <c r="AP61" s="596"/>
      <c r="AQ61" s="596">
        <v>8</v>
      </c>
      <c r="AR61" s="596"/>
      <c r="AS61" s="596"/>
      <c r="AT61" s="596"/>
      <c r="AU61" s="596"/>
      <c r="AV61" s="596"/>
      <c r="AW61" s="595">
        <v>9</v>
      </c>
      <c r="AX61" s="596"/>
      <c r="AY61" s="596"/>
      <c r="AZ61" s="596"/>
      <c r="BA61" s="595">
        <v>10</v>
      </c>
      <c r="BB61" s="596"/>
      <c r="BC61" s="596"/>
      <c r="BD61" s="596">
        <v>8</v>
      </c>
      <c r="BE61" s="596"/>
      <c r="BF61" s="595">
        <v>9</v>
      </c>
      <c r="BG61" s="596"/>
      <c r="BH61" s="596"/>
      <c r="BI61" s="596"/>
      <c r="BJ61" s="596"/>
      <c r="BK61" s="596"/>
      <c r="BL61" s="596"/>
      <c r="BM61" s="59">
        <f t="shared" si="6"/>
        <v>0</v>
      </c>
      <c r="BN61" s="59">
        <f t="shared" si="7"/>
        <v>20</v>
      </c>
      <c r="BO61" s="59">
        <f t="shared" si="8"/>
        <v>0</v>
      </c>
      <c r="BP61" s="59">
        <f t="shared" si="9"/>
        <v>0</v>
      </c>
      <c r="BQ61" s="59">
        <f t="shared" si="10"/>
        <v>0</v>
      </c>
      <c r="BR61" s="59">
        <f t="shared" si="11"/>
        <v>20</v>
      </c>
      <c r="BS61" s="662"/>
      <c r="BT61" s="445"/>
      <c r="BU61" s="445"/>
      <c r="BV61" s="445"/>
      <c r="BW61" s="445"/>
      <c r="BX61" s="445"/>
      <c r="BY61" s="445"/>
      <c r="BZ61" s="445"/>
      <c r="CA61" s="446"/>
      <c r="CB61" s="446"/>
      <c r="CC61" s="444"/>
      <c r="CD61" s="445"/>
      <c r="CE61" s="445"/>
      <c r="CF61" s="445"/>
      <c r="CG61" s="449"/>
      <c r="CH61" s="444"/>
      <c r="CI61" s="445"/>
      <c r="CJ61" s="445"/>
      <c r="CK61" s="445"/>
      <c r="CL61" s="445"/>
      <c r="CM61" s="445"/>
      <c r="CN61" s="445"/>
      <c r="CO61" s="445"/>
      <c r="CP61" s="445"/>
      <c r="CQ61" s="449"/>
      <c r="CR61" s="444"/>
      <c r="CS61" s="445"/>
      <c r="CT61" s="445"/>
      <c r="CU61" s="445"/>
      <c r="CV61" s="445"/>
      <c r="CW61" s="445"/>
      <c r="CX61" s="445"/>
      <c r="CY61" s="445"/>
      <c r="CZ61" s="445"/>
      <c r="DA61" s="442"/>
      <c r="DB61" s="444"/>
      <c r="DC61" s="446"/>
      <c r="DD61" s="444"/>
      <c r="DE61" s="445"/>
      <c r="DF61" s="445"/>
      <c r="DG61" s="445"/>
      <c r="DH61" s="445"/>
      <c r="DI61" s="445"/>
      <c r="DJ61" s="446"/>
    </row>
    <row r="62" spans="1:114" s="450" customFormat="1" ht="15" hidden="1" x14ac:dyDescent="0.25">
      <c r="A62" s="437"/>
      <c r="B62" s="367"/>
      <c r="C62" s="440" t="s">
        <v>2254</v>
      </c>
      <c r="D62" s="589" t="s">
        <v>2371</v>
      </c>
      <c r="E62" s="440" t="s">
        <v>591</v>
      </c>
      <c r="F62" s="367"/>
      <c r="G62" s="441">
        <v>2</v>
      </c>
      <c r="H62" s="596" t="s">
        <v>595</v>
      </c>
      <c r="I62" s="596">
        <v>5</v>
      </c>
      <c r="J62" s="595" t="s">
        <v>595</v>
      </c>
      <c r="K62" s="596" t="s">
        <v>595</v>
      </c>
      <c r="L62" s="595" t="s">
        <v>595</v>
      </c>
      <c r="M62" s="596" t="s">
        <v>595</v>
      </c>
      <c r="N62" s="596">
        <v>5</v>
      </c>
      <c r="O62" s="596"/>
      <c r="P62" s="596" t="s">
        <v>595</v>
      </c>
      <c r="Q62" s="596" t="s">
        <v>595</v>
      </c>
      <c r="R62" s="596" t="s">
        <v>595</v>
      </c>
      <c r="S62" s="596" t="s">
        <v>595</v>
      </c>
      <c r="T62" s="596">
        <v>5</v>
      </c>
      <c r="U62" s="596" t="s">
        <v>595</v>
      </c>
      <c r="V62" s="596" t="s">
        <v>595</v>
      </c>
      <c r="W62" s="596" t="s">
        <v>595</v>
      </c>
      <c r="X62" s="596">
        <v>5</v>
      </c>
      <c r="Y62" s="596" t="s">
        <v>595</v>
      </c>
      <c r="Z62" s="596"/>
      <c r="AA62" s="596" t="s">
        <v>595</v>
      </c>
      <c r="AB62" s="596">
        <v>5</v>
      </c>
      <c r="AC62" s="596"/>
      <c r="AD62" s="595">
        <v>8</v>
      </c>
      <c r="AE62" s="596"/>
      <c r="AF62" s="596">
        <v>5</v>
      </c>
      <c r="AG62" s="596"/>
      <c r="AH62" s="595" t="s">
        <v>595</v>
      </c>
      <c r="AI62" s="595">
        <v>9</v>
      </c>
      <c r="AJ62" s="595">
        <v>9</v>
      </c>
      <c r="AK62" s="596"/>
      <c r="AL62" s="596"/>
      <c r="AM62" s="595">
        <v>9</v>
      </c>
      <c r="AN62" s="595"/>
      <c r="AO62" s="595">
        <v>8</v>
      </c>
      <c r="AP62" s="596"/>
      <c r="AQ62" s="596"/>
      <c r="AR62" s="596"/>
      <c r="AS62" s="596"/>
      <c r="AT62" s="596" t="s">
        <v>595</v>
      </c>
      <c r="AU62" s="596"/>
      <c r="AV62" s="596"/>
      <c r="AW62" s="595" t="s">
        <v>595</v>
      </c>
      <c r="AX62" s="596"/>
      <c r="AY62" s="596"/>
      <c r="AZ62" s="596"/>
      <c r="BA62" s="595">
        <v>9</v>
      </c>
      <c r="BB62" s="596"/>
      <c r="BC62" s="596"/>
      <c r="BD62" s="596"/>
      <c r="BE62" s="596"/>
      <c r="BF62" s="595"/>
      <c r="BG62" s="596"/>
      <c r="BH62" s="596" t="s">
        <v>595</v>
      </c>
      <c r="BI62" s="596" t="s">
        <v>595</v>
      </c>
      <c r="BJ62" s="596" t="s">
        <v>595</v>
      </c>
      <c r="BK62" s="596"/>
      <c r="BL62" s="596" t="s">
        <v>595</v>
      </c>
      <c r="BM62" s="59">
        <f t="shared" si="6"/>
        <v>0</v>
      </c>
      <c r="BN62" s="59">
        <f t="shared" si="7"/>
        <v>6</v>
      </c>
      <c r="BO62" s="59">
        <f t="shared" si="8"/>
        <v>21</v>
      </c>
      <c r="BP62" s="59">
        <f t="shared" si="9"/>
        <v>6</v>
      </c>
      <c r="BQ62" s="59">
        <f t="shared" si="10"/>
        <v>0</v>
      </c>
      <c r="BR62" s="59">
        <f t="shared" si="11"/>
        <v>33</v>
      </c>
      <c r="BS62" s="662"/>
      <c r="BT62" s="445"/>
      <c r="BU62" s="445"/>
      <c r="BV62" s="445"/>
      <c r="BW62" s="445"/>
      <c r="BX62" s="445"/>
      <c r="BY62" s="445"/>
      <c r="BZ62" s="445"/>
      <c r="CA62" s="446"/>
      <c r="CB62" s="446"/>
      <c r="CC62" s="444"/>
      <c r="CD62" s="445"/>
      <c r="CE62" s="445"/>
      <c r="CF62" s="445"/>
      <c r="CG62" s="449"/>
      <c r="CH62" s="444"/>
      <c r="CI62" s="445"/>
      <c r="CJ62" s="445"/>
      <c r="CK62" s="445"/>
      <c r="CL62" s="445"/>
      <c r="CM62" s="445"/>
      <c r="CN62" s="445"/>
      <c r="CO62" s="445"/>
      <c r="CP62" s="445"/>
      <c r="CQ62" s="449"/>
      <c r="CR62" s="444"/>
      <c r="CS62" s="445"/>
      <c r="CT62" s="445"/>
      <c r="CU62" s="445"/>
      <c r="CV62" s="445"/>
      <c r="CW62" s="445"/>
      <c r="CX62" s="445"/>
      <c r="CY62" s="445"/>
      <c r="CZ62" s="445"/>
      <c r="DA62" s="442"/>
      <c r="DB62" s="444"/>
      <c r="DC62" s="446"/>
      <c r="DD62" s="444"/>
      <c r="DE62" s="445"/>
      <c r="DF62" s="445"/>
      <c r="DG62" s="445"/>
      <c r="DH62" s="445"/>
      <c r="DI62" s="445"/>
      <c r="DJ62" s="446"/>
    </row>
    <row r="63" spans="1:114" s="450" customFormat="1" ht="15" hidden="1" x14ac:dyDescent="0.25">
      <c r="A63" s="437">
        <v>12</v>
      </c>
      <c r="B63" s="367">
        <v>40485</v>
      </c>
      <c r="C63" s="440" t="s">
        <v>1819</v>
      </c>
      <c r="D63" s="483" t="s">
        <v>1818</v>
      </c>
      <c r="E63" s="440" t="s">
        <v>591</v>
      </c>
      <c r="F63" s="367"/>
      <c r="G63" s="441">
        <v>3</v>
      </c>
      <c r="H63" s="596" t="s">
        <v>595</v>
      </c>
      <c r="I63" s="596" t="s">
        <v>595</v>
      </c>
      <c r="J63" s="596" t="s">
        <v>595</v>
      </c>
      <c r="K63" s="596" t="s">
        <v>595</v>
      </c>
      <c r="L63" s="596" t="s">
        <v>595</v>
      </c>
      <c r="M63" s="596" t="s">
        <v>595</v>
      </c>
      <c r="N63" s="596" t="s">
        <v>595</v>
      </c>
      <c r="O63" s="596"/>
      <c r="P63" s="596" t="s">
        <v>595</v>
      </c>
      <c r="Q63" s="596" t="s">
        <v>595</v>
      </c>
      <c r="R63" s="596">
        <v>9</v>
      </c>
      <c r="S63" s="596" t="s">
        <v>595</v>
      </c>
      <c r="T63" s="596" t="s">
        <v>595</v>
      </c>
      <c r="U63" s="596" t="s">
        <v>595</v>
      </c>
      <c r="V63" s="596" t="s">
        <v>595</v>
      </c>
      <c r="W63" s="596" t="s">
        <v>595</v>
      </c>
      <c r="X63" s="596" t="s">
        <v>2330</v>
      </c>
      <c r="Y63" s="596" t="s">
        <v>595</v>
      </c>
      <c r="Z63" s="596">
        <v>9</v>
      </c>
      <c r="AA63" s="596" t="s">
        <v>595</v>
      </c>
      <c r="AB63" s="596" t="s">
        <v>2330</v>
      </c>
      <c r="AC63" s="596" t="s">
        <v>595</v>
      </c>
      <c r="AD63" s="596">
        <v>10</v>
      </c>
      <c r="AE63" s="596"/>
      <c r="AF63" s="596">
        <v>9</v>
      </c>
      <c r="AG63" s="596">
        <v>10</v>
      </c>
      <c r="AH63" s="596" t="s">
        <v>595</v>
      </c>
      <c r="AI63" s="600">
        <v>8</v>
      </c>
      <c r="AJ63" s="596" t="s">
        <v>595</v>
      </c>
      <c r="AK63" s="596" t="s">
        <v>595</v>
      </c>
      <c r="AL63" s="596">
        <v>10</v>
      </c>
      <c r="AM63" s="595">
        <v>9</v>
      </c>
      <c r="AN63" s="596">
        <v>10</v>
      </c>
      <c r="AO63" s="596" t="s">
        <v>595</v>
      </c>
      <c r="AP63" s="596" t="s">
        <v>595</v>
      </c>
      <c r="AQ63" s="596">
        <v>9</v>
      </c>
      <c r="AR63" s="596" t="s">
        <v>595</v>
      </c>
      <c r="AS63" s="596" t="s">
        <v>595</v>
      </c>
      <c r="AT63" s="596" t="s">
        <v>595</v>
      </c>
      <c r="AU63" s="596">
        <v>9</v>
      </c>
      <c r="AV63" s="596">
        <v>8</v>
      </c>
      <c r="AW63" s="596">
        <v>9</v>
      </c>
      <c r="AX63" s="596">
        <v>8</v>
      </c>
      <c r="AY63" s="596"/>
      <c r="AZ63" s="596"/>
      <c r="BA63" s="596">
        <v>9</v>
      </c>
      <c r="BB63" s="596" t="s">
        <v>595</v>
      </c>
      <c r="BC63" s="596"/>
      <c r="BD63" s="596"/>
      <c r="BE63" s="596"/>
      <c r="BF63" s="596">
        <v>10</v>
      </c>
      <c r="BG63" s="596" t="s">
        <v>595</v>
      </c>
      <c r="BH63" s="596"/>
      <c r="BI63" s="596">
        <v>7</v>
      </c>
      <c r="BJ63" s="596" t="s">
        <v>595</v>
      </c>
      <c r="BK63" s="596"/>
      <c r="BL63" s="596" t="s">
        <v>595</v>
      </c>
      <c r="BM63" s="59">
        <f t="shared" si="6"/>
        <v>0</v>
      </c>
      <c r="BN63" s="59">
        <f t="shared" si="7"/>
        <v>17</v>
      </c>
      <c r="BO63" s="59">
        <f t="shared" si="8"/>
        <v>29</v>
      </c>
      <c r="BP63" s="59">
        <f t="shared" si="9"/>
        <v>0</v>
      </c>
      <c r="BQ63" s="59">
        <f t="shared" si="10"/>
        <v>0</v>
      </c>
      <c r="BR63" s="59">
        <f t="shared" si="11"/>
        <v>46</v>
      </c>
      <c r="BS63" s="662"/>
      <c r="BT63" s="445"/>
      <c r="BU63" s="445"/>
      <c r="BV63" s="445"/>
      <c r="BW63" s="445"/>
      <c r="BX63" s="445"/>
      <c r="BY63" s="445"/>
      <c r="BZ63" s="445"/>
      <c r="CA63" s="446"/>
      <c r="CB63" s="446"/>
      <c r="CC63" s="444"/>
      <c r="CD63" s="445"/>
      <c r="CE63" s="445"/>
      <c r="CF63" s="445"/>
      <c r="CG63" s="449"/>
      <c r="CH63" s="444"/>
      <c r="CI63" s="445"/>
      <c r="CJ63" s="445"/>
      <c r="CK63" s="445"/>
      <c r="CL63" s="445"/>
      <c r="CM63" s="445"/>
      <c r="CN63" s="445"/>
      <c r="CO63" s="445"/>
      <c r="CP63" s="445"/>
      <c r="CQ63" s="449"/>
      <c r="CR63" s="444"/>
      <c r="CS63" s="445"/>
      <c r="CT63" s="445"/>
      <c r="CU63" s="445"/>
      <c r="CV63" s="445"/>
      <c r="CW63" s="445"/>
      <c r="CX63" s="445"/>
      <c r="CY63" s="445"/>
      <c r="CZ63" s="445"/>
      <c r="DA63" s="442"/>
      <c r="DB63" s="444"/>
      <c r="DC63" s="446"/>
      <c r="DD63" s="444"/>
      <c r="DE63" s="445"/>
      <c r="DF63" s="445"/>
      <c r="DG63" s="445"/>
      <c r="DH63" s="445"/>
      <c r="DI63" s="445"/>
      <c r="DJ63" s="446"/>
    </row>
    <row r="64" spans="1:114" s="450" customFormat="1" ht="15" hidden="1" x14ac:dyDescent="0.25">
      <c r="A64" s="437">
        <v>13</v>
      </c>
      <c r="B64" s="367">
        <v>40485</v>
      </c>
      <c r="C64" s="440" t="s">
        <v>1821</v>
      </c>
      <c r="D64" s="483" t="s">
        <v>1820</v>
      </c>
      <c r="E64" s="440" t="s">
        <v>591</v>
      </c>
      <c r="F64" s="367"/>
      <c r="G64" s="441">
        <v>3</v>
      </c>
      <c r="H64" s="596" t="s">
        <v>595</v>
      </c>
      <c r="I64" s="596" t="s">
        <v>595</v>
      </c>
      <c r="J64" s="596" t="s">
        <v>595</v>
      </c>
      <c r="K64" s="596" t="s">
        <v>595</v>
      </c>
      <c r="L64" s="596" t="s">
        <v>595</v>
      </c>
      <c r="M64" s="596" t="s">
        <v>595</v>
      </c>
      <c r="N64" s="596" t="s">
        <v>595</v>
      </c>
      <c r="O64" s="596"/>
      <c r="P64" s="596" t="s">
        <v>595</v>
      </c>
      <c r="Q64" s="596" t="s">
        <v>595</v>
      </c>
      <c r="R64" s="596">
        <v>9</v>
      </c>
      <c r="S64" s="596" t="s">
        <v>595</v>
      </c>
      <c r="T64" s="596" t="s">
        <v>595</v>
      </c>
      <c r="U64" s="596" t="s">
        <v>595</v>
      </c>
      <c r="V64" s="596" t="s">
        <v>595</v>
      </c>
      <c r="W64" s="596" t="s">
        <v>595</v>
      </c>
      <c r="X64" s="596" t="s">
        <v>2330</v>
      </c>
      <c r="Y64" s="596" t="s">
        <v>595</v>
      </c>
      <c r="Z64" s="596">
        <v>10</v>
      </c>
      <c r="AA64" s="596" t="s">
        <v>595</v>
      </c>
      <c r="AB64" s="596" t="s">
        <v>2330</v>
      </c>
      <c r="AC64" s="596" t="s">
        <v>595</v>
      </c>
      <c r="AD64" s="596">
        <v>10</v>
      </c>
      <c r="AE64" s="596"/>
      <c r="AF64" s="596">
        <v>10</v>
      </c>
      <c r="AG64" s="596" t="s">
        <v>595</v>
      </c>
      <c r="AH64" s="600">
        <v>8</v>
      </c>
      <c r="AI64" s="600">
        <v>8</v>
      </c>
      <c r="AJ64" s="600">
        <v>9</v>
      </c>
      <c r="AK64" s="596">
        <v>10</v>
      </c>
      <c r="AL64" s="596">
        <v>10</v>
      </c>
      <c r="AM64" s="595">
        <v>9</v>
      </c>
      <c r="AN64" s="596">
        <v>10</v>
      </c>
      <c r="AO64" s="596" t="s">
        <v>595</v>
      </c>
      <c r="AP64" s="596" t="s">
        <v>595</v>
      </c>
      <c r="AQ64" s="596">
        <v>10</v>
      </c>
      <c r="AR64" s="596" t="s">
        <v>595</v>
      </c>
      <c r="AS64" s="596" t="s">
        <v>595</v>
      </c>
      <c r="AT64" s="596" t="s">
        <v>595</v>
      </c>
      <c r="AU64" s="596">
        <v>9</v>
      </c>
      <c r="AV64" s="596">
        <v>8</v>
      </c>
      <c r="AW64" s="596" t="s">
        <v>595</v>
      </c>
      <c r="AX64" s="596">
        <v>10</v>
      </c>
      <c r="AY64" s="596"/>
      <c r="AZ64" s="596"/>
      <c r="BA64" s="596">
        <v>9</v>
      </c>
      <c r="BB64" s="596" t="s">
        <v>595</v>
      </c>
      <c r="BC64" s="596"/>
      <c r="BD64" s="596"/>
      <c r="BE64" s="596"/>
      <c r="BF64" s="596">
        <v>10</v>
      </c>
      <c r="BG64" s="596" t="s">
        <v>595</v>
      </c>
      <c r="BH64" s="596"/>
      <c r="BI64" s="596" t="s">
        <v>595</v>
      </c>
      <c r="BJ64" s="596" t="s">
        <v>595</v>
      </c>
      <c r="BK64" s="596"/>
      <c r="BL64" s="596" t="s">
        <v>595</v>
      </c>
      <c r="BM64" s="59">
        <f t="shared" si="6"/>
        <v>0</v>
      </c>
      <c r="BN64" s="59">
        <f t="shared" si="7"/>
        <v>17</v>
      </c>
      <c r="BO64" s="59">
        <f t="shared" si="8"/>
        <v>29</v>
      </c>
      <c r="BP64" s="59">
        <f t="shared" si="9"/>
        <v>0</v>
      </c>
      <c r="BQ64" s="59">
        <f t="shared" si="10"/>
        <v>0</v>
      </c>
      <c r="BR64" s="59">
        <f t="shared" si="11"/>
        <v>46</v>
      </c>
      <c r="BS64" s="662"/>
      <c r="BT64" s="445"/>
      <c r="BU64" s="445"/>
      <c r="BV64" s="445"/>
      <c r="BW64" s="445"/>
      <c r="BX64" s="445"/>
      <c r="BY64" s="445"/>
      <c r="BZ64" s="445"/>
      <c r="CA64" s="446"/>
      <c r="CB64" s="446"/>
      <c r="CC64" s="444"/>
      <c r="CD64" s="445"/>
      <c r="CE64" s="445"/>
      <c r="CF64" s="445"/>
      <c r="CG64" s="449"/>
      <c r="CH64" s="444"/>
      <c r="CI64" s="445"/>
      <c r="CJ64" s="445"/>
      <c r="CK64" s="445"/>
      <c r="CL64" s="445"/>
      <c r="CM64" s="445"/>
      <c r="CN64" s="445"/>
      <c r="CO64" s="445"/>
      <c r="CP64" s="445"/>
      <c r="CQ64" s="449"/>
      <c r="CR64" s="444"/>
      <c r="CS64" s="445"/>
      <c r="CT64" s="445"/>
      <c r="CU64" s="445"/>
      <c r="CV64" s="445"/>
      <c r="CW64" s="445"/>
      <c r="CX64" s="445"/>
      <c r="CY64" s="445"/>
      <c r="CZ64" s="445"/>
      <c r="DA64" s="442"/>
      <c r="DB64" s="444"/>
      <c r="DC64" s="446"/>
      <c r="DD64" s="444"/>
      <c r="DE64" s="445"/>
      <c r="DF64" s="445"/>
      <c r="DG64" s="445"/>
      <c r="DH64" s="445"/>
      <c r="DI64" s="445"/>
      <c r="DJ64" s="446"/>
    </row>
    <row r="65" spans="1:114" s="450" customFormat="1" ht="15" x14ac:dyDescent="0.25">
      <c r="A65" s="437">
        <v>14</v>
      </c>
      <c r="B65" s="367">
        <v>40485</v>
      </c>
      <c r="C65" s="440" t="s">
        <v>1265</v>
      </c>
      <c r="D65" s="877" t="s">
        <v>1264</v>
      </c>
      <c r="E65" s="440" t="s">
        <v>591</v>
      </c>
      <c r="F65" s="875">
        <v>8</v>
      </c>
      <c r="G65" s="441"/>
      <c r="H65" s="596" t="s">
        <v>293</v>
      </c>
      <c r="I65" s="596" t="s">
        <v>292</v>
      </c>
      <c r="J65" s="596" t="s">
        <v>292</v>
      </c>
      <c r="K65" s="600" t="s">
        <v>292</v>
      </c>
      <c r="L65" s="596" t="s">
        <v>292</v>
      </c>
      <c r="M65" s="596">
        <v>8</v>
      </c>
      <c r="N65" s="596" t="s">
        <v>292</v>
      </c>
      <c r="O65" s="596"/>
      <c r="P65" s="596">
        <v>6</v>
      </c>
      <c r="Q65" s="596">
        <v>8</v>
      </c>
      <c r="R65" s="596" t="s">
        <v>293</v>
      </c>
      <c r="S65" s="596">
        <v>9</v>
      </c>
      <c r="T65" s="596">
        <v>8</v>
      </c>
      <c r="U65" s="596">
        <v>6</v>
      </c>
      <c r="V65" s="596"/>
      <c r="W65" s="596">
        <v>8</v>
      </c>
      <c r="X65" s="596">
        <v>7</v>
      </c>
      <c r="Y65" s="596">
        <v>6</v>
      </c>
      <c r="Z65" s="600" t="s">
        <v>293</v>
      </c>
      <c r="AA65" s="596">
        <v>8</v>
      </c>
      <c r="AB65" s="596">
        <v>8</v>
      </c>
      <c r="AC65" s="596">
        <v>9</v>
      </c>
      <c r="AD65" s="596">
        <v>8</v>
      </c>
      <c r="AE65" s="596"/>
      <c r="AF65" s="596">
        <v>9</v>
      </c>
      <c r="AG65" s="596"/>
      <c r="AH65" s="596">
        <v>10</v>
      </c>
      <c r="AI65" s="596">
        <v>9</v>
      </c>
      <c r="AJ65" s="596">
        <v>9</v>
      </c>
      <c r="AK65" s="596">
        <v>9</v>
      </c>
      <c r="AL65" s="596">
        <v>7</v>
      </c>
      <c r="AM65" s="595">
        <v>8</v>
      </c>
      <c r="AN65" s="596">
        <v>10</v>
      </c>
      <c r="AO65" s="596"/>
      <c r="AP65" s="596">
        <v>5</v>
      </c>
      <c r="AQ65" s="596">
        <v>8</v>
      </c>
      <c r="AR65" s="596">
        <v>6</v>
      </c>
      <c r="AS65" s="596">
        <v>8</v>
      </c>
      <c r="AT65" s="596">
        <v>8</v>
      </c>
      <c r="AU65" s="600" t="s">
        <v>293</v>
      </c>
      <c r="AV65" s="596" t="s">
        <v>294</v>
      </c>
      <c r="AW65" s="596">
        <v>9</v>
      </c>
      <c r="AX65" s="596"/>
      <c r="AY65" s="596">
        <v>7</v>
      </c>
      <c r="AZ65" s="596"/>
      <c r="BA65" s="596">
        <v>9</v>
      </c>
      <c r="BB65" s="596"/>
      <c r="BC65" s="596">
        <v>9</v>
      </c>
      <c r="BD65" s="596" t="s">
        <v>293</v>
      </c>
      <c r="BE65" s="596"/>
      <c r="BF65" s="600" t="s">
        <v>623</v>
      </c>
      <c r="BG65" s="596"/>
      <c r="BH65" s="596"/>
      <c r="BI65" s="596" t="s">
        <v>1407</v>
      </c>
      <c r="BJ65" s="596"/>
      <c r="BK65" s="596">
        <v>9</v>
      </c>
      <c r="BL65" s="596">
        <v>7</v>
      </c>
      <c r="BM65" s="59">
        <f t="shared" si="6"/>
        <v>0</v>
      </c>
      <c r="BN65" s="59">
        <f t="shared" si="7"/>
        <v>31</v>
      </c>
      <c r="BO65" s="59">
        <f t="shared" si="8"/>
        <v>12</v>
      </c>
      <c r="BP65" s="59">
        <f t="shared" si="9"/>
        <v>1</v>
      </c>
      <c r="BQ65" s="59">
        <f t="shared" si="10"/>
        <v>0</v>
      </c>
      <c r="BR65" s="59">
        <f t="shared" si="11"/>
        <v>44</v>
      </c>
      <c r="BS65" s="662"/>
      <c r="BT65" s="445"/>
      <c r="BU65" s="445"/>
      <c r="BV65" s="445"/>
      <c r="BW65" s="445"/>
      <c r="BX65" s="445"/>
      <c r="BY65" s="445"/>
      <c r="BZ65" s="445"/>
      <c r="CA65" s="446"/>
      <c r="CB65" s="446"/>
      <c r="CC65" s="444"/>
      <c r="CD65" s="445"/>
      <c r="CE65" s="445"/>
      <c r="CF65" s="445"/>
      <c r="CG65" s="449"/>
      <c r="CH65" s="444"/>
      <c r="CI65" s="445"/>
      <c r="CJ65" s="445"/>
      <c r="CK65" s="445"/>
      <c r="CL65" s="445"/>
      <c r="CM65" s="445"/>
      <c r="CN65" s="445"/>
      <c r="CO65" s="445"/>
      <c r="CP65" s="445"/>
      <c r="CQ65" s="449"/>
      <c r="CR65" s="444"/>
      <c r="CS65" s="445"/>
      <c r="CT65" s="445"/>
      <c r="CU65" s="445"/>
      <c r="CV65" s="445"/>
      <c r="CW65" s="445"/>
      <c r="CX65" s="445"/>
      <c r="CY65" s="445"/>
      <c r="CZ65" s="445"/>
      <c r="DA65" s="442"/>
      <c r="DB65" s="444"/>
      <c r="DC65" s="446"/>
      <c r="DD65" s="444"/>
      <c r="DE65" s="445"/>
      <c r="DF65" s="445"/>
      <c r="DG65" s="445"/>
      <c r="DH65" s="445"/>
      <c r="DI65" s="445"/>
      <c r="DJ65" s="446"/>
    </row>
    <row r="66" spans="1:114" s="450" customFormat="1" ht="15" hidden="1" x14ac:dyDescent="0.25">
      <c r="A66" s="437">
        <v>15</v>
      </c>
      <c r="B66" s="367">
        <v>40485</v>
      </c>
      <c r="C66" s="440" t="s">
        <v>1425</v>
      </c>
      <c r="D66" s="483" t="s">
        <v>1424</v>
      </c>
      <c r="E66" s="440"/>
      <c r="F66" s="367">
        <v>2</v>
      </c>
      <c r="G66" s="441"/>
      <c r="H66" s="596"/>
      <c r="I66" s="596"/>
      <c r="J66" s="596"/>
      <c r="K66" s="596"/>
      <c r="L66" s="596"/>
      <c r="M66" s="596"/>
      <c r="N66" s="596"/>
      <c r="O66" s="596"/>
      <c r="P66" s="596"/>
      <c r="Q66" s="596"/>
      <c r="R66" s="596"/>
      <c r="S66" s="596">
        <v>5</v>
      </c>
      <c r="T66" s="596"/>
      <c r="U66" s="596"/>
      <c r="V66" s="596"/>
      <c r="W66" s="596">
        <v>5</v>
      </c>
      <c r="X66" s="596"/>
      <c r="Y66" s="596"/>
      <c r="Z66" s="596">
        <v>5</v>
      </c>
      <c r="AA66" s="596"/>
      <c r="AB66" s="596"/>
      <c r="AC66" s="596"/>
      <c r="AD66" s="596">
        <v>5</v>
      </c>
      <c r="AE66" s="596"/>
      <c r="AF66" s="596"/>
      <c r="AG66" s="596"/>
      <c r="AH66" s="596" t="s">
        <v>1791</v>
      </c>
      <c r="AI66" s="596" t="s">
        <v>1791</v>
      </c>
      <c r="AJ66" s="596"/>
      <c r="AK66" s="596"/>
      <c r="AL66" s="596" t="s">
        <v>1901</v>
      </c>
      <c r="AM66" s="596"/>
      <c r="AN66" s="596" t="s">
        <v>1901</v>
      </c>
      <c r="AO66" s="596"/>
      <c r="AP66" s="596" t="s">
        <v>1901</v>
      </c>
      <c r="AQ66" s="596" t="s">
        <v>1901</v>
      </c>
      <c r="AR66" s="596">
        <v>5</v>
      </c>
      <c r="AS66" s="596"/>
      <c r="AT66" s="596" t="s">
        <v>1901</v>
      </c>
      <c r="AU66" s="596" t="s">
        <v>1901</v>
      </c>
      <c r="AV66" s="596"/>
      <c r="AW66" s="596"/>
      <c r="AX66" s="596"/>
      <c r="AY66" s="596">
        <v>5</v>
      </c>
      <c r="AZ66" s="596"/>
      <c r="BA66" s="596"/>
      <c r="BB66" s="596"/>
      <c r="BC66" s="596"/>
      <c r="BD66" s="596"/>
      <c r="BE66" s="596"/>
      <c r="BF66" s="596"/>
      <c r="BG66" s="596"/>
      <c r="BH66" s="596"/>
      <c r="BI66" s="596">
        <v>5</v>
      </c>
      <c r="BJ66" s="596"/>
      <c r="BK66" s="596"/>
      <c r="BL66" s="596"/>
      <c r="BM66" s="59">
        <f t="shared" ref="BM66:BM75" si="12">COUNTIF(H66:BL66, "2023-2")</f>
        <v>0</v>
      </c>
      <c r="BN66" s="59">
        <f t="shared" ref="BN66:BN75" si="13">COUNTIF(H66:BL66,"&gt;5")</f>
        <v>0</v>
      </c>
      <c r="BO66" s="59">
        <f t="shared" ref="BO66:BO75" si="14">COUNTIF(H66:BL66,"&gt;5?")</f>
        <v>0</v>
      </c>
      <c r="BP66" s="59">
        <f t="shared" ref="BP66:BP75" si="15">COUNTIF(H66:BL66,"5")</f>
        <v>7</v>
      </c>
      <c r="BQ66" s="59">
        <f t="shared" ref="BQ66:BQ75" si="16">COUNTIF(H66:BL66,"5*")</f>
        <v>0</v>
      </c>
      <c r="BR66" s="59">
        <f t="shared" ref="BR66:BR75" si="17">SUM(BN66:BQ66)</f>
        <v>7</v>
      </c>
      <c r="BS66" s="662"/>
      <c r="BT66" s="445"/>
      <c r="BU66" s="445"/>
      <c r="BV66" s="445"/>
      <c r="BW66" s="445"/>
      <c r="BX66" s="445"/>
      <c r="BY66" s="445"/>
      <c r="BZ66" s="445"/>
      <c r="CA66" s="446"/>
      <c r="CB66" s="446"/>
      <c r="CC66" s="444"/>
      <c r="CD66" s="445"/>
      <c r="CE66" s="445"/>
      <c r="CF66" s="445"/>
      <c r="CG66" s="449"/>
      <c r="CH66" s="444"/>
      <c r="CI66" s="445"/>
      <c r="CJ66" s="445"/>
      <c r="CK66" s="445"/>
      <c r="CL66" s="445"/>
      <c r="CM66" s="445"/>
      <c r="CN66" s="445"/>
      <c r="CO66" s="445"/>
      <c r="CP66" s="445"/>
      <c r="CQ66" s="449"/>
      <c r="CR66" s="444"/>
      <c r="CS66" s="445"/>
      <c r="CT66" s="445"/>
      <c r="CU66" s="445"/>
      <c r="CV66" s="445"/>
      <c r="CW66" s="445"/>
      <c r="CX66" s="445"/>
      <c r="CY66" s="445"/>
      <c r="CZ66" s="445"/>
      <c r="DA66" s="442"/>
      <c r="DB66" s="444"/>
      <c r="DC66" s="446"/>
      <c r="DD66" s="444"/>
      <c r="DE66" s="445"/>
      <c r="DF66" s="445"/>
      <c r="DG66" s="445"/>
      <c r="DH66" s="445"/>
      <c r="DI66" s="445"/>
      <c r="DJ66" s="446"/>
    </row>
    <row r="67" spans="1:114" s="450" customFormat="1" ht="15" hidden="1" x14ac:dyDescent="0.25">
      <c r="A67" s="437">
        <v>16</v>
      </c>
      <c r="B67" s="367">
        <v>40485</v>
      </c>
      <c r="C67" s="440" t="s">
        <v>1019</v>
      </c>
      <c r="D67" s="483" t="s">
        <v>1020</v>
      </c>
      <c r="E67" s="440" t="s">
        <v>591</v>
      </c>
      <c r="F67" s="367">
        <v>8</v>
      </c>
      <c r="G67" s="441"/>
      <c r="H67" s="596">
        <v>10</v>
      </c>
      <c r="I67" s="596">
        <v>9</v>
      </c>
      <c r="J67" s="596">
        <v>7</v>
      </c>
      <c r="K67" s="596">
        <v>8</v>
      </c>
      <c r="L67" s="596">
        <v>8</v>
      </c>
      <c r="M67" s="596">
        <v>9</v>
      </c>
      <c r="N67" s="596">
        <v>9</v>
      </c>
      <c r="O67" s="596">
        <v>8</v>
      </c>
      <c r="P67" s="596">
        <v>9</v>
      </c>
      <c r="Q67" s="596">
        <v>9</v>
      </c>
      <c r="R67" s="596">
        <v>8</v>
      </c>
      <c r="S67" s="596">
        <v>9</v>
      </c>
      <c r="T67" s="596">
        <v>10</v>
      </c>
      <c r="U67" s="596">
        <v>8</v>
      </c>
      <c r="V67" s="596">
        <v>8</v>
      </c>
      <c r="W67" s="596">
        <v>9</v>
      </c>
      <c r="X67" s="596">
        <v>9</v>
      </c>
      <c r="Y67" s="596">
        <v>10</v>
      </c>
      <c r="Z67" s="596">
        <v>8</v>
      </c>
      <c r="AA67" s="596">
        <v>7</v>
      </c>
      <c r="AB67" s="596">
        <v>8</v>
      </c>
      <c r="AC67" s="596">
        <v>10</v>
      </c>
      <c r="AD67" s="596">
        <v>9</v>
      </c>
      <c r="AE67" s="596">
        <v>10</v>
      </c>
      <c r="AF67" s="596">
        <v>9</v>
      </c>
      <c r="AG67" s="601">
        <v>9</v>
      </c>
      <c r="AH67" s="596">
        <v>10</v>
      </c>
      <c r="AI67" s="596">
        <v>9</v>
      </c>
      <c r="AJ67" s="596">
        <v>10</v>
      </c>
      <c r="AK67" s="596">
        <v>9</v>
      </c>
      <c r="AL67" s="596">
        <v>10</v>
      </c>
      <c r="AM67" s="597">
        <v>10</v>
      </c>
      <c r="AN67" s="596">
        <v>10</v>
      </c>
      <c r="AO67" s="596">
        <v>10</v>
      </c>
      <c r="AP67" s="596">
        <v>9</v>
      </c>
      <c r="AQ67" s="596">
        <v>10</v>
      </c>
      <c r="AR67" s="596">
        <v>8</v>
      </c>
      <c r="AS67" s="596">
        <v>10</v>
      </c>
      <c r="AT67" s="596">
        <v>10</v>
      </c>
      <c r="AU67" s="596">
        <v>9</v>
      </c>
      <c r="AV67" s="596">
        <v>9</v>
      </c>
      <c r="AW67" s="596">
        <v>9</v>
      </c>
      <c r="AX67" s="596"/>
      <c r="AY67" s="596">
        <v>9</v>
      </c>
      <c r="AZ67" s="596"/>
      <c r="BA67" s="596">
        <v>7</v>
      </c>
      <c r="BB67" s="596"/>
      <c r="BC67" s="596">
        <v>9</v>
      </c>
      <c r="BD67" s="596">
        <v>9</v>
      </c>
      <c r="BE67" s="596"/>
      <c r="BF67" s="596">
        <v>10</v>
      </c>
      <c r="BG67" s="596"/>
      <c r="BH67" s="596"/>
      <c r="BI67" s="596">
        <v>8</v>
      </c>
      <c r="BJ67" s="596"/>
      <c r="BK67" s="596">
        <v>9</v>
      </c>
      <c r="BL67" s="596">
        <v>9</v>
      </c>
      <c r="BM67" s="59">
        <f t="shared" si="12"/>
        <v>0</v>
      </c>
      <c r="BN67" s="59">
        <f t="shared" si="13"/>
        <v>50</v>
      </c>
      <c r="BO67" s="59">
        <f t="shared" si="14"/>
        <v>0</v>
      </c>
      <c r="BP67" s="59">
        <f t="shared" si="15"/>
        <v>0</v>
      </c>
      <c r="BQ67" s="59">
        <f t="shared" si="16"/>
        <v>0</v>
      </c>
      <c r="BR67" s="59">
        <f t="shared" si="17"/>
        <v>50</v>
      </c>
      <c r="BS67" s="662"/>
      <c r="BT67" s="445"/>
      <c r="BU67" s="445"/>
      <c r="BV67" s="445"/>
      <c r="BW67" s="445"/>
      <c r="BX67" s="445"/>
      <c r="BY67" s="445"/>
      <c r="BZ67" s="445"/>
      <c r="CA67" s="446"/>
      <c r="CB67" s="446"/>
      <c r="CC67" s="444"/>
      <c r="CD67" s="445"/>
      <c r="CE67" s="445"/>
      <c r="CF67" s="445"/>
      <c r="CG67" s="449"/>
      <c r="CH67" s="444"/>
      <c r="CI67" s="445"/>
      <c r="CJ67" s="445"/>
      <c r="CK67" s="445"/>
      <c r="CL67" s="445"/>
      <c r="CM67" s="445"/>
      <c r="CN67" s="445"/>
      <c r="CO67" s="445"/>
      <c r="CP67" s="445"/>
      <c r="CQ67" s="449"/>
      <c r="CR67" s="444"/>
      <c r="CS67" s="445"/>
      <c r="CT67" s="445"/>
      <c r="CU67" s="445"/>
      <c r="CV67" s="445"/>
      <c r="CW67" s="445"/>
      <c r="CX67" s="445"/>
      <c r="CY67" s="445"/>
      <c r="CZ67" s="445"/>
      <c r="DA67" s="442"/>
      <c r="DB67" s="444"/>
      <c r="DC67" s="446"/>
      <c r="DD67" s="444"/>
      <c r="DE67" s="445"/>
      <c r="DF67" s="445"/>
      <c r="DG67" s="445"/>
      <c r="DH67" s="445"/>
      <c r="DI67" s="445"/>
      <c r="DJ67" s="446"/>
    </row>
    <row r="68" spans="1:114" s="450" customFormat="1" ht="15" hidden="1" x14ac:dyDescent="0.25">
      <c r="A68" s="437">
        <v>17</v>
      </c>
      <c r="B68" s="367">
        <v>40485</v>
      </c>
      <c r="C68" s="440" t="s">
        <v>900</v>
      </c>
      <c r="D68" s="483" t="s">
        <v>901</v>
      </c>
      <c r="E68" s="440" t="s">
        <v>591</v>
      </c>
      <c r="F68" s="367">
        <v>2</v>
      </c>
      <c r="G68" s="441"/>
      <c r="H68" s="596" t="s">
        <v>895</v>
      </c>
      <c r="I68" s="596"/>
      <c r="J68" s="596"/>
      <c r="K68" s="596"/>
      <c r="L68" s="596"/>
      <c r="M68" s="596"/>
      <c r="N68" s="596" t="s">
        <v>895</v>
      </c>
      <c r="O68" s="596"/>
      <c r="P68" s="596"/>
      <c r="Q68" s="596"/>
      <c r="R68" s="596"/>
      <c r="S68" s="596"/>
      <c r="T68" s="596"/>
      <c r="U68" s="596"/>
      <c r="V68" s="596"/>
      <c r="W68" s="596"/>
      <c r="X68" s="596" t="s">
        <v>895</v>
      </c>
      <c r="Y68" s="596" t="s">
        <v>895</v>
      </c>
      <c r="Z68" s="596"/>
      <c r="AA68" s="596"/>
      <c r="AB68" s="596"/>
      <c r="AC68" s="596"/>
      <c r="AD68" s="596"/>
      <c r="AE68" s="596" t="s">
        <v>1391</v>
      </c>
      <c r="AF68" s="596"/>
      <c r="AG68" s="596"/>
      <c r="AH68" s="596" t="s">
        <v>1791</v>
      </c>
      <c r="AI68" s="596" t="s">
        <v>1791</v>
      </c>
      <c r="AJ68" s="596" t="s">
        <v>895</v>
      </c>
      <c r="AK68" s="596"/>
      <c r="AL68" s="596"/>
      <c r="AM68" s="596"/>
      <c r="AN68" s="596"/>
      <c r="AO68" s="596"/>
      <c r="AP68" s="596"/>
      <c r="AQ68" s="596"/>
      <c r="AR68" s="596"/>
      <c r="AS68" s="596"/>
      <c r="AT68" s="596"/>
      <c r="AU68" s="596"/>
      <c r="AV68" s="596"/>
      <c r="AW68" s="596" t="s">
        <v>895</v>
      </c>
      <c r="AX68" s="596"/>
      <c r="AY68" s="596" t="s">
        <v>1389</v>
      </c>
      <c r="AZ68" s="596"/>
      <c r="BA68" s="596"/>
      <c r="BB68" s="596"/>
      <c r="BC68" s="596"/>
      <c r="BD68" s="596"/>
      <c r="BE68" s="596"/>
      <c r="BF68" s="596"/>
      <c r="BG68" s="596"/>
      <c r="BH68" s="596"/>
      <c r="BI68" s="596"/>
      <c r="BJ68" s="596"/>
      <c r="BK68" s="596" t="s">
        <v>895</v>
      </c>
      <c r="BL68" s="596"/>
      <c r="BM68" s="59">
        <f t="shared" si="12"/>
        <v>0</v>
      </c>
      <c r="BN68" s="59">
        <f t="shared" si="13"/>
        <v>0</v>
      </c>
      <c r="BO68" s="59">
        <f t="shared" si="14"/>
        <v>0</v>
      </c>
      <c r="BP68" s="59">
        <f t="shared" si="15"/>
        <v>0</v>
      </c>
      <c r="BQ68" s="59">
        <f t="shared" si="16"/>
        <v>0</v>
      </c>
      <c r="BR68" s="59">
        <f t="shared" si="17"/>
        <v>0</v>
      </c>
      <c r="BS68" s="662"/>
      <c r="BT68" s="445"/>
      <c r="BU68" s="445"/>
      <c r="BV68" s="445"/>
      <c r="BW68" s="445"/>
      <c r="BX68" s="445"/>
      <c r="BY68" s="445"/>
      <c r="BZ68" s="445"/>
      <c r="CA68" s="446"/>
      <c r="CB68" s="446"/>
      <c r="CC68" s="444"/>
      <c r="CD68" s="445"/>
      <c r="CE68" s="445"/>
      <c r="CF68" s="445"/>
      <c r="CG68" s="449"/>
      <c r="CH68" s="444"/>
      <c r="CI68" s="445"/>
      <c r="CJ68" s="445"/>
      <c r="CK68" s="445"/>
      <c r="CL68" s="445"/>
      <c r="CM68" s="445"/>
      <c r="CN68" s="445"/>
      <c r="CO68" s="445"/>
      <c r="CP68" s="445"/>
      <c r="CQ68" s="449"/>
      <c r="CR68" s="444"/>
      <c r="CS68" s="445"/>
      <c r="CT68" s="445"/>
      <c r="CU68" s="445"/>
      <c r="CV68" s="445"/>
      <c r="CW68" s="445"/>
      <c r="CX68" s="445"/>
      <c r="CY68" s="445"/>
      <c r="CZ68" s="445"/>
      <c r="DA68" s="442"/>
      <c r="DB68" s="444"/>
      <c r="DC68" s="446"/>
      <c r="DD68" s="444"/>
      <c r="DE68" s="445"/>
      <c r="DF68" s="445"/>
      <c r="DG68" s="445"/>
      <c r="DH68" s="445"/>
      <c r="DI68" s="445"/>
      <c r="DJ68" s="446"/>
    </row>
    <row r="69" spans="1:114" s="450" customFormat="1" ht="15" hidden="1" x14ac:dyDescent="0.25">
      <c r="A69" s="437">
        <v>18</v>
      </c>
      <c r="B69" s="367">
        <v>40485</v>
      </c>
      <c r="C69" s="440" t="s">
        <v>1137</v>
      </c>
      <c r="D69" s="483" t="s">
        <v>1136</v>
      </c>
      <c r="E69" s="440" t="s">
        <v>591</v>
      </c>
      <c r="F69" s="367">
        <v>8</v>
      </c>
      <c r="G69" s="441"/>
      <c r="H69" s="596">
        <v>9</v>
      </c>
      <c r="I69" s="596">
        <v>7</v>
      </c>
      <c r="J69" s="596">
        <v>6</v>
      </c>
      <c r="K69" s="596">
        <v>8</v>
      </c>
      <c r="L69" s="596">
        <v>8</v>
      </c>
      <c r="M69" s="596">
        <v>9</v>
      </c>
      <c r="N69" s="596">
        <v>10</v>
      </c>
      <c r="O69" s="596">
        <v>7</v>
      </c>
      <c r="P69" s="596">
        <v>8</v>
      </c>
      <c r="Q69" s="596">
        <v>9</v>
      </c>
      <c r="R69" s="596">
        <v>7</v>
      </c>
      <c r="S69" s="596">
        <v>9</v>
      </c>
      <c r="T69" s="599">
        <v>10</v>
      </c>
      <c r="U69" s="596">
        <v>8</v>
      </c>
      <c r="V69" s="596">
        <v>8</v>
      </c>
      <c r="W69" s="596">
        <v>8</v>
      </c>
      <c r="X69" s="596">
        <v>8</v>
      </c>
      <c r="Y69" s="596">
        <v>8</v>
      </c>
      <c r="Z69" s="596">
        <v>6</v>
      </c>
      <c r="AA69" s="596">
        <v>7</v>
      </c>
      <c r="AB69" s="596">
        <v>7</v>
      </c>
      <c r="AC69" s="600">
        <v>9</v>
      </c>
      <c r="AD69" s="596">
        <v>6</v>
      </c>
      <c r="AE69" s="596">
        <v>9</v>
      </c>
      <c r="AF69" s="596">
        <v>8</v>
      </c>
      <c r="AG69" s="601">
        <v>9</v>
      </c>
      <c r="AH69" s="596">
        <v>9</v>
      </c>
      <c r="AI69" s="596">
        <v>9</v>
      </c>
      <c r="AJ69" s="596">
        <v>9</v>
      </c>
      <c r="AK69" s="596">
        <v>7</v>
      </c>
      <c r="AL69" s="596">
        <v>10</v>
      </c>
      <c r="AM69" s="597">
        <v>9</v>
      </c>
      <c r="AN69" s="596">
        <v>10</v>
      </c>
      <c r="AO69" s="596">
        <v>9</v>
      </c>
      <c r="AP69" s="596">
        <v>8</v>
      </c>
      <c r="AQ69" s="596">
        <v>10</v>
      </c>
      <c r="AR69" s="596">
        <v>9</v>
      </c>
      <c r="AS69" s="596">
        <v>8</v>
      </c>
      <c r="AT69" s="596">
        <v>10</v>
      </c>
      <c r="AU69" s="596">
        <v>8</v>
      </c>
      <c r="AV69" s="600">
        <v>8</v>
      </c>
      <c r="AW69" s="596">
        <v>9</v>
      </c>
      <c r="AX69" s="596"/>
      <c r="AY69" s="596">
        <v>9</v>
      </c>
      <c r="AZ69" s="596"/>
      <c r="BA69" s="596">
        <v>8</v>
      </c>
      <c r="BB69" s="596"/>
      <c r="BC69" s="596">
        <v>10</v>
      </c>
      <c r="BD69" s="596">
        <v>9</v>
      </c>
      <c r="BE69" s="596"/>
      <c r="BF69" s="596">
        <v>9</v>
      </c>
      <c r="BG69" s="596"/>
      <c r="BH69" s="596"/>
      <c r="BI69" s="596">
        <v>7</v>
      </c>
      <c r="BJ69" s="596">
        <v>9</v>
      </c>
      <c r="BK69" s="596"/>
      <c r="BL69" s="596">
        <v>8</v>
      </c>
      <c r="BM69" s="59">
        <f t="shared" si="12"/>
        <v>0</v>
      </c>
      <c r="BN69" s="59">
        <f t="shared" si="13"/>
        <v>50</v>
      </c>
      <c r="BO69" s="59">
        <f t="shared" si="14"/>
        <v>0</v>
      </c>
      <c r="BP69" s="59">
        <f t="shared" si="15"/>
        <v>0</v>
      </c>
      <c r="BQ69" s="59">
        <f t="shared" si="16"/>
        <v>0</v>
      </c>
      <c r="BR69" s="59">
        <f t="shared" si="17"/>
        <v>50</v>
      </c>
      <c r="BS69" s="662"/>
      <c r="BT69" s="445"/>
      <c r="BU69" s="445"/>
      <c r="BV69" s="445"/>
      <c r="BW69" s="445"/>
      <c r="BX69" s="445"/>
      <c r="BY69" s="445"/>
      <c r="BZ69" s="445"/>
      <c r="CA69" s="446"/>
      <c r="CB69" s="446"/>
      <c r="CC69" s="444"/>
      <c r="CD69" s="445"/>
      <c r="CE69" s="445"/>
      <c r="CF69" s="445"/>
      <c r="CG69" s="449"/>
      <c r="CH69" s="444"/>
      <c r="CI69" s="445"/>
      <c r="CJ69" s="445"/>
      <c r="CK69" s="445"/>
      <c r="CL69" s="445"/>
      <c r="CM69" s="445"/>
      <c r="CN69" s="445"/>
      <c r="CO69" s="445"/>
      <c r="CP69" s="445"/>
      <c r="CQ69" s="449"/>
      <c r="CR69" s="444"/>
      <c r="CS69" s="445"/>
      <c r="CT69" s="445"/>
      <c r="CU69" s="445"/>
      <c r="CV69" s="445"/>
      <c r="CW69" s="445"/>
      <c r="CX69" s="445"/>
      <c r="CY69" s="445"/>
      <c r="CZ69" s="445"/>
      <c r="DA69" s="442"/>
      <c r="DB69" s="444"/>
      <c r="DC69" s="446"/>
      <c r="DD69" s="444"/>
      <c r="DE69" s="445"/>
      <c r="DF69" s="445"/>
      <c r="DG69" s="445"/>
      <c r="DH69" s="445"/>
      <c r="DI69" s="445"/>
      <c r="DJ69" s="446"/>
    </row>
    <row r="70" spans="1:114" s="422" customFormat="1" ht="14.25" hidden="1" customHeight="1" x14ac:dyDescent="0.2">
      <c r="A70" s="437">
        <v>19</v>
      </c>
      <c r="B70" s="367">
        <v>40485</v>
      </c>
      <c r="C70" s="172" t="s">
        <v>804</v>
      </c>
      <c r="D70" s="173" t="s">
        <v>556</v>
      </c>
      <c r="E70" s="172" t="s">
        <v>591</v>
      </c>
      <c r="F70" s="172"/>
      <c r="G70" s="172">
        <v>1</v>
      </c>
      <c r="H70" s="169"/>
      <c r="I70" s="169"/>
      <c r="J70" s="169" t="s">
        <v>301</v>
      </c>
      <c r="K70" s="169" t="s">
        <v>807</v>
      </c>
      <c r="L70" s="169" t="s">
        <v>806</v>
      </c>
      <c r="M70" s="169" t="s">
        <v>805</v>
      </c>
      <c r="N70" s="169"/>
      <c r="O70" s="169"/>
      <c r="P70" s="169">
        <v>5</v>
      </c>
      <c r="Q70" s="169" t="s">
        <v>807</v>
      </c>
      <c r="R70" s="169"/>
      <c r="S70" s="169"/>
      <c r="T70" s="169"/>
      <c r="U70" s="169"/>
      <c r="V70" s="169" t="s">
        <v>808</v>
      </c>
      <c r="W70" s="169" t="s">
        <v>807</v>
      </c>
      <c r="X70" s="169">
        <v>5</v>
      </c>
      <c r="Y70" s="169" t="s">
        <v>807</v>
      </c>
      <c r="Z70" s="169"/>
      <c r="AA70" s="169">
        <v>5</v>
      </c>
      <c r="AB70" s="169" t="s">
        <v>301</v>
      </c>
      <c r="AC70" s="169"/>
      <c r="AD70" s="169"/>
      <c r="AE70" s="389" t="s">
        <v>1391</v>
      </c>
      <c r="AF70" s="169">
        <v>5</v>
      </c>
      <c r="AG70" s="169"/>
      <c r="AH70" s="169"/>
      <c r="AI70" s="169"/>
      <c r="AJ70" s="169"/>
      <c r="AK70" s="169"/>
      <c r="AL70" s="169">
        <v>5</v>
      </c>
      <c r="AM70" s="169">
        <v>5</v>
      </c>
      <c r="AN70" s="169"/>
      <c r="AO70" s="169"/>
      <c r="AP70" s="169"/>
      <c r="AQ70" s="169"/>
      <c r="AR70" s="169"/>
      <c r="AS70" s="169"/>
      <c r="AT70" s="169"/>
      <c r="AU70" s="169"/>
      <c r="AV70" s="169"/>
      <c r="AW70" s="169"/>
      <c r="AX70" s="169" t="s">
        <v>807</v>
      </c>
      <c r="AY70" s="169">
        <v>5</v>
      </c>
      <c r="AZ70" s="169"/>
      <c r="BA70" s="169">
        <v>5</v>
      </c>
      <c r="BB70" s="169"/>
      <c r="BC70" s="169"/>
      <c r="BD70" s="169"/>
      <c r="BE70" s="169"/>
      <c r="BF70" s="169"/>
      <c r="BG70" s="169"/>
      <c r="BH70" s="169"/>
      <c r="BI70" s="169" t="s">
        <v>808</v>
      </c>
      <c r="BJ70" s="169" t="s">
        <v>807</v>
      </c>
      <c r="BK70" s="169"/>
      <c r="BL70" s="169"/>
      <c r="BM70" s="59">
        <f t="shared" si="12"/>
        <v>0</v>
      </c>
      <c r="BN70" s="59">
        <f t="shared" si="13"/>
        <v>0</v>
      </c>
      <c r="BO70" s="59">
        <f t="shared" si="14"/>
        <v>10</v>
      </c>
      <c r="BP70" s="59">
        <f t="shared" si="15"/>
        <v>8</v>
      </c>
      <c r="BQ70" s="59">
        <f t="shared" si="16"/>
        <v>2</v>
      </c>
      <c r="BR70" s="59">
        <f t="shared" si="17"/>
        <v>20</v>
      </c>
      <c r="BS70" s="665"/>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c r="CS70" s="169"/>
      <c r="CT70" s="169"/>
      <c r="CU70" s="169"/>
      <c r="CV70" s="169"/>
      <c r="CW70" s="169"/>
      <c r="CX70" s="169"/>
      <c r="CY70" s="169"/>
      <c r="CZ70" s="169"/>
      <c r="DA70" s="169"/>
      <c r="DB70" s="169"/>
      <c r="DC70" s="169"/>
      <c r="DD70" s="169"/>
      <c r="DE70" s="169"/>
      <c r="DF70" s="169"/>
      <c r="DG70" s="169"/>
      <c r="DH70" s="169"/>
      <c r="DI70" s="169"/>
      <c r="DJ70" s="169"/>
    </row>
    <row r="71" spans="1:114" s="420" customFormat="1" ht="14.25" hidden="1" customHeight="1" x14ac:dyDescent="0.2">
      <c r="A71" s="437">
        <v>20</v>
      </c>
      <c r="B71" s="367">
        <v>40485</v>
      </c>
      <c r="C71" s="56" t="s">
        <v>779</v>
      </c>
      <c r="D71" s="419" t="s">
        <v>780</v>
      </c>
      <c r="E71" s="56" t="s">
        <v>591</v>
      </c>
      <c r="F71" s="56"/>
      <c r="G71" s="56">
        <v>1</v>
      </c>
      <c r="H71" s="205">
        <v>5</v>
      </c>
      <c r="I71" s="205"/>
      <c r="J71" s="205"/>
      <c r="K71" s="205">
        <v>5</v>
      </c>
      <c r="L71" s="205"/>
      <c r="M71" s="205"/>
      <c r="N71" s="205"/>
      <c r="O71" s="205"/>
      <c r="P71" s="205"/>
      <c r="Q71" s="205"/>
      <c r="R71" s="205"/>
      <c r="S71" s="205"/>
      <c r="T71" s="205"/>
      <c r="U71" s="205"/>
      <c r="V71" s="205"/>
      <c r="W71" s="205"/>
      <c r="X71" s="205"/>
      <c r="Y71" s="205"/>
      <c r="Z71" s="205"/>
      <c r="AA71" s="205"/>
      <c r="AB71" s="205"/>
      <c r="AC71" s="205"/>
      <c r="AD71" s="205"/>
      <c r="AE71" s="389" t="s">
        <v>1391</v>
      </c>
      <c r="AF71" s="205"/>
      <c r="AG71" s="205"/>
      <c r="AH71" s="205">
        <v>5</v>
      </c>
      <c r="AI71" s="205"/>
      <c r="AJ71" s="205"/>
      <c r="AK71" s="205"/>
      <c r="AL71" s="205"/>
      <c r="AM71" s="205"/>
      <c r="AN71" s="205"/>
      <c r="AO71" s="205"/>
      <c r="AP71" s="205"/>
      <c r="AQ71" s="205"/>
      <c r="AR71" s="205">
        <v>5</v>
      </c>
      <c r="AS71" s="205"/>
      <c r="AT71" s="205"/>
      <c r="AU71" s="205"/>
      <c r="AV71" s="205">
        <v>5</v>
      </c>
      <c r="AW71" s="205"/>
      <c r="AX71" s="205"/>
      <c r="AY71" s="205"/>
      <c r="AZ71" s="205"/>
      <c r="BA71" s="205"/>
      <c r="BB71" s="205"/>
      <c r="BC71" s="205"/>
      <c r="BD71" s="205"/>
      <c r="BE71" s="205"/>
      <c r="BF71" s="205"/>
      <c r="BG71" s="205"/>
      <c r="BH71" s="205"/>
      <c r="BI71" s="205"/>
      <c r="BJ71" s="205"/>
      <c r="BK71" s="205">
        <v>5</v>
      </c>
      <c r="BL71" s="205"/>
      <c r="BM71" s="59">
        <f t="shared" si="12"/>
        <v>0</v>
      </c>
      <c r="BN71" s="59">
        <f t="shared" si="13"/>
        <v>0</v>
      </c>
      <c r="BO71" s="59">
        <f t="shared" si="14"/>
        <v>0</v>
      </c>
      <c r="BP71" s="59">
        <f t="shared" si="15"/>
        <v>6</v>
      </c>
      <c r="BQ71" s="59">
        <f t="shared" si="16"/>
        <v>0</v>
      </c>
      <c r="BR71" s="59">
        <f t="shared" si="17"/>
        <v>6</v>
      </c>
      <c r="BS71" s="666"/>
      <c r="BT71" s="205"/>
      <c r="BU71" s="205"/>
      <c r="BV71" s="205"/>
      <c r="BW71" s="205"/>
      <c r="BX71" s="205"/>
      <c r="BY71" s="205"/>
      <c r="BZ71" s="205"/>
      <c r="CA71" s="205"/>
      <c r="CB71" s="205"/>
      <c r="CC71" s="205"/>
      <c r="CD71" s="205"/>
      <c r="CE71" s="205"/>
      <c r="CF71" s="205"/>
      <c r="CG71" s="205"/>
      <c r="CH71" s="205"/>
      <c r="CI71" s="205"/>
      <c r="CJ71" s="205"/>
      <c r="CK71" s="205"/>
      <c r="CL71" s="205"/>
      <c r="CM71" s="205"/>
      <c r="CN71" s="205"/>
      <c r="CO71" s="205"/>
      <c r="CP71" s="205"/>
      <c r="CQ71" s="205"/>
      <c r="CR71" s="205"/>
      <c r="CS71" s="205"/>
      <c r="CT71" s="205"/>
      <c r="CU71" s="205"/>
      <c r="CV71" s="205"/>
      <c r="CW71" s="205"/>
      <c r="CX71" s="205"/>
      <c r="CY71" s="205"/>
      <c r="CZ71" s="205"/>
      <c r="DA71" s="205"/>
      <c r="DB71" s="205"/>
      <c r="DC71" s="205"/>
      <c r="DD71" s="205"/>
      <c r="DE71" s="205"/>
      <c r="DF71" s="205"/>
      <c r="DG71" s="205"/>
      <c r="DH71" s="205"/>
      <c r="DI71" s="205"/>
      <c r="DJ71" s="205"/>
    </row>
    <row r="72" spans="1:114" s="54" customFormat="1" ht="15" hidden="1" customHeight="1" x14ac:dyDescent="0.25">
      <c r="A72" s="437">
        <v>21</v>
      </c>
      <c r="B72" s="367">
        <v>40485</v>
      </c>
      <c r="C72" s="202" t="s">
        <v>655</v>
      </c>
      <c r="D72" s="203" t="s">
        <v>656</v>
      </c>
      <c r="E72" s="206" t="s">
        <v>591</v>
      </c>
      <c r="F72" s="181">
        <v>3</v>
      </c>
      <c r="G72" s="182"/>
      <c r="H72" s="205">
        <v>9</v>
      </c>
      <c r="I72" s="309">
        <v>9</v>
      </c>
      <c r="J72" s="309">
        <v>7</v>
      </c>
      <c r="K72" s="205">
        <v>7</v>
      </c>
      <c r="L72" s="310">
        <v>8</v>
      </c>
      <c r="M72" s="165">
        <v>5</v>
      </c>
      <c r="N72" s="309">
        <v>7</v>
      </c>
      <c r="O72" s="309"/>
      <c r="P72" s="309">
        <v>6</v>
      </c>
      <c r="Q72" s="204">
        <v>9</v>
      </c>
      <c r="R72" s="310"/>
      <c r="S72" s="205"/>
      <c r="T72" s="309"/>
      <c r="U72" s="309"/>
      <c r="V72" s="309">
        <v>9</v>
      </c>
      <c r="W72" s="205">
        <v>7</v>
      </c>
      <c r="X72" s="205">
        <v>6</v>
      </c>
      <c r="Y72" s="205"/>
      <c r="Z72" s="205"/>
      <c r="AA72" s="309"/>
      <c r="AB72" s="166">
        <v>5</v>
      </c>
      <c r="AC72" s="166"/>
      <c r="AD72" s="166"/>
      <c r="AE72" s="389" t="s">
        <v>1391</v>
      </c>
      <c r="AF72" s="309"/>
      <c r="AG72" s="204"/>
      <c r="AH72" s="166"/>
      <c r="AI72" s="309"/>
      <c r="AJ72" s="310">
        <v>9</v>
      </c>
      <c r="AK72" s="205"/>
      <c r="AL72" s="309">
        <v>5</v>
      </c>
      <c r="AM72" s="309">
        <v>5</v>
      </c>
      <c r="AN72" s="309"/>
      <c r="AO72" s="309"/>
      <c r="AP72" s="284"/>
      <c r="AQ72" s="176"/>
      <c r="AR72" s="205"/>
      <c r="AS72" s="309"/>
      <c r="AT72" s="284"/>
      <c r="AU72" s="176"/>
      <c r="AV72" s="205"/>
      <c r="AW72" s="309"/>
      <c r="AX72" s="415"/>
      <c r="AY72" s="415">
        <v>5</v>
      </c>
      <c r="AZ72" s="161"/>
      <c r="BA72" s="161"/>
      <c r="BB72" s="161"/>
      <c r="BC72" s="161"/>
      <c r="BD72" s="161"/>
      <c r="BE72" s="161"/>
      <c r="BF72" s="161"/>
      <c r="BG72" s="161"/>
      <c r="BH72" s="310"/>
      <c r="BI72" s="205">
        <v>7</v>
      </c>
      <c r="BJ72" s="161"/>
      <c r="BK72" s="161">
        <v>9</v>
      </c>
      <c r="BL72" s="205"/>
      <c r="BM72" s="59">
        <f t="shared" si="12"/>
        <v>0</v>
      </c>
      <c r="BN72" s="59">
        <f t="shared" si="13"/>
        <v>14</v>
      </c>
      <c r="BO72" s="59">
        <f t="shared" si="14"/>
        <v>0</v>
      </c>
      <c r="BP72" s="59">
        <f t="shared" si="15"/>
        <v>5</v>
      </c>
      <c r="BQ72" s="59">
        <f t="shared" si="16"/>
        <v>0</v>
      </c>
      <c r="BR72" s="59">
        <f t="shared" si="17"/>
        <v>19</v>
      </c>
      <c r="BS72" s="667"/>
      <c r="BT72" s="56"/>
      <c r="BU72" s="56"/>
      <c r="BV72" s="56"/>
      <c r="BW72" s="56"/>
      <c r="BX72" s="56"/>
      <c r="BY72" s="56"/>
      <c r="BZ72" s="56"/>
      <c r="CA72" s="95"/>
      <c r="CB72" s="94"/>
      <c r="CC72" s="93"/>
      <c r="CD72" s="56"/>
      <c r="CE72" s="56"/>
      <c r="CF72" s="56"/>
      <c r="CG72" s="379"/>
      <c r="CH72" s="93"/>
      <c r="CI72" s="56"/>
      <c r="CJ72" s="56"/>
      <c r="CK72" s="56"/>
      <c r="CL72" s="56"/>
      <c r="CM72" s="56"/>
      <c r="CN72" s="56"/>
      <c r="CO72" s="56"/>
      <c r="CP72" s="56"/>
      <c r="CQ72" s="379"/>
      <c r="CR72" s="93"/>
      <c r="CS72" s="56"/>
      <c r="CT72" s="56"/>
      <c r="CU72" s="56"/>
      <c r="CV72" s="56"/>
      <c r="CW72" s="56"/>
      <c r="CX72" s="56"/>
      <c r="CY72" s="56"/>
      <c r="CZ72" s="56"/>
      <c r="DA72" s="65"/>
      <c r="DB72" s="93"/>
      <c r="DC72" s="95"/>
      <c r="DD72" s="93"/>
      <c r="DE72" s="56"/>
      <c r="DF72" s="56"/>
      <c r="DG72" s="56"/>
      <c r="DH72" s="56"/>
      <c r="DI72" s="56"/>
      <c r="DJ72" s="94"/>
    </row>
    <row r="73" spans="1:114" s="54" customFormat="1" ht="14.25" hidden="1" customHeight="1" x14ac:dyDescent="0.25">
      <c r="A73" s="437">
        <v>22</v>
      </c>
      <c r="B73" s="367">
        <v>40485</v>
      </c>
      <c r="C73" s="84" t="s">
        <v>657</v>
      </c>
      <c r="D73" s="179" t="s">
        <v>658</v>
      </c>
      <c r="E73" s="91" t="s">
        <v>591</v>
      </c>
      <c r="F73" s="57">
        <v>2</v>
      </c>
      <c r="G73" s="58"/>
      <c r="H73" s="308">
        <v>8</v>
      </c>
      <c r="I73" s="205">
        <v>8</v>
      </c>
      <c r="J73" s="162">
        <v>9</v>
      </c>
      <c r="K73" s="162">
        <v>7</v>
      </c>
      <c r="L73" s="311">
        <v>6</v>
      </c>
      <c r="M73" s="165"/>
      <c r="N73" s="162">
        <v>8</v>
      </c>
      <c r="O73" s="162"/>
      <c r="P73" s="162"/>
      <c r="Q73" s="160">
        <v>8</v>
      </c>
      <c r="R73" s="311"/>
      <c r="S73" s="160"/>
      <c r="T73" s="205"/>
      <c r="U73" s="162"/>
      <c r="V73" s="162">
        <v>8</v>
      </c>
      <c r="W73" s="162">
        <v>8</v>
      </c>
      <c r="X73" s="311">
        <v>7</v>
      </c>
      <c r="Y73" s="308"/>
      <c r="Z73" s="160"/>
      <c r="AA73" s="162"/>
      <c r="AB73" s="165"/>
      <c r="AC73" s="207"/>
      <c r="AD73" s="207"/>
      <c r="AE73" s="389" t="s">
        <v>1391</v>
      </c>
      <c r="AF73" s="162"/>
      <c r="AG73" s="160"/>
      <c r="AH73" s="165"/>
      <c r="AI73" s="161"/>
      <c r="AJ73" s="311">
        <v>8</v>
      </c>
      <c r="AK73" s="308"/>
      <c r="AL73" s="162"/>
      <c r="AM73" s="162"/>
      <c r="AN73" s="162"/>
      <c r="AO73" s="162"/>
      <c r="AP73" s="165"/>
      <c r="AQ73" s="165"/>
      <c r="AR73" s="308"/>
      <c r="AS73" s="162"/>
      <c r="AT73" s="165"/>
      <c r="AU73" s="165"/>
      <c r="AV73" s="308"/>
      <c r="AW73" s="312"/>
      <c r="AX73" s="403"/>
      <c r="AY73" s="403"/>
      <c r="AZ73" s="162"/>
      <c r="BA73" s="162"/>
      <c r="BB73" s="162"/>
      <c r="BC73" s="162"/>
      <c r="BD73" s="162"/>
      <c r="BE73" s="162"/>
      <c r="BF73" s="162"/>
      <c r="BG73" s="162"/>
      <c r="BH73" s="311"/>
      <c r="BI73" s="403">
        <v>6</v>
      </c>
      <c r="BJ73" s="162"/>
      <c r="BK73" s="162">
        <v>9</v>
      </c>
      <c r="BL73" s="162"/>
      <c r="BM73" s="59">
        <f t="shared" si="12"/>
        <v>0</v>
      </c>
      <c r="BN73" s="59">
        <f t="shared" si="13"/>
        <v>13</v>
      </c>
      <c r="BO73" s="59">
        <f t="shared" si="14"/>
        <v>0</v>
      </c>
      <c r="BP73" s="59">
        <f t="shared" si="15"/>
        <v>0</v>
      </c>
      <c r="BQ73" s="59">
        <f t="shared" si="16"/>
        <v>0</v>
      </c>
      <c r="BR73" s="59">
        <f t="shared" si="17"/>
        <v>13</v>
      </c>
      <c r="BS73" s="664"/>
      <c r="BT73" s="55"/>
      <c r="BU73" s="55"/>
      <c r="BV73" s="55"/>
      <c r="BW73" s="55"/>
      <c r="BX73" s="55"/>
      <c r="BY73" s="55"/>
      <c r="BZ73" s="55"/>
      <c r="CA73" s="62"/>
      <c r="CB73" s="60"/>
      <c r="CC73" s="59"/>
      <c r="CD73" s="55"/>
      <c r="CE73" s="55"/>
      <c r="CF73" s="55"/>
      <c r="CG73" s="63"/>
      <c r="CH73" s="59"/>
      <c r="CI73" s="55"/>
      <c r="CJ73" s="55"/>
      <c r="CK73" s="55"/>
      <c r="CL73" s="55"/>
      <c r="CM73" s="55"/>
      <c r="CN73" s="55"/>
      <c r="CO73" s="55"/>
      <c r="CP73" s="55"/>
      <c r="CQ73" s="63"/>
      <c r="CR73" s="59"/>
      <c r="CS73" s="55"/>
      <c r="CT73" s="55"/>
      <c r="CU73" s="55"/>
      <c r="CV73" s="55"/>
      <c r="CW73" s="55"/>
      <c r="CX73" s="55"/>
      <c r="CY73" s="55"/>
      <c r="CZ73" s="55"/>
      <c r="DA73" s="64"/>
      <c r="DB73" s="59"/>
      <c r="DC73" s="62"/>
      <c r="DD73" s="59"/>
      <c r="DE73" s="55"/>
      <c r="DF73" s="55"/>
      <c r="DG73" s="55"/>
      <c r="DH73" s="55"/>
      <c r="DI73" s="55"/>
      <c r="DJ73" s="60"/>
    </row>
    <row r="74" spans="1:114" s="65" customFormat="1" hidden="1" x14ac:dyDescent="0.25">
      <c r="A74" s="437">
        <v>23</v>
      </c>
      <c r="B74" s="367">
        <v>40485</v>
      </c>
      <c r="C74" s="405" t="s">
        <v>306</v>
      </c>
      <c r="D74" s="406" t="s">
        <v>307</v>
      </c>
      <c r="E74" s="404" t="s">
        <v>591</v>
      </c>
      <c r="F74" s="236">
        <v>5</v>
      </c>
      <c r="G74" s="236"/>
      <c r="H74" s="239">
        <v>9</v>
      </c>
      <c r="I74" s="350">
        <v>9</v>
      </c>
      <c r="J74" s="239">
        <v>9</v>
      </c>
      <c r="K74" s="239">
        <v>9</v>
      </c>
      <c r="L74" s="239">
        <v>9</v>
      </c>
      <c r="M74" s="350">
        <v>8</v>
      </c>
      <c r="N74" s="239"/>
      <c r="O74" s="239">
        <v>9</v>
      </c>
      <c r="P74" s="239">
        <v>9</v>
      </c>
      <c r="Q74" s="485">
        <v>9</v>
      </c>
      <c r="R74" s="239">
        <v>8</v>
      </c>
      <c r="S74" s="485"/>
      <c r="T74" s="350">
        <v>9</v>
      </c>
      <c r="U74" s="484">
        <v>5</v>
      </c>
      <c r="V74" s="484">
        <v>5</v>
      </c>
      <c r="W74" s="239">
        <v>7</v>
      </c>
      <c r="X74" s="239">
        <v>7</v>
      </c>
      <c r="Y74" s="239">
        <v>6</v>
      </c>
      <c r="Z74" s="485"/>
      <c r="AA74" s="484">
        <v>5</v>
      </c>
      <c r="AB74" s="350">
        <v>10</v>
      </c>
      <c r="AC74" s="239"/>
      <c r="AD74" s="239"/>
      <c r="AE74" s="389" t="s">
        <v>1391</v>
      </c>
      <c r="AF74" s="484">
        <v>5</v>
      </c>
      <c r="AG74" s="485"/>
      <c r="AH74" s="350">
        <v>10</v>
      </c>
      <c r="AI74" s="485"/>
      <c r="AJ74" s="484">
        <v>5</v>
      </c>
      <c r="AK74" s="239"/>
      <c r="AL74" s="239"/>
      <c r="AM74" s="239"/>
      <c r="AN74" s="239"/>
      <c r="AO74" s="239">
        <v>9</v>
      </c>
      <c r="AP74" s="350">
        <v>8</v>
      </c>
      <c r="AQ74" s="350"/>
      <c r="AR74" s="239">
        <v>9</v>
      </c>
      <c r="AS74" s="239">
        <v>6</v>
      </c>
      <c r="AT74" s="350">
        <v>9</v>
      </c>
      <c r="AU74" s="350"/>
      <c r="AV74" s="239"/>
      <c r="AW74" s="239"/>
      <c r="AX74" s="239">
        <v>10</v>
      </c>
      <c r="AY74" s="239"/>
      <c r="AZ74" s="239"/>
      <c r="BA74" s="239"/>
      <c r="BB74" s="239">
        <v>8</v>
      </c>
      <c r="BC74" s="239"/>
      <c r="BD74" s="239"/>
      <c r="BE74" s="239"/>
      <c r="BF74" s="239"/>
      <c r="BG74" s="239"/>
      <c r="BH74" s="238"/>
      <c r="BI74" s="237">
        <v>10</v>
      </c>
      <c r="BJ74" s="237"/>
      <c r="BK74" s="237">
        <v>8</v>
      </c>
      <c r="BL74" s="237"/>
      <c r="BM74" s="59">
        <f t="shared" si="12"/>
        <v>0</v>
      </c>
      <c r="BN74" s="59">
        <f t="shared" si="13"/>
        <v>25</v>
      </c>
      <c r="BO74" s="59">
        <f t="shared" si="14"/>
        <v>0</v>
      </c>
      <c r="BP74" s="59">
        <f t="shared" si="15"/>
        <v>5</v>
      </c>
      <c r="BQ74" s="59">
        <f t="shared" si="16"/>
        <v>0</v>
      </c>
      <c r="BR74" s="59">
        <f t="shared" si="17"/>
        <v>30</v>
      </c>
      <c r="BS74" s="668"/>
      <c r="BT74" s="237"/>
      <c r="BU74" s="237"/>
      <c r="BV74" s="237"/>
      <c r="BW74" s="237"/>
      <c r="BX74" s="237"/>
      <c r="BY74" s="237"/>
      <c r="BZ74" s="237"/>
      <c r="CA74" s="238"/>
      <c r="CB74" s="238"/>
      <c r="CC74" s="80"/>
      <c r="CD74" s="237"/>
      <c r="CE74" s="237"/>
      <c r="CF74" s="237"/>
      <c r="CG74" s="238"/>
      <c r="CH74" s="80"/>
      <c r="CI74" s="237"/>
      <c r="CJ74" s="237"/>
      <c r="CK74" s="237"/>
      <c r="CL74" s="237"/>
      <c r="CM74" s="237"/>
      <c r="CN74" s="237"/>
      <c r="CO74" s="237"/>
      <c r="CP74" s="237"/>
      <c r="CQ74" s="238"/>
      <c r="CR74" s="80"/>
      <c r="CS74" s="237"/>
      <c r="CT74" s="237"/>
      <c r="CU74" s="237"/>
      <c r="CV74" s="237"/>
      <c r="CW74" s="237"/>
      <c r="CX74" s="237"/>
      <c r="CY74" s="237"/>
      <c r="CZ74" s="237"/>
      <c r="DA74" s="238"/>
      <c r="DB74" s="80"/>
      <c r="DC74" s="238"/>
      <c r="DD74" s="80"/>
      <c r="DE74" s="237"/>
      <c r="DF74" s="237"/>
      <c r="DG74" s="237"/>
      <c r="DH74" s="237"/>
      <c r="DI74" s="237"/>
      <c r="DJ74" s="238"/>
    </row>
    <row r="75" spans="1:114" s="55" customFormat="1" hidden="1" x14ac:dyDescent="0.25">
      <c r="A75" s="437">
        <v>24</v>
      </c>
      <c r="B75" s="367">
        <v>40485</v>
      </c>
      <c r="C75" s="86" t="s">
        <v>953</v>
      </c>
      <c r="D75" s="85" t="s">
        <v>954</v>
      </c>
      <c r="E75" s="91" t="s">
        <v>591</v>
      </c>
      <c r="F75" s="57">
        <v>5</v>
      </c>
      <c r="G75" s="57"/>
      <c r="H75" s="55">
        <v>9</v>
      </c>
      <c r="I75" s="389">
        <v>5</v>
      </c>
      <c r="J75" s="55">
        <v>7</v>
      </c>
      <c r="K75" s="55">
        <v>8</v>
      </c>
      <c r="L75" s="523" t="s">
        <v>301</v>
      </c>
      <c r="M75" s="168">
        <v>9</v>
      </c>
      <c r="N75" s="55">
        <v>8</v>
      </c>
      <c r="O75" s="55">
        <v>8</v>
      </c>
      <c r="P75" s="55">
        <v>9</v>
      </c>
      <c r="Q75" s="162">
        <v>9</v>
      </c>
      <c r="R75" s="55">
        <v>8</v>
      </c>
      <c r="S75" s="389">
        <v>7</v>
      </c>
      <c r="T75" s="168"/>
      <c r="U75" s="247"/>
      <c r="V75" s="247">
        <v>9</v>
      </c>
      <c r="W75" s="389">
        <v>9</v>
      </c>
      <c r="X75" s="55">
        <v>7</v>
      </c>
      <c r="Y75" s="55">
        <v>9</v>
      </c>
      <c r="Z75" s="389">
        <v>6</v>
      </c>
      <c r="AA75" s="247">
        <v>8</v>
      </c>
      <c r="AB75" s="168">
        <v>9</v>
      </c>
      <c r="AC75" s="389"/>
      <c r="AD75" s="389">
        <v>7</v>
      </c>
      <c r="AE75" s="389">
        <v>5</v>
      </c>
      <c r="AF75" s="247">
        <v>9</v>
      </c>
      <c r="AG75" s="162">
        <v>5</v>
      </c>
      <c r="AH75" s="168"/>
      <c r="AI75" s="162"/>
      <c r="AJ75" s="247">
        <v>9</v>
      </c>
      <c r="AM75" s="55">
        <v>5</v>
      </c>
      <c r="AP75" s="168"/>
      <c r="AQ75" s="168"/>
      <c r="AR75" s="389">
        <v>8</v>
      </c>
      <c r="AS75" s="389">
        <v>5</v>
      </c>
      <c r="AT75" s="168"/>
      <c r="AU75" s="168"/>
      <c r="AV75" s="389" t="s">
        <v>759</v>
      </c>
      <c r="AW75" s="55">
        <v>7</v>
      </c>
      <c r="AY75" s="389">
        <v>8</v>
      </c>
      <c r="BA75" s="55">
        <v>8</v>
      </c>
      <c r="BC75" s="389">
        <v>5</v>
      </c>
      <c r="BD75" s="389">
        <v>5</v>
      </c>
      <c r="BF75" s="389">
        <v>5</v>
      </c>
      <c r="BI75" s="55">
        <v>8</v>
      </c>
      <c r="BJ75" s="389">
        <v>5</v>
      </c>
      <c r="BK75" s="55">
        <v>7</v>
      </c>
      <c r="BL75" s="389">
        <v>5</v>
      </c>
      <c r="BM75" s="59">
        <f t="shared" si="12"/>
        <v>0</v>
      </c>
      <c r="BN75" s="59">
        <f t="shared" si="13"/>
        <v>26</v>
      </c>
      <c r="BO75" s="59">
        <f t="shared" si="14"/>
        <v>0</v>
      </c>
      <c r="BP75" s="59">
        <f t="shared" si="15"/>
        <v>10</v>
      </c>
      <c r="BQ75" s="59">
        <f t="shared" si="16"/>
        <v>1</v>
      </c>
      <c r="BR75" s="59">
        <f t="shared" si="17"/>
        <v>37</v>
      </c>
      <c r="BS75" s="664"/>
    </row>
    <row r="76" spans="1:114" ht="14.4" thickBot="1" x14ac:dyDescent="0.3">
      <c r="A76" s="267"/>
      <c r="C76" s="88"/>
      <c r="D76" s="268" t="s">
        <v>41</v>
      </c>
      <c r="E76" s="486"/>
      <c r="F76" s="229">
        <f>COUNT(F73:F73)</f>
        <v>1</v>
      </c>
      <c r="G76" s="230">
        <f>COUNT(G73:G73)</f>
        <v>0</v>
      </c>
      <c r="H76" s="231">
        <f t="shared" ref="H76:BS76" si="18">COUNTA(H73:H73)</f>
        <v>1</v>
      </c>
      <c r="I76" s="231">
        <f t="shared" si="18"/>
        <v>1</v>
      </c>
      <c r="J76" s="231">
        <f t="shared" si="18"/>
        <v>1</v>
      </c>
      <c r="K76" s="231">
        <f t="shared" si="18"/>
        <v>1</v>
      </c>
      <c r="L76" s="231">
        <f t="shared" si="18"/>
        <v>1</v>
      </c>
      <c r="M76" s="231">
        <f t="shared" si="18"/>
        <v>0</v>
      </c>
      <c r="N76" s="231">
        <f t="shared" si="18"/>
        <v>1</v>
      </c>
      <c r="O76" s="231">
        <f t="shared" si="18"/>
        <v>0</v>
      </c>
      <c r="P76" s="231">
        <f t="shared" si="18"/>
        <v>0</v>
      </c>
      <c r="Q76" s="231">
        <f t="shared" si="18"/>
        <v>1</v>
      </c>
      <c r="R76" s="231">
        <f t="shared" si="18"/>
        <v>0</v>
      </c>
      <c r="S76" s="231">
        <f t="shared" si="18"/>
        <v>0</v>
      </c>
      <c r="T76" s="231">
        <f t="shared" si="18"/>
        <v>0</v>
      </c>
      <c r="U76" s="231">
        <f t="shared" si="18"/>
        <v>0</v>
      </c>
      <c r="V76" s="231">
        <f t="shared" si="18"/>
        <v>1</v>
      </c>
      <c r="W76" s="231">
        <f t="shared" si="18"/>
        <v>1</v>
      </c>
      <c r="X76" s="231">
        <f t="shared" si="18"/>
        <v>1</v>
      </c>
      <c r="Y76" s="231">
        <f t="shared" si="18"/>
        <v>0</v>
      </c>
      <c r="Z76" s="231">
        <f t="shared" si="18"/>
        <v>0</v>
      </c>
      <c r="AA76" s="231">
        <f t="shared" si="18"/>
        <v>0</v>
      </c>
      <c r="AB76" s="231">
        <f t="shared" si="18"/>
        <v>0</v>
      </c>
      <c r="AC76" s="231">
        <f t="shared" si="18"/>
        <v>0</v>
      </c>
      <c r="AD76" s="231">
        <f t="shared" si="18"/>
        <v>0</v>
      </c>
      <c r="AE76" s="231">
        <f t="shared" si="18"/>
        <v>1</v>
      </c>
      <c r="AF76" s="231">
        <f t="shared" si="18"/>
        <v>0</v>
      </c>
      <c r="AG76" s="231">
        <f t="shared" si="18"/>
        <v>0</v>
      </c>
      <c r="AH76" s="231">
        <f t="shared" si="18"/>
        <v>0</v>
      </c>
      <c r="AI76" s="231">
        <f t="shared" si="18"/>
        <v>0</v>
      </c>
      <c r="AJ76" s="231">
        <f t="shared" si="18"/>
        <v>1</v>
      </c>
      <c r="AK76" s="231">
        <f t="shared" si="18"/>
        <v>0</v>
      </c>
      <c r="AL76" s="231">
        <f t="shared" si="18"/>
        <v>0</v>
      </c>
      <c r="AM76" s="231">
        <f t="shared" si="18"/>
        <v>0</v>
      </c>
      <c r="AN76" s="231">
        <f t="shared" si="18"/>
        <v>0</v>
      </c>
      <c r="AO76" s="231">
        <f t="shared" si="18"/>
        <v>0</v>
      </c>
      <c r="AP76" s="231">
        <f t="shared" si="18"/>
        <v>0</v>
      </c>
      <c r="AQ76" s="231"/>
      <c r="AR76" s="231">
        <f t="shared" si="18"/>
        <v>0</v>
      </c>
      <c r="AS76" s="231">
        <f t="shared" si="18"/>
        <v>0</v>
      </c>
      <c r="AT76" s="231">
        <f t="shared" si="18"/>
        <v>0</v>
      </c>
      <c r="AU76" s="231">
        <f>COUNTA(AU73:AU73)</f>
        <v>0</v>
      </c>
      <c r="AV76" s="231">
        <f t="shared" si="18"/>
        <v>0</v>
      </c>
      <c r="AW76" s="231">
        <f t="shared" si="18"/>
        <v>0</v>
      </c>
      <c r="AX76" s="231">
        <f t="shared" si="18"/>
        <v>0</v>
      </c>
      <c r="AY76" s="231">
        <f>COUNTA(AY73:AY73)</f>
        <v>0</v>
      </c>
      <c r="AZ76" s="231">
        <f t="shared" si="18"/>
        <v>0</v>
      </c>
      <c r="BA76" s="231">
        <f t="shared" si="18"/>
        <v>0</v>
      </c>
      <c r="BB76" s="231">
        <f t="shared" si="18"/>
        <v>0</v>
      </c>
      <c r="BC76" s="231">
        <f t="shared" si="18"/>
        <v>0</v>
      </c>
      <c r="BD76" s="231">
        <f t="shared" si="18"/>
        <v>0</v>
      </c>
      <c r="BE76" s="231">
        <f t="shared" si="18"/>
        <v>0</v>
      </c>
      <c r="BF76" s="231">
        <f t="shared" si="18"/>
        <v>0</v>
      </c>
      <c r="BG76" s="231">
        <f t="shared" si="18"/>
        <v>0</v>
      </c>
      <c r="BH76" s="231">
        <f t="shared" si="18"/>
        <v>0</v>
      </c>
      <c r="BI76" s="231">
        <f t="shared" si="18"/>
        <v>1</v>
      </c>
      <c r="BJ76" s="231">
        <f t="shared" si="18"/>
        <v>0</v>
      </c>
      <c r="BK76" s="231">
        <f t="shared" si="18"/>
        <v>1</v>
      </c>
      <c r="BL76" s="231">
        <f t="shared" si="18"/>
        <v>0</v>
      </c>
      <c r="BM76" s="231">
        <f t="shared" si="18"/>
        <v>1</v>
      </c>
      <c r="BN76" s="231">
        <f t="shared" si="18"/>
        <v>1</v>
      </c>
      <c r="BO76" s="231">
        <f t="shared" si="18"/>
        <v>1</v>
      </c>
      <c r="BP76" s="231">
        <f t="shared" si="18"/>
        <v>1</v>
      </c>
      <c r="BQ76" s="231">
        <f t="shared" si="18"/>
        <v>1</v>
      </c>
      <c r="BR76" s="231">
        <f t="shared" si="18"/>
        <v>1</v>
      </c>
      <c r="BS76" s="669">
        <f t="shared" si="18"/>
        <v>0</v>
      </c>
      <c r="BT76" s="231">
        <f t="shared" ref="BT76:DJ76" si="19">COUNTA(BT73:BT73)</f>
        <v>0</v>
      </c>
      <c r="BU76" s="231">
        <f t="shared" si="19"/>
        <v>0</v>
      </c>
      <c r="BV76" s="231">
        <f t="shared" si="19"/>
        <v>0</v>
      </c>
      <c r="BW76" s="231">
        <f t="shared" si="19"/>
        <v>0</v>
      </c>
      <c r="BX76" s="231">
        <f t="shared" si="19"/>
        <v>0</v>
      </c>
      <c r="BY76" s="231">
        <f t="shared" si="19"/>
        <v>0</v>
      </c>
      <c r="BZ76" s="231">
        <f t="shared" si="19"/>
        <v>0</v>
      </c>
      <c r="CA76" s="231">
        <f t="shared" si="19"/>
        <v>0</v>
      </c>
      <c r="CB76" s="231">
        <f t="shared" si="19"/>
        <v>0</v>
      </c>
      <c r="CC76" s="231">
        <f t="shared" si="19"/>
        <v>0</v>
      </c>
      <c r="CD76" s="231">
        <f t="shared" si="19"/>
        <v>0</v>
      </c>
      <c r="CE76" s="231">
        <f t="shared" si="19"/>
        <v>0</v>
      </c>
      <c r="CF76" s="231">
        <f t="shared" si="19"/>
        <v>0</v>
      </c>
      <c r="CG76" s="231">
        <f t="shared" si="19"/>
        <v>0</v>
      </c>
      <c r="CH76" s="231">
        <f t="shared" si="19"/>
        <v>0</v>
      </c>
      <c r="CI76" s="231">
        <f t="shared" si="19"/>
        <v>0</v>
      </c>
      <c r="CJ76" s="231">
        <f t="shared" si="19"/>
        <v>0</v>
      </c>
      <c r="CK76" s="231">
        <f t="shared" si="19"/>
        <v>0</v>
      </c>
      <c r="CL76" s="231">
        <f t="shared" si="19"/>
        <v>0</v>
      </c>
      <c r="CM76" s="231">
        <f t="shared" si="19"/>
        <v>0</v>
      </c>
      <c r="CN76" s="231">
        <f t="shared" si="19"/>
        <v>0</v>
      </c>
      <c r="CO76" s="231">
        <f t="shared" si="19"/>
        <v>0</v>
      </c>
      <c r="CP76" s="231">
        <f t="shared" si="19"/>
        <v>0</v>
      </c>
      <c r="CQ76" s="231">
        <f t="shared" si="19"/>
        <v>0</v>
      </c>
      <c r="CR76" s="231">
        <f t="shared" si="19"/>
        <v>0</v>
      </c>
      <c r="CS76" s="231">
        <f t="shared" si="19"/>
        <v>0</v>
      </c>
      <c r="CT76" s="231">
        <f t="shared" si="19"/>
        <v>0</v>
      </c>
      <c r="CU76" s="231">
        <f t="shared" si="19"/>
        <v>0</v>
      </c>
      <c r="CV76" s="231">
        <f t="shared" si="19"/>
        <v>0</v>
      </c>
      <c r="CW76" s="231">
        <f t="shared" si="19"/>
        <v>0</v>
      </c>
      <c r="CX76" s="231">
        <f t="shared" si="19"/>
        <v>0</v>
      </c>
      <c r="CY76" s="231">
        <f t="shared" si="19"/>
        <v>0</v>
      </c>
      <c r="CZ76" s="231">
        <f t="shared" si="19"/>
        <v>0</v>
      </c>
      <c r="DA76" s="231">
        <f t="shared" si="19"/>
        <v>0</v>
      </c>
      <c r="DB76" s="231">
        <f t="shared" si="19"/>
        <v>0</v>
      </c>
      <c r="DC76" s="231">
        <f t="shared" si="19"/>
        <v>0</v>
      </c>
      <c r="DD76" s="231">
        <f t="shared" si="19"/>
        <v>0</v>
      </c>
      <c r="DE76" s="231">
        <f t="shared" si="19"/>
        <v>0</v>
      </c>
      <c r="DF76" s="231">
        <f t="shared" si="19"/>
        <v>0</v>
      </c>
      <c r="DG76" s="231">
        <f t="shared" si="19"/>
        <v>0</v>
      </c>
      <c r="DH76" s="231">
        <f t="shared" si="19"/>
        <v>0</v>
      </c>
      <c r="DI76" s="231">
        <f t="shared" si="19"/>
        <v>0</v>
      </c>
      <c r="DJ76" s="231">
        <f t="shared" si="19"/>
        <v>0</v>
      </c>
    </row>
    <row r="78" spans="1:114" ht="14.4" thickBot="1" x14ac:dyDescent="0.3"/>
    <row r="79" spans="1:114" ht="30" customHeight="1" x14ac:dyDescent="0.25">
      <c r="C79" s="985" t="s">
        <v>43</v>
      </c>
      <c r="D79" s="986"/>
      <c r="E79" s="987"/>
      <c r="F79" s="988"/>
    </row>
    <row r="80" spans="1:114" x14ac:dyDescent="0.25">
      <c r="C80" s="59" t="s">
        <v>36</v>
      </c>
      <c r="D80" s="989" t="s">
        <v>17</v>
      </c>
      <c r="E80" s="990"/>
      <c r="F80" s="991"/>
    </row>
    <row r="81" spans="3:17" x14ac:dyDescent="0.25">
      <c r="C81" s="59" t="s">
        <v>52</v>
      </c>
      <c r="D81" s="989" t="s">
        <v>53</v>
      </c>
      <c r="E81" s="990"/>
      <c r="F81" s="991"/>
    </row>
    <row r="82" spans="3:17" x14ac:dyDescent="0.25">
      <c r="C82" s="59" t="s">
        <v>54</v>
      </c>
      <c r="D82" s="989" t="s">
        <v>55</v>
      </c>
      <c r="E82" s="990"/>
      <c r="F82" s="991"/>
    </row>
    <row r="83" spans="3:17" x14ac:dyDescent="0.25">
      <c r="C83" s="59" t="s">
        <v>16</v>
      </c>
      <c r="D83" s="989" t="s">
        <v>18</v>
      </c>
      <c r="E83" s="990"/>
      <c r="F83" s="991"/>
    </row>
    <row r="84" spans="3:17" x14ac:dyDescent="0.25">
      <c r="C84" s="80" t="s">
        <v>42</v>
      </c>
      <c r="D84" s="81" t="s">
        <v>75</v>
      </c>
      <c r="E84" s="178"/>
      <c r="F84" s="82"/>
    </row>
    <row r="85" spans="3:17" x14ac:dyDescent="0.25">
      <c r="C85" s="80" t="s">
        <v>50</v>
      </c>
      <c r="D85" s="81" t="s">
        <v>66</v>
      </c>
      <c r="E85" s="178"/>
      <c r="F85" s="82"/>
    </row>
    <row r="86" spans="3:17" ht="14.4" thickBot="1" x14ac:dyDescent="0.3">
      <c r="C86" s="83" t="s">
        <v>44</v>
      </c>
      <c r="D86" s="992" t="s">
        <v>30</v>
      </c>
      <c r="E86" s="993"/>
      <c r="F86" s="994"/>
    </row>
    <row r="88" spans="3:17" ht="15" customHeight="1" x14ac:dyDescent="0.25">
      <c r="C88" s="65" t="s">
        <v>37</v>
      </c>
      <c r="D88" s="984" t="s">
        <v>38</v>
      </c>
      <c r="E88" s="984"/>
      <c r="F88" s="984"/>
      <c r="G88" s="984"/>
      <c r="H88" s="984"/>
      <c r="I88" s="984"/>
      <c r="J88" s="984"/>
      <c r="K88" s="984"/>
      <c r="L88" s="984"/>
      <c r="M88" s="984"/>
      <c r="N88" s="984"/>
      <c r="O88" s="984"/>
      <c r="P88" s="984"/>
    </row>
    <row r="89" spans="3:17" ht="29.25" customHeight="1" x14ac:dyDescent="0.25">
      <c r="D89" s="984" t="s">
        <v>39</v>
      </c>
      <c r="E89" s="984"/>
      <c r="F89" s="984"/>
      <c r="G89" s="984"/>
      <c r="H89" s="984"/>
      <c r="I89" s="984"/>
      <c r="J89" s="984"/>
      <c r="K89" s="984"/>
      <c r="L89" s="984"/>
      <c r="M89" s="984"/>
      <c r="N89" s="984"/>
      <c r="O89" s="984"/>
      <c r="P89" s="984"/>
      <c r="Q89" s="984"/>
    </row>
    <row r="90" spans="3:17" x14ac:dyDescent="0.25">
      <c r="D90" s="52" t="s">
        <v>40</v>
      </c>
    </row>
  </sheetData>
  <autoFilter ref="H8:BL76" xr:uid="{00000000-0009-0000-0000-000003000000}"/>
  <mergeCells count="26">
    <mergeCell ref="A7:A9"/>
    <mergeCell ref="B7:B9"/>
    <mergeCell ref="C7:C9"/>
    <mergeCell ref="D7:D9"/>
    <mergeCell ref="E7:G7"/>
    <mergeCell ref="CR7:DA7"/>
    <mergeCell ref="DB7:DC7"/>
    <mergeCell ref="DD7:DJ7"/>
    <mergeCell ref="E8:E9"/>
    <mergeCell ref="F8:F9"/>
    <mergeCell ref="G8:G9"/>
    <mergeCell ref="AX7:BH7"/>
    <mergeCell ref="BI7:BL7"/>
    <mergeCell ref="BM7:BR7"/>
    <mergeCell ref="BS7:CB7"/>
    <mergeCell ref="CC7:CG7"/>
    <mergeCell ref="CH7:CQ7"/>
    <mergeCell ref="H7:AW7"/>
    <mergeCell ref="D88:P88"/>
    <mergeCell ref="D89:Q89"/>
    <mergeCell ref="C79:F79"/>
    <mergeCell ref="D80:F80"/>
    <mergeCell ref="D81:F81"/>
    <mergeCell ref="D82:F82"/>
    <mergeCell ref="D83:F83"/>
    <mergeCell ref="D86:F86"/>
  </mergeCells>
  <conditionalFormatting sqref="H36:I36 L36 N36:P36 R36 Y36:AC36 AE36 AG36:AJ36 AN36:AQ36 AS36:AX36 AZ36:BD36 BF36:BH36 BJ36:BK36">
    <cfRule type="cellIs" dxfId="3569" priority="15" operator="equal">
      <formula>"2014-2"</formula>
    </cfRule>
    <cfRule type="cellIs" dxfId="3568" priority="16" operator="lessThan">
      <formula>6</formula>
    </cfRule>
  </conditionalFormatting>
  <conditionalFormatting sqref="H36:I36 L36 N36:P36 R36 Y36:AC36 AE36 AG36:AJ36 AN36:AQ36 AS36:BH36 BJ36:BK36">
    <cfRule type="cellIs" dxfId="3567" priority="13" operator="equal">
      <formula>"2015-1"</formula>
    </cfRule>
  </conditionalFormatting>
  <conditionalFormatting sqref="H36:I36 L36 N36:P36 R36 AE36 AG36:AJ36 BJ36:BK36">
    <cfRule type="cellIs" dxfId="3566" priority="14" operator="equal">
      <formula>5</formula>
    </cfRule>
  </conditionalFormatting>
  <conditionalFormatting sqref="H74:L74 H75 J75:K75 N75:R75 T75:V75 X75:Y75 AW75:AX75 AZ75:BB75 BE75 BG75:BI75 BK75 N74:Y74">
    <cfRule type="cellIs" dxfId="3565" priority="191" operator="lessThan">
      <formula>6</formula>
    </cfRule>
  </conditionalFormatting>
  <conditionalFormatting sqref="H74:L74 H75 J75:K75 N75:R75 T75:V75 X75:Y75 AW75:AX75 AZ75:BB75 BE75 BG75:BI75 BK75">
    <cfRule type="cellIs" dxfId="3564" priority="188" operator="equal">
      <formula>"2014-2"</formula>
    </cfRule>
    <cfRule type="cellIs" dxfId="3563" priority="190" operator="equal">
      <formula>"2014-2"</formula>
    </cfRule>
  </conditionalFormatting>
  <conditionalFormatting sqref="H74:L74 N74:Y74 H75 J75:K75 N75:R75 T75:V75 X75:Y75 AW75:AX75 AZ75:BB75 BE75 BG75:BI75 BK75">
    <cfRule type="cellIs" dxfId="3562" priority="189" operator="equal">
      <formula>"2014-2"</formula>
    </cfRule>
  </conditionalFormatting>
  <conditionalFormatting sqref="H74:L74 AR74:AS74 AA74:AA75 AF74:AG75 AI74:AO75 H75 J75:K75 N75:R75 T75:V75 X75:Y75 AW75:AX75 AZ75:BB75 BE75 BG75:BI75 BK75">
    <cfRule type="cellIs" dxfId="3561" priority="180" operator="equal">
      <formula>5</formula>
    </cfRule>
    <cfRule type="cellIs" dxfId="3560" priority="179" operator="equal">
      <formula>5</formula>
    </cfRule>
    <cfRule type="cellIs" dxfId="3559" priority="178" operator="equal">
      <formula>5</formula>
    </cfRule>
  </conditionalFormatting>
  <conditionalFormatting sqref="H71:Y71 BD71:BL71 AA71:AC72 AF71:BB72 H72:J72 L72:V72 Y72 BD72:BH72 BJ72:BK72 H73 J73:L73 N73:S73 U73:Y73 AC73 AR73:AS74 AV73:BB74 BD73:BL74 AA73:AA75 AF73:AG75 AI73:AO75">
    <cfRule type="cellIs" dxfId="3558" priority="186" operator="equal">
      <formula>"2014-2"</formula>
    </cfRule>
    <cfRule type="cellIs" dxfId="3557" priority="185" operator="equal">
      <formula>"2014-2"</formula>
    </cfRule>
  </conditionalFormatting>
  <conditionalFormatting sqref="I73">
    <cfRule type="cellIs" dxfId="3556" priority="136" operator="equal">
      <formula>5</formula>
    </cfRule>
    <cfRule type="cellIs" dxfId="3555" priority="135" operator="equal">
      <formula>"2015-1"</formula>
    </cfRule>
  </conditionalFormatting>
  <conditionalFormatting sqref="K72">
    <cfRule type="cellIs" dxfId="3554" priority="139" operator="equal">
      <formula>"2015-1"</formula>
    </cfRule>
    <cfRule type="cellIs" dxfId="3553" priority="140" operator="equal">
      <formula>5</formula>
    </cfRule>
  </conditionalFormatting>
  <conditionalFormatting sqref="M73:M75">
    <cfRule type="cellIs" dxfId="3552" priority="134" operator="equal">
      <formula>5</formula>
    </cfRule>
    <cfRule type="cellIs" dxfId="3551" priority="133" operator="equal">
      <formula>"2015-1"</formula>
    </cfRule>
  </conditionalFormatting>
  <conditionalFormatting sqref="N74:Z74">
    <cfRule type="cellIs" dxfId="3550" priority="95" operator="equal">
      <formula>5</formula>
    </cfRule>
    <cfRule type="cellIs" dxfId="3549" priority="96" operator="equal">
      <formula>5</formula>
    </cfRule>
    <cfRule type="cellIs" dxfId="3548" priority="104" operator="equal">
      <formula>"2014-2"</formula>
    </cfRule>
    <cfRule type="cellIs" dxfId="3547" priority="106" operator="equal">
      <formula>"2014-2"</formula>
    </cfRule>
    <cfRule type="cellIs" dxfId="3546" priority="94" operator="equal">
      <formula>5</formula>
    </cfRule>
  </conditionalFormatting>
  <conditionalFormatting sqref="Q72:Q73">
    <cfRule type="cellIs" dxfId="3545" priority="156" operator="lessThan">
      <formula>6</formula>
    </cfRule>
    <cfRule type="cellIs" dxfId="3544" priority="155" operator="equal">
      <formula>"2014-2"</formula>
    </cfRule>
    <cfRule type="cellIs" dxfId="3543" priority="153" operator="equal">
      <formula>"2014-2"</formula>
    </cfRule>
    <cfRule type="cellIs" dxfId="3542" priority="149" operator="equal">
      <formula>5</formula>
    </cfRule>
    <cfRule type="cellIs" dxfId="3541" priority="148" operator="equal">
      <formula>5</formula>
    </cfRule>
    <cfRule type="cellIs" dxfId="3540" priority="147" operator="equal">
      <formula>5</formula>
    </cfRule>
    <cfRule type="cellIs" dxfId="3539" priority="154" operator="equal">
      <formula>"2014-2"</formula>
    </cfRule>
  </conditionalFormatting>
  <conditionalFormatting sqref="S72:S73">
    <cfRule type="cellIs" dxfId="3538" priority="166" operator="lessThan">
      <formula>6</formula>
    </cfRule>
    <cfRule type="cellIs" dxfId="3537" priority="159" operator="equal">
      <formula>5</formula>
    </cfRule>
    <cfRule type="cellIs" dxfId="3536" priority="163" operator="equal">
      <formula>"2014-2"</formula>
    </cfRule>
    <cfRule type="cellIs" dxfId="3535" priority="164" operator="equal">
      <formula>"2014-2"</formula>
    </cfRule>
    <cfRule type="cellIs" dxfId="3534" priority="165" operator="equal">
      <formula>"2014-2"</formula>
    </cfRule>
    <cfRule type="cellIs" dxfId="3533" priority="157" operator="equal">
      <formula>5</formula>
    </cfRule>
    <cfRule type="cellIs" dxfId="3532" priority="158" operator="equal">
      <formula>5</formula>
    </cfRule>
  </conditionalFormatting>
  <conditionalFormatting sqref="T73">
    <cfRule type="cellIs" dxfId="3531" priority="131" operator="equal">
      <formula>"2015-1"</formula>
    </cfRule>
    <cfRule type="cellIs" dxfId="3530" priority="132" operator="equal">
      <formula>5</formula>
    </cfRule>
  </conditionalFormatting>
  <conditionalFormatting sqref="T36:W36">
    <cfRule type="cellIs" dxfId="3529" priority="11" operator="lessThan">
      <formula>6</formula>
    </cfRule>
    <cfRule type="cellIs" dxfId="3528" priority="10" operator="equal">
      <formula>"2014-2"</formula>
    </cfRule>
    <cfRule type="cellIs" dxfId="3527" priority="9" operator="equal">
      <formula>5</formula>
    </cfRule>
    <cfRule type="cellIs" dxfId="3526" priority="8" operator="equal">
      <formula>"2015-1"</formula>
    </cfRule>
  </conditionalFormatting>
  <conditionalFormatting sqref="W72:X72">
    <cfRule type="cellIs" dxfId="3525" priority="142" operator="equal">
      <formula>5</formula>
    </cfRule>
    <cfRule type="cellIs" dxfId="3524" priority="141" operator="equal">
      <formula>"2015-1"</formula>
    </cfRule>
  </conditionalFormatting>
  <conditionalFormatting sqref="Y36:AC36 AN36:AQ36 AS36:BH36">
    <cfRule type="cellIs" dxfId="3523" priority="12" operator="equal">
      <formula>5</formula>
    </cfRule>
  </conditionalFormatting>
  <conditionalFormatting sqref="Z71:Z73">
    <cfRule type="cellIs" dxfId="3522" priority="102" operator="equal">
      <formula>"2014-2"</formula>
    </cfRule>
    <cfRule type="cellIs" dxfId="3521" priority="100" operator="equal">
      <formula>"2014-2"</formula>
    </cfRule>
  </conditionalFormatting>
  <conditionalFormatting sqref="Z71:Z74">
    <cfRule type="cellIs" dxfId="3520" priority="103" operator="lessThan">
      <formula>6</formula>
    </cfRule>
    <cfRule type="cellIs" dxfId="3519" priority="90" operator="equal">
      <formula>"2014-2"</formula>
    </cfRule>
    <cfRule type="cellIs" dxfId="3518" priority="93" operator="equal">
      <formula>"2015-1"</formula>
    </cfRule>
  </conditionalFormatting>
  <conditionalFormatting sqref="Z72:Z73">
    <cfRule type="cellIs" dxfId="3517" priority="83" operator="equal">
      <formula>5</formula>
    </cfRule>
    <cfRule type="cellIs" dxfId="3516" priority="85" operator="equal">
      <formula>5</formula>
    </cfRule>
    <cfRule type="cellIs" dxfId="3515" priority="89" operator="equal">
      <formula>"2014-2"</formula>
    </cfRule>
    <cfRule type="cellIs" dxfId="3514" priority="91" operator="equal">
      <formula>"2014-2"</formula>
    </cfRule>
    <cfRule type="cellIs" dxfId="3513" priority="84" operator="equal">
      <formula>5</formula>
    </cfRule>
    <cfRule type="cellIs" dxfId="3512" priority="92" operator="lessThan">
      <formula>6</formula>
    </cfRule>
  </conditionalFormatting>
  <conditionalFormatting sqref="AB73">
    <cfRule type="cellIs" dxfId="3511" priority="123" operator="equal">
      <formula>"2015-1"</formula>
    </cfRule>
    <cfRule type="cellIs" dxfId="3510" priority="124" operator="equal">
      <formula>5</formula>
    </cfRule>
  </conditionalFormatting>
  <conditionalFormatting sqref="AB75">
    <cfRule type="cellIs" dxfId="3509" priority="145" operator="equal">
      <formula>"2015-1"</formula>
    </cfRule>
    <cfRule type="cellIs" dxfId="3508" priority="146" operator="equal">
      <formula>5</formula>
    </cfRule>
  </conditionalFormatting>
  <conditionalFormatting sqref="AB74:AD74">
    <cfRule type="cellIs" dxfId="3507" priority="77" operator="equal">
      <formula>5</formula>
    </cfRule>
    <cfRule type="cellIs" dxfId="3506" priority="76" operator="equal">
      <formula>"2015-1"</formula>
    </cfRule>
  </conditionalFormatting>
  <conditionalFormatting sqref="AD71:AD73">
    <cfRule type="cellIs" dxfId="3505" priority="78" operator="equal">
      <formula>"2015-1"</formula>
    </cfRule>
    <cfRule type="cellIs" dxfId="3504" priority="79" operator="equal">
      <formula>"2014-2"</formula>
    </cfRule>
    <cfRule type="cellIs" dxfId="3503" priority="80" operator="equal">
      <formula>"2014-2"</formula>
    </cfRule>
    <cfRule type="cellIs" dxfId="3502" priority="81" operator="equal">
      <formula>"2014-2"</formula>
    </cfRule>
    <cfRule type="cellIs" dxfId="3501" priority="82" operator="lessThan">
      <formula>6</formula>
    </cfRule>
  </conditionalFormatting>
  <conditionalFormatting sqref="AF71:BB72 AF73:AG75 L72:V72 N73:S73 AI73:AO75 H71:Y71 BD71:BL71 AA71:AC72 H72:J72 Y72 BD72:BH72 BJ72:BK72 H73 J73:L73 U73:Y73 AC73 AR73:AS74 AV73:BB74 BD73:BL74 AA73:AA75 H74:L74 N74:Y74 H75 J75:K75 N75:R75 T75:V75 X75:Y75 AW75:AX75 AZ75:BB75 BE75 BG75:BI75 BK75">
    <cfRule type="cellIs" dxfId="3500" priority="177" operator="equal">
      <formula>"2015-1"</formula>
    </cfRule>
  </conditionalFormatting>
  <conditionalFormatting sqref="AF71:BB72 AF73:AG75 L72:V72 N73:S73 AI73:AO75 H71:Y71 BD71:BL71 AA71:AC72 H72:J72 Y72 BD72:BH72 BJ72:BK72 H73 J73:L73 U73:Y73 AC73 AR73:AS74 AV73:BB74 BD73:BL74 AA73:AA75">
    <cfRule type="cellIs" dxfId="3499" priority="184" operator="equal">
      <formula>"2014-2"</formula>
    </cfRule>
  </conditionalFormatting>
  <conditionalFormatting sqref="AG67">
    <cfRule type="cellIs" dxfId="3498" priority="29" operator="equal">
      <formula>5</formula>
    </cfRule>
    <cfRule type="cellIs" dxfId="3497" priority="28" operator="equal">
      <formula>"2015-1"</formula>
    </cfRule>
    <cfRule type="cellIs" dxfId="3496" priority="38" operator="lessThan">
      <formula>6</formula>
    </cfRule>
    <cfRule type="cellIs" dxfId="3495" priority="37" operator="equal">
      <formula>"2014-2"</formula>
    </cfRule>
    <cfRule type="cellIs" dxfId="3494" priority="36" operator="equal">
      <formula>"2014-2"</formula>
    </cfRule>
    <cfRule type="cellIs" dxfId="3493" priority="35" operator="equal">
      <formula>"2014-2"</formula>
    </cfRule>
    <cfRule type="cellIs" dxfId="3492" priority="31" operator="equal">
      <formula>5</formula>
    </cfRule>
    <cfRule type="cellIs" dxfId="3491" priority="30" operator="equal">
      <formula>5</formula>
    </cfRule>
  </conditionalFormatting>
  <conditionalFormatting sqref="AG69">
    <cfRule type="cellIs" dxfId="3490" priority="49" operator="lessThan">
      <formula>6</formula>
    </cfRule>
    <cfRule type="cellIs" dxfId="3489" priority="48" operator="equal">
      <formula>"2014-2"</formula>
    </cfRule>
    <cfRule type="cellIs" dxfId="3488" priority="47" operator="equal">
      <formula>"2014-2"</formula>
    </cfRule>
    <cfRule type="cellIs" dxfId="3487" priority="42" operator="equal">
      <formula>5</formula>
    </cfRule>
    <cfRule type="cellIs" dxfId="3486" priority="41" operator="equal">
      <formula>5</formula>
    </cfRule>
    <cfRule type="cellIs" dxfId="3485" priority="40" operator="equal">
      <formula>5</formula>
    </cfRule>
    <cfRule type="cellIs" dxfId="3484" priority="39" operator="equal">
      <formula>"2015-1"</formula>
    </cfRule>
    <cfRule type="cellIs" dxfId="3483" priority="46" operator="equal">
      <formula>"2014-2"</formula>
    </cfRule>
  </conditionalFormatting>
  <conditionalFormatting sqref="AG72:AG73">
    <cfRule type="cellIs" dxfId="3482" priority="173" operator="equal">
      <formula>"2014-2"</formula>
    </cfRule>
    <cfRule type="cellIs" dxfId="3481" priority="174" operator="equal">
      <formula>"2014-2"</formula>
    </cfRule>
    <cfRule type="cellIs" dxfId="3480" priority="175" operator="equal">
      <formula>"2014-2"</formula>
    </cfRule>
    <cfRule type="cellIs" dxfId="3479" priority="176" operator="lessThan">
      <formula>6</formula>
    </cfRule>
    <cfRule type="cellIs" dxfId="3478" priority="167" operator="equal">
      <formula>5</formula>
    </cfRule>
    <cfRule type="cellIs" dxfId="3477" priority="168" operator="equal">
      <formula>5</formula>
    </cfRule>
    <cfRule type="cellIs" dxfId="3476" priority="169" operator="equal">
      <formula>5</formula>
    </cfRule>
  </conditionalFormatting>
  <conditionalFormatting sqref="AH73:AH75">
    <cfRule type="cellIs" dxfId="3475" priority="127" operator="equal">
      <formula>"2015-1"</formula>
    </cfRule>
    <cfRule type="cellIs" dxfId="3474" priority="128" operator="equal">
      <formula>5</formula>
    </cfRule>
  </conditionalFormatting>
  <conditionalFormatting sqref="AI73">
    <cfRule type="cellIs" dxfId="3473" priority="121" operator="equal">
      <formula>"2014-2"</formula>
    </cfRule>
    <cfRule type="cellIs" dxfId="3472" priority="120" operator="equal">
      <formula>"2014-2"</formula>
    </cfRule>
    <cfRule type="cellIs" dxfId="3471" priority="119" operator="equal">
      <formula>"2014-2"</formula>
    </cfRule>
    <cfRule type="cellIs" dxfId="3470" priority="115" operator="equal">
      <formula>5</formula>
    </cfRule>
    <cfRule type="cellIs" dxfId="3469" priority="114" operator="equal">
      <formula>5</formula>
    </cfRule>
    <cfRule type="cellIs" dxfId="3468" priority="113" operator="equal">
      <formula>5</formula>
    </cfRule>
    <cfRule type="cellIs" dxfId="3467" priority="122" operator="lessThan">
      <formula>6</formula>
    </cfRule>
  </conditionalFormatting>
  <conditionalFormatting sqref="AL36">
    <cfRule type="cellIs" dxfId="3466" priority="6" operator="equal">
      <formula>"2014-2"</formula>
    </cfRule>
    <cfRule type="cellIs" dxfId="3465" priority="4" operator="equal">
      <formula>"2015-1"</formula>
    </cfRule>
    <cfRule type="cellIs" dxfId="3464" priority="7" operator="lessThan">
      <formula>6</formula>
    </cfRule>
    <cfRule type="cellIs" dxfId="3463" priority="5" operator="equal">
      <formula>5</formula>
    </cfRule>
  </conditionalFormatting>
  <conditionalFormatting sqref="AM67">
    <cfRule type="cellIs" dxfId="3462" priority="26" operator="equal">
      <formula>"2014-2"</formula>
    </cfRule>
    <cfRule type="cellIs" dxfId="3461" priority="24" operator="equal">
      <formula>"2014-2"</formula>
    </cfRule>
    <cfRule type="cellIs" dxfId="3460" priority="20" operator="equal">
      <formula>5</formula>
    </cfRule>
    <cfRule type="cellIs" dxfId="3459" priority="19" operator="equal">
      <formula>5</formula>
    </cfRule>
    <cfRule type="cellIs" dxfId="3458" priority="18" operator="equal">
      <formula>5</formula>
    </cfRule>
    <cfRule type="cellIs" dxfId="3457" priority="17" operator="equal">
      <formula>"2015-1"</formula>
    </cfRule>
    <cfRule type="cellIs" dxfId="3456" priority="25" operator="equal">
      <formula>"2014-2"</formula>
    </cfRule>
    <cfRule type="cellIs" dxfId="3455" priority="27" operator="lessThan">
      <formula>6</formula>
    </cfRule>
  </conditionalFormatting>
  <conditionalFormatting sqref="AM69">
    <cfRule type="cellIs" dxfId="3454" priority="57" operator="equal">
      <formula>"2014-2"</formula>
    </cfRule>
    <cfRule type="cellIs" dxfId="3453" priority="53" operator="equal">
      <formula>5</formula>
    </cfRule>
    <cfRule type="cellIs" dxfId="3452" priority="51" operator="equal">
      <formula>5</formula>
    </cfRule>
    <cfRule type="cellIs" dxfId="3451" priority="50" operator="equal">
      <formula>"2015-1"</formula>
    </cfRule>
    <cfRule type="cellIs" dxfId="3450" priority="52" operator="equal">
      <formula>5</formula>
    </cfRule>
    <cfRule type="cellIs" dxfId="3449" priority="59" operator="equal">
      <formula>"2014-2"</formula>
    </cfRule>
    <cfRule type="cellIs" dxfId="3448" priority="60" operator="lessThan">
      <formula>6</formula>
    </cfRule>
    <cfRule type="cellIs" dxfId="3447" priority="58" operator="equal">
      <formula>"2014-2"</formula>
    </cfRule>
  </conditionalFormatting>
  <conditionalFormatting sqref="AP73:AQ75">
    <cfRule type="cellIs" dxfId="3446" priority="129" operator="equal">
      <formula>"2015-1"</formula>
    </cfRule>
    <cfRule type="cellIs" dxfId="3445" priority="130" operator="equal">
      <formula>5</formula>
    </cfRule>
  </conditionalFormatting>
  <conditionalFormatting sqref="AR73:AS74 AA73:AA75 AF73:AG75 AI73:AO75 H71:Y71 BD71:BL71 AA71:AC72 AF71:BB72 H72:J72 L72:V72 Y72 BD72:BH72 BJ72:BK72 H73 J73:L73 N73:S73 U73:Y73 AC73 AV73:BB74 BD73:BL74">
    <cfRule type="cellIs" dxfId="3444" priority="187" operator="lessThan">
      <formula>6</formula>
    </cfRule>
  </conditionalFormatting>
  <conditionalFormatting sqref="AT73:AU75">
    <cfRule type="cellIs" dxfId="3443" priority="125" operator="equal">
      <formula>"2015-1"</formula>
    </cfRule>
    <cfRule type="cellIs" dxfId="3442" priority="126" operator="equal">
      <formula>5</formula>
    </cfRule>
  </conditionalFormatting>
  <conditionalFormatting sqref="AV74:BL74">
    <cfRule type="cellIs" dxfId="3441" priority="62" operator="equal">
      <formula>5</formula>
    </cfRule>
    <cfRule type="cellIs" dxfId="3440" priority="63" operator="equal">
      <formula>5</formula>
    </cfRule>
    <cfRule type="cellIs" dxfId="3439" priority="64" operator="equal">
      <formula>5</formula>
    </cfRule>
  </conditionalFormatting>
  <conditionalFormatting sqref="BC71:BC74">
    <cfRule type="cellIs" dxfId="3438" priority="69" operator="equal">
      <formula>"2014-2"</formula>
    </cfRule>
    <cfRule type="cellIs" dxfId="3437" priority="61" operator="equal">
      <formula>"2015-1"</formula>
    </cfRule>
    <cfRule type="cellIs" dxfId="3436" priority="68" operator="equal">
      <formula>"2014-2"</formula>
    </cfRule>
    <cfRule type="cellIs" dxfId="3435" priority="71" operator="lessThan">
      <formula>6</formula>
    </cfRule>
    <cfRule type="cellIs" dxfId="3434" priority="70" operator="equal">
      <formula>"2014-2"</formula>
    </cfRule>
  </conditionalFormatting>
  <conditionalFormatting sqref="BI72">
    <cfRule type="cellIs" dxfId="3433" priority="144" operator="equal">
      <formula>5</formula>
    </cfRule>
    <cfRule type="cellIs" dxfId="3432" priority="143" operator="equal">
      <formula>"2015-1"</formula>
    </cfRule>
  </conditionalFormatting>
  <conditionalFormatting sqref="BL72">
    <cfRule type="cellIs" dxfId="3431" priority="138" operator="equal">
      <formula>5</formula>
    </cfRule>
    <cfRule type="cellIs" dxfId="3430" priority="137" operator="equal">
      <formula>"2015-1"</formula>
    </cfRule>
  </conditionalFormatting>
  <conditionalFormatting sqref="BS71:DJ71">
    <cfRule type="cellIs" dxfId="3429" priority="108" operator="equal">
      <formula>"2015-1"</formula>
    </cfRule>
    <cfRule type="cellIs" dxfId="3428" priority="109" operator="equal">
      <formula>"2014-2"</formula>
    </cfRule>
    <cfRule type="cellIs" dxfId="3427" priority="110" operator="equal">
      <formula>"2014-2"</formula>
    </cfRule>
    <cfRule type="cellIs" dxfId="3426" priority="111" operator="equal">
      <formula>"2014-2"</formula>
    </cfRule>
    <cfRule type="cellIs" dxfId="3425" priority="112" operator="lessThan">
      <formula>6</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28"/>
  <sheetViews>
    <sheetView topLeftCell="A4" zoomScale="115" zoomScaleNormal="115" zoomScalePageLayoutView="90" workbookViewId="0">
      <pane xSplit="4" topLeftCell="E1" activePane="topRight" state="frozen"/>
      <selection activeCell="A4" sqref="A4"/>
      <selection pane="topRight" activeCell="F13" sqref="F13"/>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32.5546875" style="52" customWidth="1"/>
    <col min="5" max="5" width="8.6640625" style="52" customWidth="1"/>
    <col min="6" max="7" width="7.6640625"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7" width="12.88671875" style="52" customWidth="1"/>
    <col min="18" max="18" width="11.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39" width="11" style="52" customWidth="1"/>
    <col min="40" max="43" width="9.88671875" style="52" customWidth="1"/>
    <col min="44" max="44" width="12.5546875" style="52" customWidth="1"/>
    <col min="45" max="46" width="9.88671875" style="52" customWidth="1"/>
    <col min="47" max="47" width="11.109375" style="52" customWidth="1"/>
    <col min="48" max="60" width="9.88671875" style="52" customWidth="1"/>
    <col min="61" max="61" width="13.44140625" style="52" customWidth="1"/>
    <col min="62" max="62" width="9.88671875" style="52" customWidth="1"/>
    <col min="63" max="63" width="11.5546875" style="52" customWidth="1"/>
    <col min="64" max="64" width="11.44140625" style="52" customWidth="1"/>
    <col min="65" max="66" width="11.109375" style="52" customWidth="1"/>
    <col min="67" max="67" width="13.33203125" style="52" customWidth="1"/>
    <col min="68" max="68" width="11.109375" style="52" customWidth="1"/>
    <col min="69" max="76" width="5.6640625" style="52" customWidth="1"/>
    <col min="77" max="77" width="9.5546875" style="52" customWidth="1"/>
    <col min="78" max="78" width="11.44140625" style="52"/>
    <col min="79" max="81" width="5.6640625" style="52" customWidth="1"/>
    <col min="82" max="82" width="10" style="52" customWidth="1"/>
    <col min="83" max="83" width="11.44140625" style="52"/>
    <col min="84" max="91" width="5.6640625" style="52" customWidth="1"/>
    <col min="92" max="92" width="10.6640625" style="52" customWidth="1"/>
    <col min="93" max="93" width="11.44140625" style="52"/>
    <col min="94" max="101" width="5.6640625" style="52" customWidth="1"/>
    <col min="102" max="102" width="10.5546875" style="52" customWidth="1"/>
    <col min="103" max="103" width="11.44140625" style="52"/>
    <col min="104" max="104" width="16.5546875" style="52" customWidth="1"/>
    <col min="105" max="105" width="15.88671875" style="52" customWidth="1"/>
    <col min="106" max="106" width="10.44140625" style="52" customWidth="1"/>
    <col min="107" max="110" width="11.44140625" style="52"/>
    <col min="111" max="111" width="13.5546875" style="52" customWidth="1"/>
    <col min="112" max="16384" width="11.44140625" style="52"/>
  </cols>
  <sheetData>
    <row r="1" spans="1:112" ht="21" hidden="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AY1" s="10"/>
      <c r="AZ1" s="10"/>
      <c r="BF1" s="11"/>
      <c r="BI1" s="12"/>
    </row>
    <row r="2" spans="1:112" ht="9" hidden="1"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2" ht="17.399999999999999" hidden="1" x14ac:dyDescent="0.25">
      <c r="A3" s="2" t="s">
        <v>92</v>
      </c>
      <c r="B3" s="2"/>
      <c r="C3" s="2"/>
      <c r="D3" s="2"/>
      <c r="E3" s="2"/>
      <c r="F3" s="2"/>
      <c r="J3" s="2"/>
      <c r="K3" s="2"/>
      <c r="L3" s="2"/>
      <c r="M3" s="2"/>
      <c r="N3" s="2"/>
      <c r="O3" s="2"/>
      <c r="P3" s="2"/>
      <c r="Q3" s="2"/>
      <c r="R3" s="2"/>
      <c r="S3" s="2"/>
      <c r="T3" s="2"/>
      <c r="U3" s="2"/>
      <c r="V3" s="2"/>
      <c r="W3" s="2"/>
      <c r="X3" s="2"/>
      <c r="Y3" s="2"/>
      <c r="Z3" s="2"/>
      <c r="AA3" s="2"/>
      <c r="AB3" s="2"/>
      <c r="AC3" s="2"/>
      <c r="AD3" s="2"/>
      <c r="AE3" s="2"/>
    </row>
    <row r="4" spans="1:112" ht="25.5" customHeight="1"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2" ht="24.75" customHeight="1" x14ac:dyDescent="0.25"/>
    <row r="6" spans="1:112" ht="44.25" customHeight="1" thickBot="1" x14ac:dyDescent="0.3">
      <c r="A6" s="2" t="s">
        <v>93</v>
      </c>
      <c r="B6" s="2"/>
    </row>
    <row r="7" spans="1:112" ht="21" customHeight="1" thickBot="1" x14ac:dyDescent="0.3">
      <c r="A7" s="1014" t="s">
        <v>2</v>
      </c>
      <c r="B7" s="1017" t="s">
        <v>65</v>
      </c>
      <c r="C7" s="1017" t="s">
        <v>0</v>
      </c>
      <c r="D7" s="1017" t="s">
        <v>1</v>
      </c>
      <c r="E7" s="1022" t="s">
        <v>32</v>
      </c>
      <c r="F7" s="1023"/>
      <c r="G7" s="1024"/>
      <c r="H7" s="1012" t="s">
        <v>3</v>
      </c>
      <c r="I7" s="1013"/>
      <c r="J7" s="1013"/>
      <c r="K7" s="1013"/>
      <c r="L7" s="1013"/>
      <c r="M7" s="1013"/>
      <c r="N7" s="1013"/>
      <c r="O7" s="1013"/>
      <c r="P7" s="1013"/>
      <c r="Q7" s="1013"/>
      <c r="R7" s="1013"/>
      <c r="S7" s="1013"/>
      <c r="T7" s="1013"/>
      <c r="U7" s="1013"/>
      <c r="V7" s="1013"/>
      <c r="W7" s="1013"/>
      <c r="X7" s="1013"/>
      <c r="Y7" s="1013"/>
      <c r="Z7" s="1013"/>
      <c r="AA7" s="1013"/>
      <c r="AB7" s="1013"/>
      <c r="AC7" s="1013"/>
      <c r="AD7" s="1013"/>
      <c r="AE7" s="1013"/>
      <c r="AF7" s="1013"/>
      <c r="AG7" s="1013"/>
      <c r="AH7" s="1013"/>
      <c r="AI7" s="1013"/>
      <c r="AJ7" s="1013"/>
      <c r="AK7" s="1013"/>
      <c r="AL7" s="1013"/>
      <c r="AM7" s="1013"/>
      <c r="AN7" s="1013"/>
      <c r="AO7" s="1013"/>
      <c r="AP7" s="1013"/>
      <c r="AQ7" s="1013"/>
      <c r="AR7" s="1013"/>
      <c r="AS7" s="1013"/>
      <c r="AT7" s="1013"/>
      <c r="AU7" s="1013"/>
      <c r="AV7" s="1013"/>
      <c r="AW7" s="1013"/>
      <c r="AX7" s="1025" t="s">
        <v>10</v>
      </c>
      <c r="AY7" s="1005"/>
      <c r="AZ7" s="1005"/>
      <c r="BA7" s="1005"/>
      <c r="BB7" s="1005"/>
      <c r="BC7" s="1005"/>
      <c r="BD7" s="1005"/>
      <c r="BE7" s="1005"/>
      <c r="BF7" s="1005"/>
      <c r="BG7" s="1006"/>
      <c r="BH7" s="1007" t="s">
        <v>11</v>
      </c>
      <c r="BI7" s="1007"/>
      <c r="BJ7" s="1007"/>
      <c r="BK7" s="1008" t="s">
        <v>58</v>
      </c>
      <c r="BL7" s="1009"/>
      <c r="BM7" s="1009"/>
      <c r="BN7" s="1009"/>
      <c r="BO7" s="1009"/>
      <c r="BP7" s="1010"/>
      <c r="BQ7" s="996" t="s">
        <v>19</v>
      </c>
      <c r="BR7" s="996"/>
      <c r="BS7" s="996"/>
      <c r="BT7" s="996"/>
      <c r="BU7" s="996"/>
      <c r="BV7" s="996"/>
      <c r="BW7" s="996"/>
      <c r="BX7" s="996"/>
      <c r="BY7" s="996"/>
      <c r="BZ7" s="1011"/>
      <c r="CA7" s="997" t="s">
        <v>51</v>
      </c>
      <c r="CB7" s="998"/>
      <c r="CC7" s="998"/>
      <c r="CD7" s="998"/>
      <c r="CE7" s="999"/>
      <c r="CF7" s="995" t="s">
        <v>20</v>
      </c>
      <c r="CG7" s="996"/>
      <c r="CH7" s="996"/>
      <c r="CI7" s="996"/>
      <c r="CJ7" s="996"/>
      <c r="CK7" s="996"/>
      <c r="CL7" s="996"/>
      <c r="CM7" s="996"/>
      <c r="CN7" s="996"/>
      <c r="CO7" s="1011"/>
      <c r="CP7" s="995" t="s">
        <v>21</v>
      </c>
      <c r="CQ7" s="996"/>
      <c r="CR7" s="996"/>
      <c r="CS7" s="996"/>
      <c r="CT7" s="996"/>
      <c r="CU7" s="996"/>
      <c r="CV7" s="996"/>
      <c r="CW7" s="996"/>
      <c r="CX7" s="996"/>
      <c r="CY7" s="996"/>
      <c r="CZ7" s="997" t="s">
        <v>77</v>
      </c>
      <c r="DA7" s="998"/>
      <c r="DB7" s="997" t="s">
        <v>67</v>
      </c>
      <c r="DC7" s="998"/>
      <c r="DD7" s="998"/>
      <c r="DE7" s="998"/>
      <c r="DF7" s="998"/>
      <c r="DG7" s="998"/>
      <c r="DH7" s="999"/>
    </row>
    <row r="8" spans="1:112" s="54" customFormat="1" ht="67.5" customHeight="1" x14ac:dyDescent="0.2">
      <c r="A8" s="1015"/>
      <c r="B8" s="1018"/>
      <c r="C8" s="1018"/>
      <c r="D8" s="1018"/>
      <c r="E8" s="1000" t="s">
        <v>402</v>
      </c>
      <c r="F8" s="1001" t="s">
        <v>33</v>
      </c>
      <c r="G8" s="1003" t="s">
        <v>15</v>
      </c>
      <c r="H8" s="14" t="s">
        <v>316</v>
      </c>
      <c r="I8" s="15" t="s">
        <v>409</v>
      </c>
      <c r="J8" s="15" t="s">
        <v>4</v>
      </c>
      <c r="K8" s="15" t="s">
        <v>95</v>
      </c>
      <c r="L8" s="15" t="s">
        <v>7</v>
      </c>
      <c r="M8" s="16" t="s">
        <v>221</v>
      </c>
      <c r="N8" s="14" t="s">
        <v>410</v>
      </c>
      <c r="O8" s="15" t="s">
        <v>164</v>
      </c>
      <c r="P8" s="15" t="s">
        <v>6</v>
      </c>
      <c r="Q8" s="15" t="s">
        <v>106</v>
      </c>
      <c r="R8" s="15" t="s">
        <v>328</v>
      </c>
      <c r="S8" s="16" t="s">
        <v>103</v>
      </c>
      <c r="T8" s="14" t="s">
        <v>411</v>
      </c>
      <c r="U8" s="15" t="s">
        <v>412</v>
      </c>
      <c r="V8" s="15" t="s">
        <v>273</v>
      </c>
      <c r="W8" s="15" t="s">
        <v>329</v>
      </c>
      <c r="X8" s="15" t="s">
        <v>48</v>
      </c>
      <c r="Y8" s="16" t="s">
        <v>321</v>
      </c>
      <c r="Z8" s="14" t="s">
        <v>413</v>
      </c>
      <c r="AA8" s="15" t="s">
        <v>414</v>
      </c>
      <c r="AB8" s="15" t="s">
        <v>415</v>
      </c>
      <c r="AC8" s="15" t="s">
        <v>334</v>
      </c>
      <c r="AD8" s="15" t="s">
        <v>45</v>
      </c>
      <c r="AE8" s="16" t="s">
        <v>346</v>
      </c>
      <c r="AF8" s="14" t="s">
        <v>416</v>
      </c>
      <c r="AG8" s="15" t="s">
        <v>417</v>
      </c>
      <c r="AH8" s="15" t="s">
        <v>418</v>
      </c>
      <c r="AI8" s="15" t="s">
        <v>419</v>
      </c>
      <c r="AJ8" s="15" t="s">
        <v>212</v>
      </c>
      <c r="AK8" s="16" t="s">
        <v>344</v>
      </c>
      <c r="AL8" s="14" t="s">
        <v>420</v>
      </c>
      <c r="AM8" s="15" t="s">
        <v>421</v>
      </c>
      <c r="AN8" s="15" t="s">
        <v>422</v>
      </c>
      <c r="AO8" s="15" t="s">
        <v>423</v>
      </c>
      <c r="AP8" s="15" t="s">
        <v>424</v>
      </c>
      <c r="AQ8" s="16" t="s">
        <v>8</v>
      </c>
      <c r="AR8" s="14" t="s">
        <v>425</v>
      </c>
      <c r="AS8" s="15" t="s">
        <v>426</v>
      </c>
      <c r="AT8" s="15" t="s">
        <v>341</v>
      </c>
      <c r="AU8" s="16" t="s">
        <v>427</v>
      </c>
      <c r="AV8" s="14" t="s">
        <v>46</v>
      </c>
      <c r="AW8" s="15" t="s">
        <v>9</v>
      </c>
      <c r="AX8" s="31" t="s">
        <v>342</v>
      </c>
      <c r="AY8" s="5" t="s">
        <v>155</v>
      </c>
      <c r="AZ8" s="5" t="s">
        <v>428</v>
      </c>
      <c r="BA8" s="5" t="s">
        <v>429</v>
      </c>
      <c r="BB8" s="5" t="s">
        <v>430</v>
      </c>
      <c r="BC8" s="5" t="s">
        <v>431</v>
      </c>
      <c r="BD8" s="5" t="s">
        <v>340</v>
      </c>
      <c r="BE8" s="5" t="s">
        <v>339</v>
      </c>
      <c r="BF8" s="5" t="s">
        <v>219</v>
      </c>
      <c r="BG8" s="32" t="s">
        <v>5</v>
      </c>
      <c r="BH8" s="30" t="s">
        <v>12</v>
      </c>
      <c r="BI8" s="6" t="s">
        <v>13</v>
      </c>
      <c r="BJ8" s="6" t="s">
        <v>14</v>
      </c>
      <c r="BK8" s="21" t="s">
        <v>56</v>
      </c>
      <c r="BL8" s="19" t="s">
        <v>62</v>
      </c>
      <c r="BM8" s="19" t="s">
        <v>63</v>
      </c>
      <c r="BN8" s="25" t="s">
        <v>64</v>
      </c>
      <c r="BO8" s="25" t="s">
        <v>76</v>
      </c>
      <c r="BP8" s="26" t="s">
        <v>57</v>
      </c>
      <c r="BQ8" s="18" t="s">
        <v>22</v>
      </c>
      <c r="BR8" s="7" t="s">
        <v>23</v>
      </c>
      <c r="BS8" s="7" t="s">
        <v>24</v>
      </c>
      <c r="BT8" s="7" t="s">
        <v>25</v>
      </c>
      <c r="BU8" s="7" t="s">
        <v>26</v>
      </c>
      <c r="BV8" s="7" t="s">
        <v>27</v>
      </c>
      <c r="BW8" s="7" t="s">
        <v>28</v>
      </c>
      <c r="BX8" s="7" t="s">
        <v>29</v>
      </c>
      <c r="BY8" s="22" t="s">
        <v>35</v>
      </c>
      <c r="BZ8" s="13" t="s">
        <v>59</v>
      </c>
      <c r="CA8" s="8" t="s">
        <v>22</v>
      </c>
      <c r="CB8" s="7" t="s">
        <v>23</v>
      </c>
      <c r="CC8" s="7" t="s">
        <v>24</v>
      </c>
      <c r="CD8" s="7" t="s">
        <v>34</v>
      </c>
      <c r="CE8" s="23" t="s">
        <v>60</v>
      </c>
      <c r="CF8" s="8" t="s">
        <v>22</v>
      </c>
      <c r="CG8" s="7" t="s">
        <v>23</v>
      </c>
      <c r="CH8" s="7" t="s">
        <v>24</v>
      </c>
      <c r="CI8" s="7" t="s">
        <v>25</v>
      </c>
      <c r="CJ8" s="7" t="s">
        <v>26</v>
      </c>
      <c r="CK8" s="7" t="s">
        <v>27</v>
      </c>
      <c r="CL8" s="7" t="s">
        <v>28</v>
      </c>
      <c r="CM8" s="7" t="s">
        <v>29</v>
      </c>
      <c r="CN8" s="7" t="s">
        <v>34</v>
      </c>
      <c r="CO8" s="23" t="s">
        <v>60</v>
      </c>
      <c r="CP8" s="8" t="s">
        <v>22</v>
      </c>
      <c r="CQ8" s="7" t="s">
        <v>23</v>
      </c>
      <c r="CR8" s="7" t="s">
        <v>24</v>
      </c>
      <c r="CS8" s="7" t="s">
        <v>25</v>
      </c>
      <c r="CT8" s="7" t="s">
        <v>26</v>
      </c>
      <c r="CU8" s="7" t="s">
        <v>27</v>
      </c>
      <c r="CV8" s="7" t="s">
        <v>28</v>
      </c>
      <c r="CW8" s="7" t="s">
        <v>29</v>
      </c>
      <c r="CX8" s="7" t="s">
        <v>34</v>
      </c>
      <c r="CY8" s="24" t="s">
        <v>60</v>
      </c>
      <c r="CZ8" s="8" t="s">
        <v>78</v>
      </c>
      <c r="DA8" s="22" t="s">
        <v>61</v>
      </c>
      <c r="DB8" s="8" t="s">
        <v>68</v>
      </c>
      <c r="DC8" s="7" t="s">
        <v>74</v>
      </c>
      <c r="DD8" s="7" t="s">
        <v>69</v>
      </c>
      <c r="DE8" s="7" t="s">
        <v>70</v>
      </c>
      <c r="DF8" s="7" t="s">
        <v>71</v>
      </c>
      <c r="DG8" s="7" t="s">
        <v>72</v>
      </c>
      <c r="DH8" s="13" t="s">
        <v>73</v>
      </c>
    </row>
    <row r="9" spans="1:112" s="54" customFormat="1" ht="15" customHeight="1" x14ac:dyDescent="0.2">
      <c r="A9" s="1016"/>
      <c r="B9" s="1002"/>
      <c r="C9" s="1019"/>
      <c r="D9" s="1019"/>
      <c r="E9" s="1000"/>
      <c r="F9" s="1002"/>
      <c r="G9" s="1004"/>
      <c r="H9" s="209">
        <v>1148</v>
      </c>
      <c r="I9" s="210">
        <v>1299</v>
      </c>
      <c r="J9" s="210">
        <v>1103</v>
      </c>
      <c r="K9" s="210">
        <v>1178</v>
      </c>
      <c r="L9" s="210">
        <v>1017</v>
      </c>
      <c r="M9" s="211">
        <v>1003</v>
      </c>
      <c r="N9" s="209">
        <v>1298</v>
      </c>
      <c r="O9" s="210">
        <v>1150</v>
      </c>
      <c r="P9" s="210">
        <v>1149</v>
      </c>
      <c r="Q9" s="210">
        <v>1013</v>
      </c>
      <c r="R9" s="210">
        <v>1163</v>
      </c>
      <c r="S9" s="211">
        <v>1151</v>
      </c>
      <c r="T9" s="209">
        <v>1302</v>
      </c>
      <c r="U9" s="210">
        <v>1301</v>
      </c>
      <c r="V9" s="210">
        <v>1295</v>
      </c>
      <c r="W9" s="210">
        <v>1165</v>
      </c>
      <c r="X9" s="210">
        <v>1006</v>
      </c>
      <c r="Y9" s="211">
        <v>1157</v>
      </c>
      <c r="Z9" s="209">
        <v>1306</v>
      </c>
      <c r="AA9" s="210">
        <v>1303</v>
      </c>
      <c r="AB9" s="210">
        <v>1307</v>
      </c>
      <c r="AC9" s="210">
        <v>1127</v>
      </c>
      <c r="AD9" s="210">
        <v>1083</v>
      </c>
      <c r="AE9" s="211">
        <v>1304</v>
      </c>
      <c r="AF9" s="209">
        <v>1308</v>
      </c>
      <c r="AG9" s="210">
        <v>1309</v>
      </c>
      <c r="AH9" s="210">
        <v>1312</v>
      </c>
      <c r="AI9" s="210">
        <v>1315</v>
      </c>
      <c r="AJ9" s="210">
        <v>1202</v>
      </c>
      <c r="AK9" s="211">
        <v>1311</v>
      </c>
      <c r="AL9" s="209">
        <v>1318</v>
      </c>
      <c r="AM9" s="210">
        <v>1310</v>
      </c>
      <c r="AN9" s="210">
        <v>1231</v>
      </c>
      <c r="AO9" s="210">
        <v>1314</v>
      </c>
      <c r="AP9" s="210">
        <v>1305</v>
      </c>
      <c r="AQ9" s="211">
        <v>1200</v>
      </c>
      <c r="AR9" s="209">
        <v>13116</v>
      </c>
      <c r="AS9" s="210">
        <v>1313</v>
      </c>
      <c r="AT9" s="210">
        <v>1156</v>
      </c>
      <c r="AU9" s="211">
        <v>1317</v>
      </c>
      <c r="AV9" s="209">
        <v>1052</v>
      </c>
      <c r="AW9" s="210">
        <v>1090</v>
      </c>
      <c r="AX9" s="212">
        <v>1145</v>
      </c>
      <c r="AY9" s="213">
        <v>1166</v>
      </c>
      <c r="AZ9" s="213">
        <v>1195</v>
      </c>
      <c r="BA9" s="213">
        <v>1319</v>
      </c>
      <c r="BB9" s="213">
        <v>1222</v>
      </c>
      <c r="BC9" s="213">
        <v>1320</v>
      </c>
      <c r="BD9" s="213">
        <v>1167</v>
      </c>
      <c r="BE9" s="213">
        <v>1152</v>
      </c>
      <c r="BF9" s="213">
        <v>1207</v>
      </c>
      <c r="BG9" s="214">
        <v>1008</v>
      </c>
      <c r="BH9" s="215">
        <v>1102</v>
      </c>
      <c r="BI9" s="216">
        <v>1105</v>
      </c>
      <c r="BJ9" s="216">
        <v>1107</v>
      </c>
      <c r="BK9" s="218"/>
      <c r="BL9" s="219"/>
      <c r="BM9" s="219"/>
      <c r="BN9" s="220"/>
      <c r="BO9" s="220"/>
      <c r="BP9" s="221"/>
      <c r="BQ9" s="222"/>
      <c r="BR9" s="223"/>
      <c r="BS9" s="223"/>
      <c r="BT9" s="223"/>
      <c r="BU9" s="223"/>
      <c r="BV9" s="223"/>
      <c r="BW9" s="223"/>
      <c r="BX9" s="223"/>
      <c r="BY9" s="224"/>
      <c r="BZ9" s="225"/>
      <c r="CA9" s="226"/>
      <c r="CB9" s="223"/>
      <c r="CC9" s="223"/>
      <c r="CD9" s="223"/>
      <c r="CE9" s="227"/>
      <c r="CF9" s="226"/>
      <c r="CG9" s="223"/>
      <c r="CH9" s="223"/>
      <c r="CI9" s="223"/>
      <c r="CJ9" s="223"/>
      <c r="CK9" s="223"/>
      <c r="CL9" s="223"/>
      <c r="CM9" s="223"/>
      <c r="CN9" s="223"/>
      <c r="CO9" s="227"/>
      <c r="CP9" s="226"/>
      <c r="CQ9" s="223"/>
      <c r="CR9" s="223"/>
      <c r="CS9" s="223"/>
      <c r="CT9" s="223"/>
      <c r="CU9" s="223"/>
      <c r="CV9" s="223"/>
      <c r="CW9" s="223"/>
      <c r="CX9" s="223"/>
      <c r="CY9" s="24"/>
      <c r="CZ9" s="226"/>
      <c r="DA9" s="224"/>
      <c r="DB9" s="226"/>
      <c r="DC9" s="223"/>
      <c r="DD9" s="223"/>
      <c r="DE9" s="223"/>
      <c r="DF9" s="223"/>
      <c r="DG9" s="223"/>
      <c r="DH9" s="225"/>
    </row>
    <row r="10" spans="1:112" s="380" customFormat="1" ht="15" hidden="1" customHeight="1" x14ac:dyDescent="0.25">
      <c r="A10" s="56">
        <v>1</v>
      </c>
      <c r="B10" s="376">
        <v>40487</v>
      </c>
      <c r="C10" s="377" t="s">
        <v>705</v>
      </c>
      <c r="D10" s="378" t="s">
        <v>706</v>
      </c>
      <c r="E10" s="376" t="s">
        <v>592</v>
      </c>
      <c r="F10" s="377">
        <v>1</v>
      </c>
      <c r="G10" s="56"/>
      <c r="H10" s="376"/>
      <c r="I10" s="377"/>
      <c r="J10" s="376">
        <v>5</v>
      </c>
      <c r="K10" s="377"/>
      <c r="L10" s="56"/>
      <c r="M10" s="376"/>
      <c r="N10" s="377"/>
      <c r="O10" s="56"/>
      <c r="P10" s="376"/>
      <c r="Q10" s="377">
        <v>5</v>
      </c>
      <c r="R10" s="56">
        <v>5</v>
      </c>
      <c r="S10" s="376">
        <v>5</v>
      </c>
      <c r="T10" s="377"/>
      <c r="U10" s="56"/>
      <c r="V10" s="376"/>
      <c r="W10" s="377">
        <v>5</v>
      </c>
      <c r="X10" s="56"/>
      <c r="Y10" s="376"/>
      <c r="Z10" s="377"/>
      <c r="AA10" s="56"/>
      <c r="AB10" s="376"/>
      <c r="AC10" s="377"/>
      <c r="AD10" s="56">
        <v>5</v>
      </c>
      <c r="AE10" s="376">
        <v>5</v>
      </c>
      <c r="AF10" s="377"/>
      <c r="AG10" s="56"/>
      <c r="AH10" s="376"/>
      <c r="AI10" s="377"/>
      <c r="AJ10" s="56"/>
      <c r="AK10" s="376"/>
      <c r="AL10" s="377"/>
      <c r="AM10" s="56"/>
      <c r="AN10" s="376"/>
      <c r="AO10" s="377"/>
      <c r="AP10" s="56"/>
      <c r="AQ10" s="376"/>
      <c r="AR10" s="377"/>
      <c r="AS10" s="56"/>
      <c r="AT10" s="376"/>
      <c r="AU10" s="377"/>
      <c r="AV10" s="56"/>
      <c r="AW10" s="376"/>
      <c r="AX10" s="377"/>
      <c r="AY10" s="56"/>
      <c r="AZ10" s="376"/>
      <c r="BA10" s="377"/>
      <c r="BB10" s="56"/>
      <c r="BC10" s="376"/>
      <c r="BD10" s="377"/>
      <c r="BE10" s="56"/>
      <c r="BF10" s="376"/>
      <c r="BG10" s="377"/>
      <c r="BH10" s="56"/>
      <c r="BI10" s="376"/>
      <c r="BJ10" s="377"/>
      <c r="BK10" s="93">
        <f>COUNTIF(H10:BJ10, "2018-1")</f>
        <v>0</v>
      </c>
      <c r="BL10" s="376"/>
      <c r="BM10" s="377"/>
      <c r="BN10" s="56"/>
      <c r="BO10" s="376"/>
      <c r="BP10" s="377"/>
      <c r="BQ10" s="56"/>
      <c r="BR10" s="376"/>
      <c r="BS10" s="377"/>
      <c r="BT10" s="56"/>
      <c r="BU10" s="376"/>
      <c r="BV10" s="377"/>
      <c r="BW10" s="56"/>
      <c r="BX10" s="376"/>
      <c r="BY10" s="377"/>
      <c r="BZ10" s="56"/>
      <c r="CA10" s="376"/>
      <c r="CB10" s="377"/>
      <c r="CC10" s="56"/>
      <c r="CD10" s="376"/>
      <c r="CE10" s="377"/>
      <c r="CF10" s="56"/>
      <c r="CG10" s="376"/>
      <c r="CH10" s="377"/>
      <c r="CI10" s="56"/>
      <c r="CJ10" s="376"/>
      <c r="CK10" s="377"/>
      <c r="CL10" s="56"/>
      <c r="CM10" s="376"/>
      <c r="CN10" s="377"/>
      <c r="CO10" s="56"/>
      <c r="CP10" s="376"/>
      <c r="CQ10" s="377"/>
      <c r="CR10" s="56"/>
      <c r="CS10" s="376"/>
      <c r="CT10" s="377"/>
      <c r="CU10" s="56"/>
      <c r="CV10" s="376"/>
      <c r="CW10" s="377"/>
      <c r="CX10" s="56"/>
      <c r="CY10" s="376"/>
      <c r="CZ10" s="377"/>
      <c r="DA10" s="56"/>
      <c r="DB10" s="376"/>
      <c r="DC10" s="365"/>
      <c r="DD10" s="365"/>
      <c r="DE10" s="365"/>
      <c r="DF10" s="365"/>
      <c r="DG10" s="365"/>
      <c r="DH10" s="365"/>
    </row>
    <row r="11" spans="1:112" s="54" customFormat="1" ht="15" hidden="1" customHeight="1" x14ac:dyDescent="0.25">
      <c r="A11" s="56">
        <v>1</v>
      </c>
      <c r="B11" s="376">
        <v>40487</v>
      </c>
      <c r="C11" s="377" t="s">
        <v>633</v>
      </c>
      <c r="D11" s="378" t="s">
        <v>634</v>
      </c>
      <c r="E11" s="186" t="s">
        <v>592</v>
      </c>
      <c r="F11" s="181">
        <v>5</v>
      </c>
      <c r="G11" s="182"/>
      <c r="H11" s="93">
        <v>9</v>
      </c>
      <c r="I11" s="56">
        <v>9</v>
      </c>
      <c r="J11" s="56">
        <v>6</v>
      </c>
      <c r="K11" s="183" t="s">
        <v>295</v>
      </c>
      <c r="L11" s="183">
        <v>6</v>
      </c>
      <c r="M11" s="94">
        <v>7</v>
      </c>
      <c r="N11" s="93">
        <v>8</v>
      </c>
      <c r="O11" s="56">
        <v>9</v>
      </c>
      <c r="P11" s="183">
        <v>9</v>
      </c>
      <c r="Q11" s="262" t="s">
        <v>292</v>
      </c>
      <c r="R11" s="160">
        <v>7</v>
      </c>
      <c r="S11" s="94">
        <v>8</v>
      </c>
      <c r="T11" s="160">
        <v>10</v>
      </c>
      <c r="U11" s="56">
        <v>9</v>
      </c>
      <c r="V11" s="56">
        <v>8</v>
      </c>
      <c r="W11" s="56">
        <v>9</v>
      </c>
      <c r="X11" s="56">
        <v>6</v>
      </c>
      <c r="Y11" s="94">
        <v>9</v>
      </c>
      <c r="Z11" s="93">
        <v>9</v>
      </c>
      <c r="AA11" s="160">
        <v>10</v>
      </c>
      <c r="AB11" s="56">
        <v>9</v>
      </c>
      <c r="AC11" s="235">
        <v>9</v>
      </c>
      <c r="AD11" s="183">
        <v>8</v>
      </c>
      <c r="AE11" s="160">
        <v>8</v>
      </c>
      <c r="AF11" s="160">
        <v>9</v>
      </c>
      <c r="AG11" s="56">
        <v>9</v>
      </c>
      <c r="AH11" s="160">
        <v>9</v>
      </c>
      <c r="AI11" s="56">
        <v>9</v>
      </c>
      <c r="AJ11" s="56">
        <v>10</v>
      </c>
      <c r="AK11" s="94">
        <v>9</v>
      </c>
      <c r="AL11" s="93">
        <v>9</v>
      </c>
      <c r="AM11" s="56">
        <v>9</v>
      </c>
      <c r="AN11" s="56">
        <v>9</v>
      </c>
      <c r="AO11" s="56">
        <v>7</v>
      </c>
      <c r="AP11" s="93">
        <v>9</v>
      </c>
      <c r="AQ11" s="376">
        <v>7</v>
      </c>
      <c r="AR11" s="93">
        <v>9</v>
      </c>
      <c r="AS11" s="56">
        <v>10</v>
      </c>
      <c r="AT11" s="56">
        <v>8</v>
      </c>
      <c r="AU11" s="93">
        <v>10</v>
      </c>
      <c r="AV11" s="93">
        <v>9</v>
      </c>
      <c r="AW11" s="95">
        <v>9</v>
      </c>
      <c r="AX11" s="93">
        <v>9</v>
      </c>
      <c r="AY11" s="56">
        <v>7</v>
      </c>
      <c r="AZ11" s="56"/>
      <c r="BA11" s="56"/>
      <c r="BB11" s="56"/>
      <c r="BC11" s="56"/>
      <c r="BD11" s="56">
        <v>9</v>
      </c>
      <c r="BE11" s="56">
        <v>7</v>
      </c>
      <c r="BF11" s="56"/>
      <c r="BG11" s="94">
        <v>9</v>
      </c>
      <c r="BH11" s="183">
        <v>7</v>
      </c>
      <c r="BI11" s="56">
        <v>9</v>
      </c>
      <c r="BJ11" s="183">
        <v>8</v>
      </c>
      <c r="BK11" s="93">
        <f>COUNTIF(H11:BJ11, "2020-1")</f>
        <v>0</v>
      </c>
      <c r="BL11" s="93">
        <f>COUNTIF(H11:BJ11,"&gt;5")</f>
        <v>48</v>
      </c>
      <c r="BM11" s="93">
        <f>COUNTIF(H11:BJ11,"&gt;5?")</f>
        <v>2</v>
      </c>
      <c r="BN11" s="93">
        <f>COUNTIF(H11:BJ11,"5")</f>
        <v>0</v>
      </c>
      <c r="BO11" s="93">
        <f>COUNTIF(H11:BJ11,"5*")</f>
        <v>0</v>
      </c>
      <c r="BP11" s="93">
        <f>SUM(BL11:BO11)</f>
        <v>50</v>
      </c>
      <c r="BQ11" s="180">
        <v>7</v>
      </c>
      <c r="BR11" s="56"/>
      <c r="BS11" s="56"/>
      <c r="BT11" s="56"/>
      <c r="BU11" s="56"/>
      <c r="BV11" s="56"/>
      <c r="BW11" s="56"/>
      <c r="BX11" s="56"/>
      <c r="BY11" s="95"/>
      <c r="BZ11" s="94"/>
      <c r="CA11" s="93"/>
      <c r="CB11" s="56"/>
      <c r="CC11" s="56"/>
      <c r="CD11" s="56"/>
      <c r="CE11" s="379"/>
      <c r="CF11" s="93"/>
      <c r="CG11" s="56"/>
      <c r="CH11" s="56"/>
      <c r="CI11" s="56"/>
      <c r="CJ11" s="56"/>
      <c r="CK11" s="56"/>
      <c r="CL11" s="56"/>
      <c r="CM11" s="56"/>
      <c r="CN11" s="56"/>
      <c r="CO11" s="379"/>
      <c r="CP11" s="93"/>
      <c r="CQ11" s="56"/>
      <c r="CR11" s="56"/>
      <c r="CS11" s="56"/>
      <c r="CT11" s="56"/>
      <c r="CU11" s="56"/>
      <c r="CV11" s="56"/>
      <c r="CW11" s="56"/>
      <c r="CX11" s="56"/>
      <c r="CY11" s="235"/>
      <c r="CZ11" s="93"/>
      <c r="DA11" s="95"/>
      <c r="DB11" s="93"/>
      <c r="DC11" s="56"/>
      <c r="DD11" s="56"/>
      <c r="DE11" s="56"/>
      <c r="DF11" s="56"/>
      <c r="DG11" s="56"/>
      <c r="DH11" s="94"/>
    </row>
    <row r="12" spans="1:112" s="54" customFormat="1" ht="15" hidden="1" customHeight="1" x14ac:dyDescent="0.25">
      <c r="A12" s="55">
        <v>2</v>
      </c>
      <c r="B12" s="208">
        <v>40487</v>
      </c>
      <c r="C12" s="84" t="s">
        <v>407</v>
      </c>
      <c r="D12" s="179" t="s">
        <v>408</v>
      </c>
      <c r="E12" s="91" t="s">
        <v>592</v>
      </c>
      <c r="F12" s="57">
        <v>6</v>
      </c>
      <c r="G12" s="58"/>
      <c r="H12" s="59">
        <v>10</v>
      </c>
      <c r="I12" s="55">
        <v>10</v>
      </c>
      <c r="J12" s="55">
        <v>9</v>
      </c>
      <c r="K12" s="168">
        <v>8</v>
      </c>
      <c r="L12" s="55">
        <v>9</v>
      </c>
      <c r="M12" s="60">
        <v>8</v>
      </c>
      <c r="N12" s="59">
        <v>9</v>
      </c>
      <c r="O12" s="55">
        <v>9</v>
      </c>
      <c r="P12" s="168">
        <v>9</v>
      </c>
      <c r="Q12" s="250" t="s">
        <v>295</v>
      </c>
      <c r="R12" s="160">
        <v>8</v>
      </c>
      <c r="S12" s="60">
        <v>8</v>
      </c>
      <c r="T12" s="160">
        <v>10</v>
      </c>
      <c r="U12" s="55">
        <v>8</v>
      </c>
      <c r="V12" s="56">
        <v>10</v>
      </c>
      <c r="W12" s="55">
        <v>9</v>
      </c>
      <c r="X12" s="55">
        <v>7</v>
      </c>
      <c r="Y12" s="60">
        <v>10</v>
      </c>
      <c r="Z12" s="59">
        <v>10</v>
      </c>
      <c r="AA12" s="160">
        <v>10</v>
      </c>
      <c r="AB12" s="55">
        <v>9</v>
      </c>
      <c r="AC12" s="235">
        <v>9</v>
      </c>
      <c r="AD12" s="207">
        <v>9</v>
      </c>
      <c r="AE12" s="160">
        <v>8</v>
      </c>
      <c r="AF12" s="160">
        <v>10</v>
      </c>
      <c r="AG12" s="55">
        <v>9</v>
      </c>
      <c r="AH12" s="160">
        <v>10</v>
      </c>
      <c r="AI12" s="55">
        <v>10</v>
      </c>
      <c r="AJ12" s="55">
        <v>10</v>
      </c>
      <c r="AK12" s="60">
        <v>9</v>
      </c>
      <c r="AL12" s="93">
        <v>10</v>
      </c>
      <c r="AM12" s="55">
        <v>9</v>
      </c>
      <c r="AN12" s="55">
        <v>9</v>
      </c>
      <c r="AO12" s="55">
        <v>8</v>
      </c>
      <c r="AP12" s="93">
        <v>10</v>
      </c>
      <c r="AQ12" s="376">
        <v>7</v>
      </c>
      <c r="AR12" s="93">
        <v>10</v>
      </c>
      <c r="AS12" s="55">
        <v>10</v>
      </c>
      <c r="AT12" s="55">
        <v>8</v>
      </c>
      <c r="AU12" s="93">
        <v>10</v>
      </c>
      <c r="AV12" s="93">
        <v>9</v>
      </c>
      <c r="AW12" s="62">
        <v>9</v>
      </c>
      <c r="AX12" s="59">
        <v>9</v>
      </c>
      <c r="AY12" s="55">
        <v>8</v>
      </c>
      <c r="AZ12" s="55"/>
      <c r="BA12" s="55"/>
      <c r="BB12" s="55"/>
      <c r="BC12" s="55"/>
      <c r="BD12" s="55">
        <v>9</v>
      </c>
      <c r="BE12" s="55">
        <v>8</v>
      </c>
      <c r="BF12" s="55"/>
      <c r="BG12" s="60">
        <v>8</v>
      </c>
      <c r="BH12" s="188">
        <v>8</v>
      </c>
      <c r="BI12" s="56">
        <v>9</v>
      </c>
      <c r="BJ12" s="168">
        <v>9</v>
      </c>
      <c r="BK12" s="93">
        <f>COUNTIF(H12:BJ12, "2020-1")</f>
        <v>0</v>
      </c>
      <c r="BL12" s="59">
        <f>COUNTIF(H12:BJ12,"&gt;5")</f>
        <v>49</v>
      </c>
      <c r="BM12" s="59">
        <f>COUNTIF(H12:BJ12,"&gt;5?")</f>
        <v>1</v>
      </c>
      <c r="BN12" s="59">
        <f>COUNTIF(H12:BJ12,"5")</f>
        <v>0</v>
      </c>
      <c r="BO12" s="59">
        <f>COUNTIF(H12:BJ12,"5*")</f>
        <v>0</v>
      </c>
      <c r="BP12" s="59">
        <f>SUM(BL12:BO12)</f>
        <v>50</v>
      </c>
      <c r="BQ12" s="61"/>
      <c r="BR12" s="55">
        <v>5</v>
      </c>
      <c r="BS12" s="55"/>
      <c r="BT12" s="55"/>
      <c r="BU12" s="55"/>
      <c r="BV12" s="55"/>
      <c r="BW12" s="55"/>
      <c r="BX12" s="55"/>
      <c r="BY12" s="62"/>
      <c r="BZ12" s="60"/>
      <c r="CA12" s="59"/>
      <c r="CB12" s="55"/>
      <c r="CC12" s="55"/>
      <c r="CD12" s="55"/>
      <c r="CE12" s="63"/>
      <c r="CF12" s="59"/>
      <c r="CG12" s="55"/>
      <c r="CH12" s="55"/>
      <c r="CI12" s="55"/>
      <c r="CJ12" s="55"/>
      <c r="CK12" s="55"/>
      <c r="CL12" s="55"/>
      <c r="CM12" s="55"/>
      <c r="CN12" s="55"/>
      <c r="CO12" s="63"/>
      <c r="CP12" s="59"/>
      <c r="CQ12" s="55"/>
      <c r="CR12" s="55"/>
      <c r="CS12" s="55"/>
      <c r="CT12" s="55"/>
      <c r="CU12" s="55"/>
      <c r="CV12" s="55"/>
      <c r="CW12" s="55"/>
      <c r="CX12" s="55"/>
      <c r="CY12" s="64"/>
      <c r="CZ12" s="59"/>
      <c r="DA12" s="62"/>
      <c r="DB12" s="59"/>
      <c r="DC12" s="55"/>
      <c r="DD12" s="55"/>
      <c r="DE12" s="55"/>
      <c r="DF12" s="55"/>
      <c r="DG12" s="55"/>
      <c r="DH12" s="60"/>
    </row>
    <row r="13" spans="1:112" s="54" customFormat="1" ht="15" customHeight="1" thickBot="1" x14ac:dyDescent="0.3">
      <c r="A13" s="56">
        <v>3</v>
      </c>
      <c r="B13" s="208">
        <v>40487</v>
      </c>
      <c r="C13" s="377" t="s">
        <v>1021</v>
      </c>
      <c r="D13" s="378" t="s">
        <v>1022</v>
      </c>
      <c r="E13" s="186" t="s">
        <v>592</v>
      </c>
      <c r="F13" s="181">
        <v>8</v>
      </c>
      <c r="G13" s="182"/>
      <c r="H13" s="93">
        <v>9</v>
      </c>
      <c r="I13" s="56">
        <v>10</v>
      </c>
      <c r="J13" s="56">
        <v>10</v>
      </c>
      <c r="K13" s="235">
        <v>9</v>
      </c>
      <c r="L13" s="235">
        <v>10</v>
      </c>
      <c r="M13" s="94">
        <v>9</v>
      </c>
      <c r="N13" s="93">
        <v>9</v>
      </c>
      <c r="O13" s="487">
        <v>9</v>
      </c>
      <c r="P13" s="56">
        <v>10</v>
      </c>
      <c r="Q13" s="487">
        <v>8</v>
      </c>
      <c r="R13" s="56">
        <v>10</v>
      </c>
      <c r="S13" s="487">
        <v>9</v>
      </c>
      <c r="T13" s="160">
        <v>10</v>
      </c>
      <c r="U13" s="56">
        <v>9</v>
      </c>
      <c r="V13" s="248">
        <v>9</v>
      </c>
      <c r="W13" s="56">
        <v>10</v>
      </c>
      <c r="X13" s="487">
        <v>9</v>
      </c>
      <c r="Y13" s="56">
        <v>9</v>
      </c>
      <c r="Z13" s="93">
        <v>9</v>
      </c>
      <c r="AA13" s="160">
        <v>9</v>
      </c>
      <c r="AB13" s="56">
        <v>9</v>
      </c>
      <c r="AC13" s="235">
        <v>10</v>
      </c>
      <c r="AD13" s="487">
        <v>9</v>
      </c>
      <c r="AE13" s="160">
        <v>10</v>
      </c>
      <c r="AF13" s="160">
        <v>9</v>
      </c>
      <c r="AG13" s="56">
        <v>10</v>
      </c>
      <c r="AH13" s="160">
        <v>9</v>
      </c>
      <c r="AI13" s="56">
        <v>10</v>
      </c>
      <c r="AJ13" s="248">
        <v>9</v>
      </c>
      <c r="AK13" s="94">
        <v>9</v>
      </c>
      <c r="AL13" s="93">
        <v>9</v>
      </c>
      <c r="AM13" s="56">
        <v>10</v>
      </c>
      <c r="AN13" s="56">
        <v>9</v>
      </c>
      <c r="AO13" s="56">
        <v>10</v>
      </c>
      <c r="AP13" s="93">
        <v>9</v>
      </c>
      <c r="AQ13" s="487">
        <v>10</v>
      </c>
      <c r="AR13" s="93">
        <v>10</v>
      </c>
      <c r="AS13" s="56">
        <v>10</v>
      </c>
      <c r="AT13" s="56">
        <v>10</v>
      </c>
      <c r="AU13" s="93">
        <v>10</v>
      </c>
      <c r="AV13" s="525">
        <v>9</v>
      </c>
      <c r="AW13" s="93">
        <v>9</v>
      </c>
      <c r="AX13" s="93">
        <v>10</v>
      </c>
      <c r="AY13" s="56">
        <v>10</v>
      </c>
      <c r="AZ13" s="248">
        <v>10</v>
      </c>
      <c r="BA13" s="56"/>
      <c r="BB13" s="56"/>
      <c r="BC13" s="56"/>
      <c r="BD13" s="56"/>
      <c r="BE13" s="56">
        <v>10</v>
      </c>
      <c r="BF13" s="56"/>
      <c r="BG13" s="487">
        <v>10</v>
      </c>
      <c r="BH13" s="235">
        <v>8</v>
      </c>
      <c r="BI13" s="56">
        <v>9</v>
      </c>
      <c r="BJ13" s="183">
        <v>10</v>
      </c>
      <c r="BK13" s="93">
        <f>COUNTIF(H13:BJ13, "2022-2")</f>
        <v>0</v>
      </c>
      <c r="BL13" s="59">
        <f>COUNTIF(H13:BJ13,"&gt;5")</f>
        <v>50</v>
      </c>
      <c r="BM13" s="59">
        <f>COUNTIF(H13:BJ13,"&gt;5?")</f>
        <v>0</v>
      </c>
      <c r="BN13" s="59">
        <f>COUNTIF(H13:BJ13,"5")</f>
        <v>0</v>
      </c>
      <c r="BO13" s="59">
        <f>COUNTIF(H13:BJ13,"5*")</f>
        <v>0</v>
      </c>
      <c r="BP13" s="59">
        <f>SUM(BL13:BO13)</f>
        <v>50</v>
      </c>
      <c r="BQ13" s="180"/>
      <c r="BR13" s="56"/>
      <c r="BS13" s="56"/>
      <c r="BT13" s="56"/>
      <c r="BU13" s="56"/>
      <c r="BV13" s="56"/>
      <c r="BW13" s="56"/>
      <c r="BX13" s="56"/>
      <c r="BY13" s="95"/>
      <c r="BZ13" s="94"/>
      <c r="CA13" s="93"/>
      <c r="CB13" s="56"/>
      <c r="CC13" s="56"/>
      <c r="CD13" s="56"/>
      <c r="CE13" s="379"/>
      <c r="CF13" s="93"/>
      <c r="CG13" s="56"/>
      <c r="CH13" s="56"/>
      <c r="CI13" s="56"/>
      <c r="CJ13" s="56"/>
      <c r="CK13" s="56"/>
      <c r="CL13" s="56"/>
      <c r="CM13" s="56"/>
      <c r="CN13" s="56"/>
      <c r="CO13" s="379"/>
      <c r="CP13" s="93"/>
      <c r="CQ13" s="56"/>
      <c r="CR13" s="56"/>
      <c r="CS13" s="56"/>
      <c r="CT13" s="56"/>
      <c r="CU13" s="56"/>
      <c r="CV13" s="56"/>
      <c r="CW13" s="56"/>
      <c r="CX13" s="56"/>
      <c r="CY13" s="235"/>
      <c r="CZ13" s="93"/>
      <c r="DA13" s="95"/>
      <c r="DB13" s="93"/>
      <c r="DC13" s="56"/>
      <c r="DD13" s="56"/>
      <c r="DE13" s="56"/>
      <c r="DF13" s="56"/>
      <c r="DG13" s="56"/>
      <c r="DH13" s="94"/>
    </row>
    <row r="14" spans="1:112" ht="14.4" thickBot="1" x14ac:dyDescent="0.3">
      <c r="A14" s="66"/>
      <c r="B14" s="67"/>
      <c r="C14" s="68"/>
      <c r="D14" s="69" t="s">
        <v>41</v>
      </c>
      <c r="E14" s="69"/>
      <c r="F14" s="70">
        <f>COUNT(F11:F12)</f>
        <v>2</v>
      </c>
      <c r="G14" s="71">
        <f>COUNT(G11:G12)</f>
        <v>0</v>
      </c>
      <c r="H14" s="72">
        <f t="shared" ref="H14:AM14" si="0">COUNTA(H11:H12)</f>
        <v>2</v>
      </c>
      <c r="I14" s="72">
        <f t="shared" si="0"/>
        <v>2</v>
      </c>
      <c r="J14" s="72">
        <f t="shared" si="0"/>
        <v>2</v>
      </c>
      <c r="K14" s="72">
        <f t="shared" si="0"/>
        <v>2</v>
      </c>
      <c r="L14" s="72">
        <f t="shared" si="0"/>
        <v>2</v>
      </c>
      <c r="M14" s="72">
        <f t="shared" si="0"/>
        <v>2</v>
      </c>
      <c r="N14" s="72">
        <f t="shared" si="0"/>
        <v>2</v>
      </c>
      <c r="O14" s="72">
        <f t="shared" si="0"/>
        <v>2</v>
      </c>
      <c r="P14" s="72">
        <f t="shared" si="0"/>
        <v>2</v>
      </c>
      <c r="Q14" s="72">
        <f t="shared" si="0"/>
        <v>2</v>
      </c>
      <c r="R14" s="72">
        <f t="shared" si="0"/>
        <v>2</v>
      </c>
      <c r="S14" s="72">
        <f t="shared" si="0"/>
        <v>2</v>
      </c>
      <c r="T14" s="72">
        <f t="shared" si="0"/>
        <v>2</v>
      </c>
      <c r="U14" s="72">
        <f t="shared" si="0"/>
        <v>2</v>
      </c>
      <c r="V14" s="72">
        <f t="shared" si="0"/>
        <v>2</v>
      </c>
      <c r="W14" s="72">
        <f t="shared" si="0"/>
        <v>2</v>
      </c>
      <c r="X14" s="72">
        <f t="shared" si="0"/>
        <v>2</v>
      </c>
      <c r="Y14" s="72">
        <f t="shared" si="0"/>
        <v>2</v>
      </c>
      <c r="Z14" s="72">
        <f t="shared" si="0"/>
        <v>2</v>
      </c>
      <c r="AA14" s="72">
        <f t="shared" si="0"/>
        <v>2</v>
      </c>
      <c r="AB14" s="72">
        <f t="shared" si="0"/>
        <v>2</v>
      </c>
      <c r="AC14" s="72">
        <f t="shared" si="0"/>
        <v>2</v>
      </c>
      <c r="AD14" s="72">
        <f t="shared" si="0"/>
        <v>2</v>
      </c>
      <c r="AE14" s="72">
        <f t="shared" si="0"/>
        <v>2</v>
      </c>
      <c r="AF14" s="72">
        <f t="shared" si="0"/>
        <v>2</v>
      </c>
      <c r="AG14" s="72">
        <f t="shared" si="0"/>
        <v>2</v>
      </c>
      <c r="AH14" s="72">
        <f t="shared" si="0"/>
        <v>2</v>
      </c>
      <c r="AI14" s="72">
        <f t="shared" si="0"/>
        <v>2</v>
      </c>
      <c r="AJ14" s="72">
        <f t="shared" si="0"/>
        <v>2</v>
      </c>
      <c r="AK14" s="72">
        <f t="shared" si="0"/>
        <v>2</v>
      </c>
      <c r="AL14" s="72">
        <f t="shared" si="0"/>
        <v>2</v>
      </c>
      <c r="AM14" s="72">
        <f t="shared" si="0"/>
        <v>2</v>
      </c>
      <c r="AN14" s="72">
        <f t="shared" ref="AN14:BF14" si="1">COUNTA(AN11:AN12)</f>
        <v>2</v>
      </c>
      <c r="AO14" s="72">
        <f t="shared" si="1"/>
        <v>2</v>
      </c>
      <c r="AP14" s="72">
        <f t="shared" si="1"/>
        <v>2</v>
      </c>
      <c r="AQ14" s="72">
        <f t="shared" si="1"/>
        <v>2</v>
      </c>
      <c r="AR14" s="72">
        <f t="shared" si="1"/>
        <v>2</v>
      </c>
      <c r="AS14" s="72">
        <f t="shared" si="1"/>
        <v>2</v>
      </c>
      <c r="AT14" s="72">
        <f t="shared" si="1"/>
        <v>2</v>
      </c>
      <c r="AU14" s="72">
        <f t="shared" si="1"/>
        <v>2</v>
      </c>
      <c r="AV14" s="72">
        <f t="shared" si="1"/>
        <v>2</v>
      </c>
      <c r="AW14" s="72">
        <f t="shared" si="1"/>
        <v>2</v>
      </c>
      <c r="AX14" s="72">
        <f t="shared" si="1"/>
        <v>2</v>
      </c>
      <c r="AY14" s="72">
        <f t="shared" si="1"/>
        <v>2</v>
      </c>
      <c r="AZ14" s="72">
        <f t="shared" si="1"/>
        <v>0</v>
      </c>
      <c r="BA14" s="72">
        <f t="shared" si="1"/>
        <v>0</v>
      </c>
      <c r="BB14" s="72">
        <f t="shared" si="1"/>
        <v>0</v>
      </c>
      <c r="BC14" s="72">
        <f t="shared" si="1"/>
        <v>0</v>
      </c>
      <c r="BD14" s="72">
        <f t="shared" si="1"/>
        <v>2</v>
      </c>
      <c r="BE14" s="72">
        <f t="shared" si="1"/>
        <v>2</v>
      </c>
      <c r="BF14" s="72">
        <f t="shared" si="1"/>
        <v>0</v>
      </c>
      <c r="BG14" s="72"/>
      <c r="BH14" s="72">
        <f t="shared" ref="BH14:CM14" si="2">COUNTA(BH11:BH12)</f>
        <v>2</v>
      </c>
      <c r="BI14" s="72">
        <f t="shared" si="2"/>
        <v>2</v>
      </c>
      <c r="BJ14" s="72">
        <f t="shared" si="2"/>
        <v>2</v>
      </c>
      <c r="BK14" s="72">
        <f t="shared" si="2"/>
        <v>2</v>
      </c>
      <c r="BL14" s="72">
        <f t="shared" si="2"/>
        <v>2</v>
      </c>
      <c r="BM14" s="72">
        <f t="shared" si="2"/>
        <v>2</v>
      </c>
      <c r="BN14" s="72">
        <f t="shared" si="2"/>
        <v>2</v>
      </c>
      <c r="BO14" s="72">
        <f t="shared" si="2"/>
        <v>2</v>
      </c>
      <c r="BP14" s="72">
        <f t="shared" si="2"/>
        <v>2</v>
      </c>
      <c r="BQ14" s="72">
        <f t="shared" si="2"/>
        <v>1</v>
      </c>
      <c r="BR14" s="72">
        <f t="shared" si="2"/>
        <v>1</v>
      </c>
      <c r="BS14" s="72">
        <f t="shared" si="2"/>
        <v>0</v>
      </c>
      <c r="BT14" s="72">
        <f t="shared" si="2"/>
        <v>0</v>
      </c>
      <c r="BU14" s="72">
        <f t="shared" si="2"/>
        <v>0</v>
      </c>
      <c r="BV14" s="72">
        <f t="shared" si="2"/>
        <v>0</v>
      </c>
      <c r="BW14" s="72">
        <f t="shared" si="2"/>
        <v>0</v>
      </c>
      <c r="BX14" s="72">
        <f t="shared" si="2"/>
        <v>0</v>
      </c>
      <c r="BY14" s="72">
        <f t="shared" si="2"/>
        <v>0</v>
      </c>
      <c r="BZ14" s="72">
        <f t="shared" si="2"/>
        <v>0</v>
      </c>
      <c r="CA14" s="72">
        <f t="shared" si="2"/>
        <v>0</v>
      </c>
      <c r="CB14" s="72">
        <f t="shared" si="2"/>
        <v>0</v>
      </c>
      <c r="CC14" s="72">
        <f t="shared" si="2"/>
        <v>0</v>
      </c>
      <c r="CD14" s="72">
        <f t="shared" si="2"/>
        <v>0</v>
      </c>
      <c r="CE14" s="72">
        <f t="shared" si="2"/>
        <v>0</v>
      </c>
      <c r="CF14" s="72">
        <f t="shared" si="2"/>
        <v>0</v>
      </c>
      <c r="CG14" s="72">
        <f t="shared" si="2"/>
        <v>0</v>
      </c>
      <c r="CH14" s="72">
        <f t="shared" si="2"/>
        <v>0</v>
      </c>
      <c r="CI14" s="72">
        <f t="shared" si="2"/>
        <v>0</v>
      </c>
      <c r="CJ14" s="72">
        <f t="shared" si="2"/>
        <v>0</v>
      </c>
      <c r="CK14" s="72">
        <f t="shared" si="2"/>
        <v>0</v>
      </c>
      <c r="CL14" s="72">
        <f t="shared" si="2"/>
        <v>0</v>
      </c>
      <c r="CM14" s="72">
        <f t="shared" si="2"/>
        <v>0</v>
      </c>
      <c r="CN14" s="72">
        <f t="shared" ref="CN14:DH14" si="3">COUNTA(CN11:CN12)</f>
        <v>0</v>
      </c>
      <c r="CO14" s="72">
        <f t="shared" si="3"/>
        <v>0</v>
      </c>
      <c r="CP14" s="72">
        <f t="shared" si="3"/>
        <v>0</v>
      </c>
      <c r="CQ14" s="72">
        <f t="shared" si="3"/>
        <v>0</v>
      </c>
      <c r="CR14" s="72">
        <f t="shared" si="3"/>
        <v>0</v>
      </c>
      <c r="CS14" s="72">
        <f t="shared" si="3"/>
        <v>0</v>
      </c>
      <c r="CT14" s="72">
        <f t="shared" si="3"/>
        <v>0</v>
      </c>
      <c r="CU14" s="72">
        <f t="shared" si="3"/>
        <v>0</v>
      </c>
      <c r="CV14" s="72">
        <f t="shared" si="3"/>
        <v>0</v>
      </c>
      <c r="CW14" s="72">
        <f t="shared" si="3"/>
        <v>0</v>
      </c>
      <c r="CX14" s="72">
        <f t="shared" si="3"/>
        <v>0</v>
      </c>
      <c r="CY14" s="72">
        <f t="shared" si="3"/>
        <v>0</v>
      </c>
      <c r="CZ14" s="72">
        <f t="shared" si="3"/>
        <v>0</v>
      </c>
      <c r="DA14" s="72">
        <f t="shared" si="3"/>
        <v>0</v>
      </c>
      <c r="DB14" s="72">
        <f t="shared" si="3"/>
        <v>0</v>
      </c>
      <c r="DC14" s="72">
        <f t="shared" si="3"/>
        <v>0</v>
      </c>
      <c r="DD14" s="72">
        <f t="shared" si="3"/>
        <v>0</v>
      </c>
      <c r="DE14" s="72">
        <f t="shared" si="3"/>
        <v>0</v>
      </c>
      <c r="DF14" s="72">
        <f t="shared" si="3"/>
        <v>0</v>
      </c>
      <c r="DG14" s="72">
        <f t="shared" si="3"/>
        <v>0</v>
      </c>
      <c r="DH14" s="72">
        <f t="shared" si="3"/>
        <v>0</v>
      </c>
    </row>
    <row r="16" spans="1:112" ht="14.4" thickBot="1" x14ac:dyDescent="0.3"/>
    <row r="17" spans="3:18" ht="30" customHeight="1" x14ac:dyDescent="0.25">
      <c r="C17" s="985" t="s">
        <v>43</v>
      </c>
      <c r="D17" s="986"/>
      <c r="E17" s="987"/>
      <c r="F17" s="988"/>
    </row>
    <row r="18" spans="3:18" x14ac:dyDescent="0.25">
      <c r="C18" s="59" t="s">
        <v>36</v>
      </c>
      <c r="D18" s="989" t="s">
        <v>17</v>
      </c>
      <c r="E18" s="990"/>
      <c r="F18" s="991"/>
    </row>
    <row r="19" spans="3:18" x14ac:dyDescent="0.25">
      <c r="C19" s="59" t="s">
        <v>52</v>
      </c>
      <c r="D19" s="989" t="s">
        <v>53</v>
      </c>
      <c r="E19" s="990"/>
      <c r="F19" s="991"/>
    </row>
    <row r="20" spans="3:18" x14ac:dyDescent="0.25">
      <c r="C20" s="59" t="s">
        <v>54</v>
      </c>
      <c r="D20" s="989" t="s">
        <v>55</v>
      </c>
      <c r="E20" s="990"/>
      <c r="F20" s="991"/>
    </row>
    <row r="21" spans="3:18" x14ac:dyDescent="0.25">
      <c r="C21" s="59" t="s">
        <v>16</v>
      </c>
      <c r="D21" s="989" t="s">
        <v>18</v>
      </c>
      <c r="E21" s="990"/>
      <c r="F21" s="991"/>
    </row>
    <row r="22" spans="3:18" x14ac:dyDescent="0.25">
      <c r="C22" s="80" t="s">
        <v>42</v>
      </c>
      <c r="D22" s="81" t="s">
        <v>75</v>
      </c>
      <c r="E22" s="178"/>
      <c r="F22" s="82"/>
    </row>
    <row r="23" spans="3:18" x14ac:dyDescent="0.25">
      <c r="C23" s="80" t="s">
        <v>50</v>
      </c>
      <c r="D23" s="81" t="s">
        <v>66</v>
      </c>
      <c r="E23" s="178"/>
      <c r="F23" s="82"/>
    </row>
    <row r="24" spans="3:18" ht="14.4" thickBot="1" x14ac:dyDescent="0.3">
      <c r="C24" s="83" t="s">
        <v>44</v>
      </c>
      <c r="D24" s="992" t="s">
        <v>30</v>
      </c>
      <c r="E24" s="993"/>
      <c r="F24" s="994"/>
    </row>
    <row r="26" spans="3:18" ht="15" customHeight="1" x14ac:dyDescent="0.25">
      <c r="C26" s="65" t="s">
        <v>37</v>
      </c>
      <c r="D26" s="984" t="s">
        <v>38</v>
      </c>
      <c r="E26" s="984"/>
      <c r="F26" s="984"/>
      <c r="G26" s="984"/>
      <c r="H26" s="984"/>
      <c r="I26" s="984"/>
      <c r="J26" s="984"/>
      <c r="K26" s="984"/>
      <c r="L26" s="984"/>
      <c r="M26" s="984"/>
      <c r="N26" s="984"/>
      <c r="O26" s="984"/>
      <c r="P26" s="984"/>
      <c r="Q26" s="984"/>
    </row>
    <row r="27" spans="3:18" ht="29.25" customHeight="1" x14ac:dyDescent="0.25">
      <c r="D27" s="984" t="s">
        <v>39</v>
      </c>
      <c r="E27" s="984"/>
      <c r="F27" s="984"/>
      <c r="G27" s="984"/>
      <c r="H27" s="984"/>
      <c r="I27" s="984"/>
      <c r="J27" s="984"/>
      <c r="K27" s="984"/>
      <c r="L27" s="984"/>
      <c r="M27" s="984"/>
      <c r="N27" s="984"/>
      <c r="O27" s="984"/>
      <c r="P27" s="984"/>
      <c r="Q27" s="984"/>
      <c r="R27" s="984"/>
    </row>
    <row r="28" spans="3:18" x14ac:dyDescent="0.25">
      <c r="D28" s="52" t="s">
        <v>40</v>
      </c>
    </row>
  </sheetData>
  <sortState xmlns:xlrd2="http://schemas.microsoft.com/office/spreadsheetml/2017/richdata2" ref="A10:DI11">
    <sortCondition ref="F10:F11"/>
  </sortState>
  <mergeCells count="26">
    <mergeCell ref="D27:R27"/>
    <mergeCell ref="E7:G7"/>
    <mergeCell ref="E8:E9"/>
    <mergeCell ref="D18:F18"/>
    <mergeCell ref="D19:F19"/>
    <mergeCell ref="D20:F20"/>
    <mergeCell ref="D21:F21"/>
    <mergeCell ref="D24:F24"/>
    <mergeCell ref="D26:Q26"/>
    <mergeCell ref="C17:F17"/>
    <mergeCell ref="CP7:CY7"/>
    <mergeCell ref="CZ7:DA7"/>
    <mergeCell ref="DB7:DH7"/>
    <mergeCell ref="F8:F9"/>
    <mergeCell ref="G8:G9"/>
    <mergeCell ref="AX7:BG7"/>
    <mergeCell ref="BH7:BJ7"/>
    <mergeCell ref="BK7:BP7"/>
    <mergeCell ref="BQ7:BZ7"/>
    <mergeCell ref="CA7:CE7"/>
    <mergeCell ref="CF7:CO7"/>
    <mergeCell ref="A7:A9"/>
    <mergeCell ref="B7:B9"/>
    <mergeCell ref="C7:C9"/>
    <mergeCell ref="D7:D9"/>
    <mergeCell ref="H7:AW7"/>
  </mergeCells>
  <conditionalFormatting sqref="H11:J11 M11:O11 R11:AB11 AE11:AO11 AW11:BG11 H12:U12 H13:J13 M13:N13 T13 Y13:AB13 AE13:AL13 AQ11:AQ12">
    <cfRule type="cellIs" dxfId="3424" priority="250" operator="lessThan">
      <formula>6</formula>
    </cfRule>
    <cfRule type="cellIs" dxfId="3423" priority="249" operator="equal">
      <formula>"2014-2"</formula>
    </cfRule>
  </conditionalFormatting>
  <conditionalFormatting sqref="H11:J11 M11:O11 R11:AB11 AW11:BG11 AQ11:AQ12 H12:U12 H13:J13 M13:N13 Y13:AB13">
    <cfRule type="cellIs" dxfId="3422" priority="248" operator="equal">
      <formula>"2014-2"</formula>
    </cfRule>
  </conditionalFormatting>
  <conditionalFormatting sqref="K11:L11 P11:Q11 AC11:AD11 BH11 BJ11 K13:L13 Q13 BJ13">
    <cfRule type="cellIs" dxfId="3421" priority="111" operator="equal">
      <formula>"2015-1"</formula>
    </cfRule>
  </conditionalFormatting>
  <conditionalFormatting sqref="K11:L11 P11:Q11 AD11 BH11 BJ11 K13:L13 Q13 BJ13">
    <cfRule type="cellIs" dxfId="3420" priority="112" operator="equal">
      <formula>5</formula>
    </cfRule>
  </conditionalFormatting>
  <conditionalFormatting sqref="O13">
    <cfRule type="cellIs" dxfId="3419" priority="21" operator="equal">
      <formula>"2015-1"</formula>
    </cfRule>
    <cfRule type="cellIs" dxfId="3418" priority="22" operator="equal">
      <formula>5</formula>
    </cfRule>
  </conditionalFormatting>
  <conditionalFormatting sqref="P13">
    <cfRule type="cellIs" dxfId="3417" priority="24" operator="equal">
      <formula>"2014-2"</formula>
    </cfRule>
    <cfRule type="cellIs" dxfId="3416" priority="25" operator="equal">
      <formula>"2014-2"</formula>
    </cfRule>
    <cfRule type="cellIs" dxfId="3415" priority="26" operator="equal">
      <formula>"2014-2"</formula>
    </cfRule>
    <cfRule type="cellIs" dxfId="3414" priority="27" operator="lessThan">
      <formula>6</formula>
    </cfRule>
    <cfRule type="cellIs" dxfId="3413" priority="23" operator="equal">
      <formula>"2015-1"</formula>
    </cfRule>
  </conditionalFormatting>
  <conditionalFormatting sqref="R11:R12">
    <cfRule type="cellIs" dxfId="3412" priority="116" operator="equal">
      <formula>5</formula>
    </cfRule>
    <cfRule type="cellIs" dxfId="3411" priority="117" operator="equal">
      <formula>5</formula>
    </cfRule>
    <cfRule type="cellIs" dxfId="3410" priority="124" operator="lessThan">
      <formula>6</formula>
    </cfRule>
    <cfRule type="cellIs" dxfId="3409" priority="115" operator="equal">
      <formula>5</formula>
    </cfRule>
  </conditionalFormatting>
  <conditionalFormatting sqref="R11:R13">
    <cfRule type="cellIs" dxfId="3408" priority="17" operator="equal">
      <formula>"2014-2"</formula>
    </cfRule>
    <cfRule type="cellIs" dxfId="3407" priority="18" operator="equal">
      <formula>"2014-2"</formula>
    </cfRule>
    <cfRule type="cellIs" dxfId="3406" priority="19" operator="equal">
      <formula>"2014-2"</formula>
    </cfRule>
  </conditionalFormatting>
  <conditionalFormatting sqref="R13">
    <cfRule type="cellIs" dxfId="3405" priority="16" operator="equal">
      <formula>"2015-1"</formula>
    </cfRule>
    <cfRule type="cellIs" dxfId="3404" priority="20" operator="lessThan">
      <formula>6</formula>
    </cfRule>
  </conditionalFormatting>
  <conditionalFormatting sqref="S13">
    <cfRule type="cellIs" dxfId="3403" priority="43" operator="equal">
      <formula>"2015-1"</formula>
    </cfRule>
    <cfRule type="cellIs" dxfId="3402" priority="44" operator="equal">
      <formula>5</formula>
    </cfRule>
  </conditionalFormatting>
  <conditionalFormatting sqref="T11:T13">
    <cfRule type="cellIs" dxfId="3401" priority="141" operator="equal">
      <formula>"2014-2"</formula>
    </cfRule>
    <cfRule type="cellIs" dxfId="3400" priority="144" operator="lessThan">
      <formula>6</formula>
    </cfRule>
    <cfRule type="cellIs" dxfId="3399" priority="143" operator="equal">
      <formula>"2014-2"</formula>
    </cfRule>
    <cfRule type="cellIs" dxfId="3398" priority="142" operator="equal">
      <formula>"2014-2"</formula>
    </cfRule>
    <cfRule type="cellIs" dxfId="3397" priority="137" operator="equal">
      <formula>5</formula>
    </cfRule>
    <cfRule type="cellIs" dxfId="3396" priority="135" operator="equal">
      <formula>5</formula>
    </cfRule>
    <cfRule type="cellIs" dxfId="3395" priority="136" operator="equal">
      <formula>5</formula>
    </cfRule>
  </conditionalFormatting>
  <conditionalFormatting sqref="U13">
    <cfRule type="cellIs" dxfId="3394" priority="14" operator="equal">
      <formula>"2014-2"</formula>
    </cfRule>
    <cfRule type="cellIs" dxfId="3393" priority="13" operator="equal">
      <formula>"2014-2"</formula>
    </cfRule>
    <cfRule type="cellIs" dxfId="3392" priority="12" operator="equal">
      <formula>"2014-2"</formula>
    </cfRule>
    <cfRule type="cellIs" dxfId="3391" priority="11" operator="equal">
      <formula>"2015-1"</formula>
    </cfRule>
    <cfRule type="cellIs" dxfId="3390" priority="15" operator="lessThan">
      <formula>6</formula>
    </cfRule>
  </conditionalFormatting>
  <conditionalFormatting sqref="V12:V13">
    <cfRule type="cellIs" dxfId="3389" priority="99" operator="equal">
      <formula>"2014-2"</formula>
    </cfRule>
    <cfRule type="cellIs" dxfId="3388" priority="98" operator="equal">
      <formula>"2014-2"</formula>
    </cfRule>
    <cfRule type="cellIs" dxfId="3387" priority="97" operator="equal">
      <formula>"2014-2"</formula>
    </cfRule>
    <cfRule type="cellIs" dxfId="3386" priority="96" operator="equal">
      <formula>"2015-1"</formula>
    </cfRule>
    <cfRule type="cellIs" dxfId="3385" priority="100" operator="lessThan">
      <formula>6</formula>
    </cfRule>
  </conditionalFormatting>
  <conditionalFormatting sqref="W13">
    <cfRule type="cellIs" dxfId="3384" priority="6" operator="equal">
      <formula>"2015-1"</formula>
    </cfRule>
    <cfRule type="cellIs" dxfId="3383" priority="8" operator="equal">
      <formula>"2014-2"</formula>
    </cfRule>
    <cfRule type="cellIs" dxfId="3382" priority="10" operator="lessThan">
      <formula>6</formula>
    </cfRule>
    <cfRule type="cellIs" dxfId="3381" priority="9" operator="equal">
      <formula>"2014-2"</formula>
    </cfRule>
    <cfRule type="cellIs" dxfId="3380" priority="7" operator="equal">
      <formula>"2014-2"</formula>
    </cfRule>
  </conditionalFormatting>
  <conditionalFormatting sqref="W12:AB12 AD12:AK12 AW12:BH12 BJ12">
    <cfRule type="cellIs" dxfId="3379" priority="178" operator="equal">
      <formula>"2014-2"</formula>
    </cfRule>
    <cfRule type="cellIs" dxfId="3378" priority="179" operator="lessThan">
      <formula>6</formula>
    </cfRule>
  </conditionalFormatting>
  <conditionalFormatting sqref="W12:AB12 AW12:BH12 BJ12">
    <cfRule type="cellIs" dxfId="3377" priority="177" operator="equal">
      <formula>"2014-2"</formula>
    </cfRule>
  </conditionalFormatting>
  <conditionalFormatting sqref="X13">
    <cfRule type="cellIs" dxfId="3376" priority="35" operator="equal">
      <formula>"2015-1"</formula>
    </cfRule>
    <cfRule type="cellIs" dxfId="3375" priority="36" operator="equal">
      <formula>5</formula>
    </cfRule>
  </conditionalFormatting>
  <conditionalFormatting sqref="AA11:AA13">
    <cfRule type="cellIs" dxfId="3374" priority="154" operator="lessThan">
      <formula>6</formula>
    </cfRule>
    <cfRule type="cellIs" dxfId="3373" priority="153" operator="equal">
      <formula>"2014-2"</formula>
    </cfRule>
    <cfRule type="cellIs" dxfId="3372" priority="152" operator="equal">
      <formula>"2014-2"</formula>
    </cfRule>
    <cfRule type="cellIs" dxfId="3371" priority="151" operator="equal">
      <formula>"2014-2"</formula>
    </cfRule>
    <cfRule type="cellIs" dxfId="3370" priority="147" operator="equal">
      <formula>5</formula>
    </cfRule>
    <cfRule type="cellIs" dxfId="3369" priority="146" operator="equal">
      <formula>5</formula>
    </cfRule>
    <cfRule type="cellIs" dxfId="3368" priority="145" operator="equal">
      <formula>5</formula>
    </cfRule>
  </conditionalFormatting>
  <conditionalFormatting sqref="AC12:AC13">
    <cfRule type="cellIs" dxfId="3367" priority="85" operator="equal">
      <formula>"2015-1"</formula>
    </cfRule>
  </conditionalFormatting>
  <conditionalFormatting sqref="AD13">
    <cfRule type="cellIs" dxfId="3366" priority="34" operator="equal">
      <formula>5</formula>
    </cfRule>
    <cfRule type="cellIs" dxfId="3365" priority="33" operator="equal">
      <formula>"2015-1"</formula>
    </cfRule>
  </conditionalFormatting>
  <conditionalFormatting sqref="AD12:AK12 W12:AB12 AW12:BH12 BJ12">
    <cfRule type="cellIs" dxfId="3364" priority="176" operator="equal">
      <formula>"2014-2"</formula>
    </cfRule>
    <cfRule type="cellIs" dxfId="3363" priority="175" operator="equal">
      <formula>"2015-1"</formula>
    </cfRule>
  </conditionalFormatting>
  <conditionalFormatting sqref="AD12:AO12">
    <cfRule type="cellIs" dxfId="3362" priority="77" operator="equal">
      <formula>"2014-2"</formula>
    </cfRule>
  </conditionalFormatting>
  <conditionalFormatting sqref="AE11:AF13">
    <cfRule type="cellIs" dxfId="3361" priority="131" operator="equal">
      <formula>"2014-2"</formula>
    </cfRule>
    <cfRule type="cellIs" dxfId="3360" priority="127" operator="equal">
      <formula>5</formula>
    </cfRule>
    <cfRule type="cellIs" dxfId="3359" priority="134" operator="lessThan">
      <formula>6</formula>
    </cfRule>
    <cfRule type="cellIs" dxfId="3358" priority="133" operator="equal">
      <formula>"2014-2"</formula>
    </cfRule>
    <cfRule type="cellIs" dxfId="3357" priority="125" operator="equal">
      <formula>5</formula>
    </cfRule>
    <cfRule type="cellIs" dxfId="3356" priority="126" operator="equal">
      <formula>5</formula>
    </cfRule>
  </conditionalFormatting>
  <conditionalFormatting sqref="AE11:AO11 AE13:AL13 R11:AB11 Y13:AB13 H12:U12 T13 H11:J11 M11:O11 AW11:BG11 H13:J13 M13:N13">
    <cfRule type="cellIs" dxfId="3355" priority="247" operator="equal">
      <formula>"2014-2"</formula>
    </cfRule>
    <cfRule type="cellIs" dxfId="3354" priority="240" operator="equal">
      <formula>"2015-1"</formula>
    </cfRule>
  </conditionalFormatting>
  <conditionalFormatting sqref="AE11:AO11">
    <cfRule type="cellIs" dxfId="3353" priority="237" operator="equal">
      <formula>"2014-2"</formula>
    </cfRule>
  </conditionalFormatting>
  <conditionalFormatting sqref="AE13:AO13">
    <cfRule type="cellIs" dxfId="3352" priority="3" operator="equal">
      <formula>"2014-2"</formula>
    </cfRule>
  </conditionalFormatting>
  <conditionalFormatting sqref="AH11:AH13">
    <cfRule type="cellIs" dxfId="3351" priority="156" operator="equal">
      <formula>5</formula>
    </cfRule>
    <cfRule type="cellIs" dxfId="3350" priority="161" operator="equal">
      <formula>"2014-2"</formula>
    </cfRule>
    <cfRule type="cellIs" dxfId="3349" priority="155" operator="equal">
      <formula>5</formula>
    </cfRule>
    <cfRule type="cellIs" dxfId="3348" priority="157" operator="equal">
      <formula>5</formula>
    </cfRule>
    <cfRule type="cellIs" dxfId="3347" priority="162" operator="equal">
      <formula>"2014-2"</formula>
    </cfRule>
    <cfRule type="cellIs" dxfId="3346" priority="163" operator="equal">
      <formula>"2014-2"</formula>
    </cfRule>
    <cfRule type="cellIs" dxfId="3345" priority="164" operator="lessThan">
      <formula>6</formula>
    </cfRule>
  </conditionalFormatting>
  <conditionalFormatting sqref="AL12:AO12">
    <cfRule type="cellIs" dxfId="3344" priority="78" operator="equal">
      <formula>"2014-2"</formula>
    </cfRule>
    <cfRule type="cellIs" dxfId="3343" priority="76" operator="equal">
      <formula>"2014-2"</formula>
    </cfRule>
    <cfRule type="cellIs" dxfId="3342" priority="75" operator="equal">
      <formula>"2015-1"</formula>
    </cfRule>
    <cfRule type="cellIs" dxfId="3341" priority="79" operator="lessThan">
      <formula>6</formula>
    </cfRule>
  </conditionalFormatting>
  <conditionalFormatting sqref="AM13:AO13">
    <cfRule type="cellIs" dxfId="3340" priority="5" operator="lessThan">
      <formula>6</formula>
    </cfRule>
    <cfRule type="cellIs" dxfId="3339" priority="4" operator="equal">
      <formula>"2014-2"</formula>
    </cfRule>
  </conditionalFormatting>
  <conditionalFormatting sqref="AM13:AP13">
    <cfRule type="cellIs" dxfId="3338" priority="1" operator="equal">
      <formula>"2015-1"</formula>
    </cfRule>
    <cfRule type="cellIs" dxfId="3337" priority="2" operator="equal">
      <formula>"2014-2"</formula>
    </cfRule>
  </conditionalFormatting>
  <conditionalFormatting sqref="AP11:AP13">
    <cfRule type="cellIs" dxfId="3336" priority="68" operator="equal">
      <formula>"2014-2"</formula>
    </cfRule>
    <cfRule type="cellIs" dxfId="3335" priority="67" operator="equal">
      <formula>"2014-2"</formula>
    </cfRule>
    <cfRule type="cellIs" dxfId="3334" priority="69" operator="lessThan">
      <formula>6</formula>
    </cfRule>
  </conditionalFormatting>
  <conditionalFormatting sqref="AP11:AQ12">
    <cfRule type="cellIs" dxfId="3333" priority="66" operator="equal">
      <formula>"2014-2"</formula>
    </cfRule>
    <cfRule type="cellIs" dxfId="3332" priority="65" operator="equal">
      <formula>"2015-1"</formula>
    </cfRule>
  </conditionalFormatting>
  <conditionalFormatting sqref="AQ13">
    <cfRule type="cellIs" dxfId="3331" priority="38" operator="equal">
      <formula>5</formula>
    </cfRule>
    <cfRule type="cellIs" dxfId="3330" priority="37" operator="equal">
      <formula>"2015-1"</formula>
    </cfRule>
  </conditionalFormatting>
  <conditionalFormatting sqref="AR11:AV13">
    <cfRule type="cellIs" dxfId="3329" priority="50" operator="equal">
      <formula>"2015-1"</formula>
    </cfRule>
    <cfRule type="cellIs" dxfId="3328" priority="52" operator="equal">
      <formula>"2014-2"</formula>
    </cfRule>
    <cfRule type="cellIs" dxfId="3327" priority="53" operator="equal">
      <formula>"2014-2"</formula>
    </cfRule>
    <cfRule type="cellIs" dxfId="3326" priority="51" operator="equal">
      <formula>"2014-2"</formula>
    </cfRule>
    <cfRule type="cellIs" dxfId="3325" priority="54" operator="lessThan">
      <formula>6</formula>
    </cfRule>
  </conditionalFormatting>
  <conditionalFormatting sqref="AW13:BF13">
    <cfRule type="cellIs" dxfId="3324" priority="48" operator="equal">
      <formula>"2014-2"</formula>
    </cfRule>
    <cfRule type="cellIs" dxfId="3323" priority="45" operator="equal">
      <formula>"2015-1"</formula>
    </cfRule>
    <cfRule type="cellIs" dxfId="3322" priority="49" operator="lessThan">
      <formula>6</formula>
    </cfRule>
    <cfRule type="cellIs" dxfId="3321" priority="46" operator="equal">
      <formula>"2014-2"</formula>
    </cfRule>
    <cfRule type="cellIs" dxfId="3320" priority="47" operator="equal">
      <formula>"2014-2"</formula>
    </cfRule>
  </conditionalFormatting>
  <conditionalFormatting sqref="BG13:BH13">
    <cfRule type="cellIs" dxfId="3319" priority="40" operator="equal">
      <formula>5</formula>
    </cfRule>
    <cfRule type="cellIs" dxfId="3318" priority="39" operator="equal">
      <formula>"2015-1"</formula>
    </cfRule>
  </conditionalFormatting>
  <conditionalFormatting sqref="BI11:BI13">
    <cfRule type="cellIs" dxfId="3317" priority="83" operator="equal">
      <formula>"2014-2"</formula>
    </cfRule>
    <cfRule type="cellIs" dxfId="3316" priority="84" operator="lessThan">
      <formula>6</formula>
    </cfRule>
    <cfRule type="cellIs" dxfId="3315" priority="81" operator="equal">
      <formula>"2014-2"</formula>
    </cfRule>
    <cfRule type="cellIs" dxfId="3314" priority="82" operator="equal">
      <formula>"2014-2"</formula>
    </cfRule>
    <cfRule type="cellIs" dxfId="3313" priority="80" operator="equal">
      <formula>"2015-1"</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DK74"/>
  <sheetViews>
    <sheetView topLeftCell="B4" zoomScaleNormal="100" zoomScalePageLayoutView="90" workbookViewId="0">
      <pane xSplit="6" ySplit="6" topLeftCell="H21" activePane="bottomRight" state="frozen"/>
      <selection activeCell="B4" sqref="B4"/>
      <selection pane="topRight" activeCell="H4" sqref="H4"/>
      <selection pane="bottomLeft" activeCell="B10" sqref="B10"/>
      <selection pane="bottomRight" activeCell="D11" sqref="D11:D38"/>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8.6640625" style="52" customWidth="1"/>
    <col min="6" max="7" width="7.441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6" width="12.88671875" style="52" customWidth="1"/>
    <col min="17" max="17" width="11.88671875" style="52" customWidth="1"/>
    <col min="18" max="19" width="9.88671875" style="52" customWidth="1"/>
    <col min="20" max="20" width="10.88671875" style="52" customWidth="1"/>
    <col min="21" max="35" width="9.88671875" style="52" customWidth="1"/>
    <col min="36" max="36" width="11.109375" style="52" customWidth="1"/>
    <col min="37" max="37" width="9.88671875" style="52" customWidth="1"/>
    <col min="38" max="38" width="11" style="52" customWidth="1"/>
    <col min="39" max="41" width="9.88671875" style="52" customWidth="1"/>
    <col min="42" max="43" width="12.5546875" style="52" customWidth="1"/>
    <col min="44" max="61" width="9.88671875" style="52" customWidth="1"/>
    <col min="62" max="62" width="13.44140625" style="52" customWidth="1"/>
    <col min="63" max="65" width="9.88671875" style="52" customWidth="1"/>
    <col min="66" max="66" width="11.5546875" style="52" customWidth="1"/>
    <col min="67" max="67" width="11.44140625" style="52" customWidth="1"/>
    <col min="68" max="69" width="11.109375" style="52" customWidth="1"/>
    <col min="70" max="70" width="13.33203125" style="52" customWidth="1"/>
    <col min="71" max="71" width="11.109375" style="52" customWidth="1"/>
    <col min="72" max="72" width="5.6640625" style="267" customWidth="1"/>
    <col min="73" max="79" width="5.6640625" style="52" customWidth="1"/>
    <col min="80" max="80" width="9.5546875" style="52" customWidth="1"/>
    <col min="81" max="81" width="11.44140625" style="52"/>
    <col min="82" max="84" width="5.6640625" style="52" customWidth="1"/>
    <col min="85" max="85" width="10" style="52" customWidth="1"/>
    <col min="86" max="86" width="11.44140625" style="52"/>
    <col min="87" max="94" width="5.6640625" style="52" customWidth="1"/>
    <col min="95" max="95" width="10.6640625" style="52" customWidth="1"/>
    <col min="96" max="96" width="11.44140625" style="52"/>
    <col min="97" max="104" width="5.6640625" style="52" customWidth="1"/>
    <col min="105" max="105" width="10.5546875" style="52" customWidth="1"/>
    <col min="106" max="106" width="11.44140625" style="52"/>
    <col min="107" max="107" width="16.5546875" style="52" customWidth="1"/>
    <col min="108" max="108" width="15.88671875" style="52" customWidth="1"/>
    <col min="109" max="109" width="10.44140625" style="52" customWidth="1"/>
    <col min="110" max="113" width="11.44140625" style="52"/>
    <col min="114" max="114" width="13.5546875" style="52" customWidth="1"/>
    <col min="115" max="16384" width="11.44140625" style="52"/>
  </cols>
  <sheetData>
    <row r="1" spans="1:115"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Z1" s="10"/>
      <c r="BA1" s="10"/>
      <c r="BF1" s="11"/>
      <c r="BG1" s="11"/>
      <c r="BJ1" s="12"/>
    </row>
    <row r="2" spans="1:115"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row>
    <row r="3" spans="1:115" ht="17.399999999999999" x14ac:dyDescent="0.25">
      <c r="A3" s="2" t="s">
        <v>92</v>
      </c>
      <c r="B3" s="2"/>
      <c r="C3" s="2"/>
      <c r="D3" s="2"/>
      <c r="E3" s="2"/>
      <c r="F3" s="2"/>
      <c r="J3" s="2"/>
      <c r="K3" s="2"/>
      <c r="L3" s="2"/>
      <c r="M3" s="2"/>
      <c r="N3" s="2"/>
      <c r="O3" s="2"/>
      <c r="P3" s="2"/>
      <c r="Q3" s="2"/>
      <c r="R3" s="2"/>
      <c r="S3" s="2"/>
      <c r="T3" s="2"/>
      <c r="U3" s="2"/>
      <c r="V3" s="2"/>
      <c r="W3" s="2"/>
      <c r="X3" s="2"/>
      <c r="Y3" s="2"/>
      <c r="Z3" s="2"/>
      <c r="AA3" s="2"/>
      <c r="AB3" s="2"/>
      <c r="AC3" s="2"/>
      <c r="AD3" s="2"/>
    </row>
    <row r="4" spans="1:115" ht="17.399999999999999" x14ac:dyDescent="0.25">
      <c r="A4" s="2" t="s">
        <v>1228</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row>
    <row r="5" spans="1:115" ht="18" customHeight="1" x14ac:dyDescent="0.25"/>
    <row r="6" spans="1:115" ht="33" customHeight="1" thickBot="1" x14ac:dyDescent="0.3">
      <c r="A6" s="2" t="s">
        <v>93</v>
      </c>
      <c r="B6" s="2"/>
    </row>
    <row r="7" spans="1:115" ht="32.25" customHeight="1" thickBot="1" x14ac:dyDescent="0.3">
      <c r="A7" s="1014" t="s">
        <v>2</v>
      </c>
      <c r="B7" s="1017" t="s">
        <v>65</v>
      </c>
      <c r="C7" s="1017" t="s">
        <v>0</v>
      </c>
      <c r="D7" s="1000" t="s">
        <v>1</v>
      </c>
      <c r="E7" s="1000" t="s">
        <v>32</v>
      </c>
      <c r="F7" s="1000"/>
      <c r="G7" s="1000"/>
      <c r="H7" s="1013" t="s">
        <v>3</v>
      </c>
      <c r="I7" s="1013"/>
      <c r="J7" s="1013"/>
      <c r="K7" s="1013"/>
      <c r="L7" s="1013"/>
      <c r="M7" s="1013"/>
      <c r="N7" s="1013"/>
      <c r="O7" s="1013"/>
      <c r="P7" s="1013"/>
      <c r="Q7" s="1013"/>
      <c r="R7" s="1013"/>
      <c r="S7" s="1013"/>
      <c r="T7" s="1013"/>
      <c r="U7" s="1013"/>
      <c r="V7" s="1013"/>
      <c r="W7" s="1013"/>
      <c r="X7" s="1013"/>
      <c r="Y7" s="1013"/>
      <c r="Z7" s="1013"/>
      <c r="AA7" s="1013"/>
      <c r="AB7" s="1013"/>
      <c r="AC7" s="1013"/>
      <c r="AD7" s="1013"/>
      <c r="AE7" s="1013"/>
      <c r="AF7" s="1013"/>
      <c r="AG7" s="1013"/>
      <c r="AH7" s="1013"/>
      <c r="AI7" s="1013"/>
      <c r="AJ7" s="1013"/>
      <c r="AK7" s="1013"/>
      <c r="AL7" s="1013"/>
      <c r="AM7" s="1013"/>
      <c r="AN7" s="1013"/>
      <c r="AO7" s="1013"/>
      <c r="AP7" s="1013"/>
      <c r="AQ7" s="1013"/>
      <c r="AR7" s="1013"/>
      <c r="AS7" s="1013"/>
      <c r="AT7" s="1013"/>
      <c r="AU7" s="1013"/>
      <c r="AV7" s="1013"/>
      <c r="AW7" s="1026"/>
      <c r="AX7" s="1025" t="s">
        <v>10</v>
      </c>
      <c r="AY7" s="1005"/>
      <c r="AZ7" s="1005"/>
      <c r="BA7" s="1005"/>
      <c r="BB7" s="1005"/>
      <c r="BC7" s="1005"/>
      <c r="BD7" s="1005"/>
      <c r="BE7" s="1005"/>
      <c r="BF7" s="1005"/>
      <c r="BG7" s="1005"/>
      <c r="BH7" s="1006"/>
      <c r="BI7" s="1007" t="s">
        <v>11</v>
      </c>
      <c r="BJ7" s="1007"/>
      <c r="BK7" s="1007"/>
      <c r="BL7" s="1007"/>
      <c r="BM7" s="1007"/>
      <c r="BN7" s="1008" t="s">
        <v>58</v>
      </c>
      <c r="BO7" s="1009"/>
      <c r="BP7" s="1009"/>
      <c r="BQ7" s="1009"/>
      <c r="BR7" s="1009"/>
      <c r="BS7" s="1010"/>
      <c r="BT7" s="996" t="s">
        <v>19</v>
      </c>
      <c r="BU7" s="996"/>
      <c r="BV7" s="996"/>
      <c r="BW7" s="996"/>
      <c r="BX7" s="996"/>
      <c r="BY7" s="996"/>
      <c r="BZ7" s="996"/>
      <c r="CA7" s="996"/>
      <c r="CB7" s="996"/>
      <c r="CC7" s="1011"/>
      <c r="CD7" s="997" t="s">
        <v>51</v>
      </c>
      <c r="CE7" s="998"/>
      <c r="CF7" s="998"/>
      <c r="CG7" s="998"/>
      <c r="CH7" s="999"/>
      <c r="CI7" s="995" t="s">
        <v>20</v>
      </c>
      <c r="CJ7" s="996"/>
      <c r="CK7" s="996"/>
      <c r="CL7" s="996"/>
      <c r="CM7" s="996"/>
      <c r="CN7" s="996"/>
      <c r="CO7" s="996"/>
      <c r="CP7" s="996"/>
      <c r="CQ7" s="996"/>
      <c r="CR7" s="1011"/>
      <c r="CS7" s="995" t="s">
        <v>21</v>
      </c>
      <c r="CT7" s="996"/>
      <c r="CU7" s="996"/>
      <c r="CV7" s="996"/>
      <c r="CW7" s="996"/>
      <c r="CX7" s="996"/>
      <c r="CY7" s="996"/>
      <c r="CZ7" s="996"/>
      <c r="DA7" s="996"/>
      <c r="DB7" s="996"/>
      <c r="DC7" s="997" t="s">
        <v>77</v>
      </c>
      <c r="DD7" s="998"/>
      <c r="DE7" s="997" t="s">
        <v>67</v>
      </c>
      <c r="DF7" s="998"/>
      <c r="DG7" s="998"/>
      <c r="DH7" s="998"/>
      <c r="DI7" s="998"/>
      <c r="DJ7" s="998"/>
      <c r="DK7" s="999"/>
    </row>
    <row r="8" spans="1:115" s="54" customFormat="1" ht="51" x14ac:dyDescent="0.2">
      <c r="A8" s="1015"/>
      <c r="B8" s="1018"/>
      <c r="C8" s="1018"/>
      <c r="D8" s="1000"/>
      <c r="E8" s="1000" t="s">
        <v>402</v>
      </c>
      <c r="F8" s="1000" t="s">
        <v>33</v>
      </c>
      <c r="G8" s="1000" t="s">
        <v>15</v>
      </c>
      <c r="H8" s="429" t="s">
        <v>208</v>
      </c>
      <c r="I8" s="15" t="s">
        <v>209</v>
      </c>
      <c r="J8" s="15" t="s">
        <v>94</v>
      </c>
      <c r="K8" s="15" t="s">
        <v>95</v>
      </c>
      <c r="L8" s="16" t="s">
        <v>97</v>
      </c>
      <c r="M8" s="14" t="s">
        <v>48</v>
      </c>
      <c r="N8" s="15" t="s">
        <v>98</v>
      </c>
      <c r="O8" s="15" t="s">
        <v>99</v>
      </c>
      <c r="P8" s="15" t="s">
        <v>100</v>
      </c>
      <c r="Q8" s="15" t="s">
        <v>101</v>
      </c>
      <c r="R8" s="16" t="s">
        <v>102</v>
      </c>
      <c r="S8" s="14" t="s">
        <v>104</v>
      </c>
      <c r="T8" s="15" t="s">
        <v>103</v>
      </c>
      <c r="U8" s="15" t="s">
        <v>239</v>
      </c>
      <c r="V8" s="15" t="s">
        <v>105</v>
      </c>
      <c r="W8" s="15" t="s">
        <v>45</v>
      </c>
      <c r="X8" s="16" t="s">
        <v>106</v>
      </c>
      <c r="Y8" s="14" t="s">
        <v>240</v>
      </c>
      <c r="Z8" s="15" t="s">
        <v>107</v>
      </c>
      <c r="AA8" s="15" t="s">
        <v>108</v>
      </c>
      <c r="AB8" s="15" t="s">
        <v>109</v>
      </c>
      <c r="AC8" s="15" t="s">
        <v>241</v>
      </c>
      <c r="AD8" s="16" t="s">
        <v>111</v>
      </c>
      <c r="AE8" s="14" t="s">
        <v>49</v>
      </c>
      <c r="AF8" s="15" t="s">
        <v>242</v>
      </c>
      <c r="AG8" s="15" t="s">
        <v>243</v>
      </c>
      <c r="AH8" s="15" t="s">
        <v>114</v>
      </c>
      <c r="AI8" s="15" t="s">
        <v>244</v>
      </c>
      <c r="AJ8" s="16" t="s">
        <v>116</v>
      </c>
      <c r="AK8" s="15" t="s">
        <v>118</v>
      </c>
      <c r="AL8" s="15" t="s">
        <v>245</v>
      </c>
      <c r="AM8" s="15" t="s">
        <v>246</v>
      </c>
      <c r="AN8" s="15" t="s">
        <v>247</v>
      </c>
      <c r="AO8" s="15" t="s">
        <v>248</v>
      </c>
      <c r="AP8" s="15" t="s">
        <v>121</v>
      </c>
      <c r="AQ8" s="15" t="s">
        <v>255</v>
      </c>
      <c r="AR8" s="15" t="s">
        <v>249</v>
      </c>
      <c r="AS8" s="15" t="s">
        <v>250</v>
      </c>
      <c r="AT8" s="14" t="s">
        <v>46</v>
      </c>
      <c r="AU8" s="15" t="s">
        <v>9</v>
      </c>
      <c r="AV8" s="15" t="s">
        <v>251</v>
      </c>
      <c r="AW8" s="15" t="s">
        <v>252</v>
      </c>
      <c r="AX8" s="31" t="s">
        <v>253</v>
      </c>
      <c r="AY8" s="17" t="s">
        <v>96</v>
      </c>
      <c r="AZ8" s="5" t="s">
        <v>210</v>
      </c>
      <c r="BA8" s="5" t="s">
        <v>254</v>
      </c>
      <c r="BB8" s="5" t="s">
        <v>216</v>
      </c>
      <c r="BC8" s="5" t="s">
        <v>256</v>
      </c>
      <c r="BD8" s="5" t="s">
        <v>257</v>
      </c>
      <c r="BE8" s="5" t="s">
        <v>258</v>
      </c>
      <c r="BF8" s="5" t="s">
        <v>213</v>
      </c>
      <c r="BG8" s="5" t="s">
        <v>122</v>
      </c>
      <c r="BH8" s="32" t="s">
        <v>211</v>
      </c>
      <c r="BI8" s="30" t="s">
        <v>12</v>
      </c>
      <c r="BJ8" s="6" t="s">
        <v>13</v>
      </c>
      <c r="BK8" s="6" t="s">
        <v>4</v>
      </c>
      <c r="BL8" s="6" t="s">
        <v>6</v>
      </c>
      <c r="BM8" s="20" t="s">
        <v>14</v>
      </c>
      <c r="BN8" s="21" t="s">
        <v>56</v>
      </c>
      <c r="BO8" s="19" t="s">
        <v>62</v>
      </c>
      <c r="BP8" s="19" t="s">
        <v>63</v>
      </c>
      <c r="BQ8" s="25" t="s">
        <v>64</v>
      </c>
      <c r="BR8" s="25" t="s">
        <v>76</v>
      </c>
      <c r="BS8" s="26" t="s">
        <v>57</v>
      </c>
      <c r="BT8" s="8" t="s">
        <v>22</v>
      </c>
      <c r="BU8" s="7" t="s">
        <v>23</v>
      </c>
      <c r="BV8" s="7" t="s">
        <v>24</v>
      </c>
      <c r="BW8" s="7" t="s">
        <v>25</v>
      </c>
      <c r="BX8" s="7" t="s">
        <v>26</v>
      </c>
      <c r="BY8" s="7" t="s">
        <v>27</v>
      </c>
      <c r="BZ8" s="7" t="s">
        <v>28</v>
      </c>
      <c r="CA8" s="7" t="s">
        <v>29</v>
      </c>
      <c r="CB8" s="22" t="s">
        <v>35</v>
      </c>
      <c r="CC8" s="13" t="s">
        <v>59</v>
      </c>
      <c r="CD8" s="8" t="s">
        <v>22</v>
      </c>
      <c r="CE8" s="7" t="s">
        <v>23</v>
      </c>
      <c r="CF8" s="7" t="s">
        <v>24</v>
      </c>
      <c r="CG8" s="7" t="s">
        <v>34</v>
      </c>
      <c r="CH8" s="23" t="s">
        <v>60</v>
      </c>
      <c r="CI8" s="8" t="s">
        <v>22</v>
      </c>
      <c r="CJ8" s="7" t="s">
        <v>23</v>
      </c>
      <c r="CK8" s="7" t="s">
        <v>24</v>
      </c>
      <c r="CL8" s="7" t="s">
        <v>25</v>
      </c>
      <c r="CM8" s="7" t="s">
        <v>26</v>
      </c>
      <c r="CN8" s="7" t="s">
        <v>27</v>
      </c>
      <c r="CO8" s="7" t="s">
        <v>28</v>
      </c>
      <c r="CP8" s="7" t="s">
        <v>29</v>
      </c>
      <c r="CQ8" s="7" t="s">
        <v>34</v>
      </c>
      <c r="CR8" s="23" t="s">
        <v>60</v>
      </c>
      <c r="CS8" s="8" t="s">
        <v>22</v>
      </c>
      <c r="CT8" s="7" t="s">
        <v>23</v>
      </c>
      <c r="CU8" s="7" t="s">
        <v>24</v>
      </c>
      <c r="CV8" s="7" t="s">
        <v>25</v>
      </c>
      <c r="CW8" s="7" t="s">
        <v>26</v>
      </c>
      <c r="CX8" s="7" t="s">
        <v>27</v>
      </c>
      <c r="CY8" s="7" t="s">
        <v>28</v>
      </c>
      <c r="CZ8" s="7" t="s">
        <v>29</v>
      </c>
      <c r="DA8" s="7" t="s">
        <v>34</v>
      </c>
      <c r="DB8" s="24" t="s">
        <v>60</v>
      </c>
      <c r="DC8" s="8" t="s">
        <v>78</v>
      </c>
      <c r="DD8" s="22" t="s">
        <v>61</v>
      </c>
      <c r="DE8" s="8" t="s">
        <v>68</v>
      </c>
      <c r="DF8" s="7" t="s">
        <v>74</v>
      </c>
      <c r="DG8" s="7" t="s">
        <v>69</v>
      </c>
      <c r="DH8" s="7" t="s">
        <v>70</v>
      </c>
      <c r="DI8" s="7" t="s">
        <v>71</v>
      </c>
      <c r="DJ8" s="7" t="s">
        <v>72</v>
      </c>
      <c r="DK8" s="13" t="s">
        <v>73</v>
      </c>
    </row>
    <row r="9" spans="1:115" s="54" customFormat="1" ht="15" customHeight="1" x14ac:dyDescent="0.2">
      <c r="A9" s="1016"/>
      <c r="B9" s="1002"/>
      <c r="C9" s="1002"/>
      <c r="D9" s="1000"/>
      <c r="E9" s="1000"/>
      <c r="F9" s="1000"/>
      <c r="G9" s="1000"/>
      <c r="H9" s="428">
        <v>1175</v>
      </c>
      <c r="I9" s="210">
        <v>1179</v>
      </c>
      <c r="J9" s="210">
        <v>1177</v>
      </c>
      <c r="K9" s="210">
        <v>1178</v>
      </c>
      <c r="L9" s="211">
        <v>1003</v>
      </c>
      <c r="M9" s="209">
        <v>1006</v>
      </c>
      <c r="N9" s="210">
        <v>1180</v>
      </c>
      <c r="O9" s="210">
        <v>1181</v>
      </c>
      <c r="P9" s="210">
        <v>1182</v>
      </c>
      <c r="Q9" s="210">
        <v>1017</v>
      </c>
      <c r="R9" s="211">
        <v>1179</v>
      </c>
      <c r="S9" s="209">
        <v>1184</v>
      </c>
      <c r="T9" s="210">
        <v>1151</v>
      </c>
      <c r="U9" s="210">
        <v>1246</v>
      </c>
      <c r="V9" s="210">
        <v>1062</v>
      </c>
      <c r="W9" s="210">
        <v>1083</v>
      </c>
      <c r="X9" s="211">
        <v>1013</v>
      </c>
      <c r="Y9" s="209">
        <v>1248</v>
      </c>
      <c r="Z9" s="210">
        <v>1186</v>
      </c>
      <c r="AA9" s="210">
        <v>1187</v>
      </c>
      <c r="AB9" s="210">
        <v>1188</v>
      </c>
      <c r="AC9" s="210">
        <v>1247</v>
      </c>
      <c r="AD9" s="211">
        <v>1015</v>
      </c>
      <c r="AE9" s="209">
        <v>1076</v>
      </c>
      <c r="AF9" s="210">
        <v>1192</v>
      </c>
      <c r="AG9" s="210">
        <v>1249</v>
      </c>
      <c r="AH9" s="210">
        <v>1194</v>
      </c>
      <c r="AI9" s="210">
        <v>1250</v>
      </c>
      <c r="AJ9" s="211">
        <v>1068</v>
      </c>
      <c r="AK9" s="210">
        <v>1154</v>
      </c>
      <c r="AL9" s="210">
        <v>1208</v>
      </c>
      <c r="AM9" s="210">
        <v>1253</v>
      </c>
      <c r="AN9" s="210">
        <v>1252</v>
      </c>
      <c r="AO9" s="210">
        <v>1251</v>
      </c>
      <c r="AP9" s="210">
        <v>1200</v>
      </c>
      <c r="AQ9" s="210">
        <v>1259</v>
      </c>
      <c r="AR9" s="210">
        <v>1255</v>
      </c>
      <c r="AS9" s="210">
        <v>1254</v>
      </c>
      <c r="AT9" s="209">
        <v>1052</v>
      </c>
      <c r="AU9" s="210">
        <v>1090</v>
      </c>
      <c r="AV9" s="210">
        <v>1257</v>
      </c>
      <c r="AW9" s="210">
        <v>1256</v>
      </c>
      <c r="AX9" s="212">
        <v>1258</v>
      </c>
      <c r="AY9" s="414">
        <v>1008</v>
      </c>
      <c r="AZ9" s="213">
        <v>1198</v>
      </c>
      <c r="BA9" s="213">
        <v>1185</v>
      </c>
      <c r="BB9" s="213">
        <v>1049</v>
      </c>
      <c r="BC9" s="213">
        <v>1260</v>
      </c>
      <c r="BD9" s="213">
        <v>1261</v>
      </c>
      <c r="BE9" s="213">
        <v>1262</v>
      </c>
      <c r="BF9" s="213">
        <v>1100</v>
      </c>
      <c r="BG9" s="213">
        <v>1199</v>
      </c>
      <c r="BH9" s="214">
        <v>1201</v>
      </c>
      <c r="BI9" s="215">
        <v>1102</v>
      </c>
      <c r="BJ9" s="216">
        <v>1105</v>
      </c>
      <c r="BK9" s="216">
        <v>1103</v>
      </c>
      <c r="BL9" s="216">
        <v>1149</v>
      </c>
      <c r="BM9" s="217">
        <v>1107</v>
      </c>
      <c r="BN9" s="218"/>
      <c r="BO9" s="219"/>
      <c r="BP9" s="219"/>
      <c r="BQ9" s="220"/>
      <c r="BR9" s="220"/>
      <c r="BS9" s="221"/>
      <c r="BT9" s="226"/>
      <c r="BU9" s="223"/>
      <c r="BV9" s="223"/>
      <c r="BW9" s="223"/>
      <c r="BX9" s="223"/>
      <c r="BY9" s="223"/>
      <c r="BZ9" s="223"/>
      <c r="CA9" s="223"/>
      <c r="CB9" s="224"/>
      <c r="CC9" s="225"/>
      <c r="CD9" s="226"/>
      <c r="CE9" s="223"/>
      <c r="CF9" s="223"/>
      <c r="CG9" s="223"/>
      <c r="CH9" s="227"/>
      <c r="CI9" s="226"/>
      <c r="CJ9" s="223"/>
      <c r="CK9" s="223"/>
      <c r="CL9" s="223"/>
      <c r="CM9" s="223"/>
      <c r="CN9" s="223"/>
      <c r="CO9" s="223"/>
      <c r="CP9" s="223"/>
      <c r="CQ9" s="223"/>
      <c r="CR9" s="227"/>
      <c r="CS9" s="226"/>
      <c r="CT9" s="223"/>
      <c r="CU9" s="223"/>
      <c r="CV9" s="223"/>
      <c r="CW9" s="223"/>
      <c r="CX9" s="223"/>
      <c r="CY9" s="223"/>
      <c r="CZ9" s="223"/>
      <c r="DA9" s="223"/>
      <c r="DB9" s="24"/>
      <c r="DC9" s="226"/>
      <c r="DD9" s="224"/>
      <c r="DE9" s="226"/>
      <c r="DF9" s="223"/>
      <c r="DG9" s="223"/>
      <c r="DH9" s="223"/>
      <c r="DI9" s="223"/>
      <c r="DJ9" s="223"/>
      <c r="DK9" s="225"/>
    </row>
    <row r="10" spans="1:115" s="54" customFormat="1" ht="15" hidden="1" customHeight="1" x14ac:dyDescent="0.25">
      <c r="A10" s="691"/>
      <c r="B10" s="546"/>
      <c r="C10" s="679" t="s">
        <v>2395</v>
      </c>
      <c r="D10" s="679" t="s">
        <v>2396</v>
      </c>
      <c r="E10" s="164" t="s">
        <v>592</v>
      </c>
      <c r="F10" s="679">
        <v>1</v>
      </c>
      <c r="G10" s="679"/>
      <c r="H10" s="613" t="s">
        <v>2547</v>
      </c>
      <c r="I10" s="613" t="s">
        <v>2547</v>
      </c>
      <c r="J10" s="613" t="s">
        <v>2547</v>
      </c>
      <c r="K10" s="613" t="s">
        <v>2547</v>
      </c>
      <c r="L10" s="613" t="s">
        <v>2547</v>
      </c>
      <c r="M10" s="613"/>
      <c r="N10" s="613"/>
      <c r="O10" s="613"/>
      <c r="P10" s="613" t="s">
        <v>2547</v>
      </c>
      <c r="Q10" s="613"/>
      <c r="R10" s="613"/>
      <c r="S10" s="613"/>
      <c r="T10" s="613"/>
      <c r="U10" s="613"/>
      <c r="V10" s="613"/>
      <c r="W10" s="613"/>
      <c r="X10" s="613"/>
      <c r="Y10" s="613"/>
      <c r="Z10" s="613"/>
      <c r="AA10" s="613"/>
      <c r="AB10" s="613"/>
      <c r="AC10" s="613"/>
      <c r="AD10" s="613"/>
      <c r="AE10" s="613" t="s">
        <v>2547</v>
      </c>
      <c r="AF10" s="613"/>
      <c r="AG10" s="613"/>
      <c r="AH10" s="613"/>
      <c r="AI10" s="613"/>
      <c r="AJ10" s="613"/>
      <c r="AK10" s="613"/>
      <c r="AL10" s="613"/>
      <c r="AM10" s="613"/>
      <c r="AN10" s="613"/>
      <c r="AO10" s="613"/>
      <c r="AP10" s="613"/>
      <c r="AQ10" s="613"/>
      <c r="AR10" s="613"/>
      <c r="AS10" s="613"/>
      <c r="AT10" s="613"/>
      <c r="AU10" s="613"/>
      <c r="AV10" s="613"/>
      <c r="AW10" s="613"/>
      <c r="AX10" s="613"/>
      <c r="AY10" s="613"/>
      <c r="AZ10" s="613"/>
      <c r="BA10" s="613"/>
      <c r="BB10" s="613"/>
      <c r="BC10" s="613"/>
      <c r="BD10" s="613"/>
      <c r="BE10" s="613"/>
      <c r="BF10" s="613"/>
      <c r="BG10" s="613"/>
      <c r="BH10" s="613"/>
      <c r="BI10" s="613"/>
      <c r="BJ10" s="613"/>
      <c r="BK10" s="613"/>
      <c r="BL10" s="613"/>
      <c r="BM10" s="613"/>
      <c r="BN10" s="93">
        <f t="shared" ref="BN10:BN35" si="0">COUNTIF(H10:BM10,"2024-1")</f>
        <v>7</v>
      </c>
      <c r="BO10" s="93">
        <f t="shared" ref="BO10:BO35" si="1">COUNTIF(H10:BM10,"&gt;5")</f>
        <v>0</v>
      </c>
      <c r="BP10" s="93">
        <f t="shared" ref="BP10:BP35" si="2">COUNTIF(H10:BM10,"&gt;5?")</f>
        <v>0</v>
      </c>
      <c r="BQ10" s="93">
        <f t="shared" ref="BQ10:BQ35" si="3">COUNTIF(H10:BM10,"5")</f>
        <v>0</v>
      </c>
      <c r="BR10" s="93">
        <f t="shared" ref="BR10:BR35" si="4">COUNTIF(H10:BM10,"5*")</f>
        <v>0</v>
      </c>
      <c r="BS10" s="93">
        <f t="shared" ref="BS10:BS35" si="5">SUM(BO10:BR10)</f>
        <v>0</v>
      </c>
      <c r="BT10" s="651"/>
      <c r="BU10" s="652"/>
      <c r="BV10" s="652"/>
      <c r="BW10" s="652"/>
      <c r="BX10" s="652"/>
      <c r="BY10" s="652"/>
      <c r="BZ10" s="652"/>
      <c r="CA10" s="652"/>
      <c r="CB10" s="653"/>
      <c r="CC10" s="653"/>
      <c r="CD10" s="651"/>
      <c r="CE10" s="652"/>
      <c r="CF10" s="652"/>
      <c r="CG10" s="652"/>
      <c r="CH10" s="654"/>
      <c r="CI10" s="651"/>
      <c r="CJ10" s="652"/>
      <c r="CK10" s="652"/>
      <c r="CL10" s="652"/>
      <c r="CM10" s="652"/>
      <c r="CN10" s="652"/>
      <c r="CO10" s="652"/>
      <c r="CP10" s="652"/>
      <c r="CQ10" s="652"/>
      <c r="CR10" s="654"/>
      <c r="CS10" s="651"/>
      <c r="CT10" s="652"/>
      <c r="CU10" s="652"/>
      <c r="CV10" s="652"/>
      <c r="CW10" s="652"/>
      <c r="CX10" s="652"/>
      <c r="CY10" s="652"/>
      <c r="CZ10" s="652"/>
      <c r="DA10" s="652"/>
      <c r="DB10" s="363"/>
      <c r="DC10" s="651"/>
      <c r="DD10" s="653"/>
      <c r="DE10" s="651"/>
      <c r="DF10" s="652"/>
      <c r="DG10" s="652"/>
      <c r="DH10" s="652"/>
      <c r="DI10" s="652"/>
      <c r="DJ10" s="652"/>
      <c r="DK10" s="653"/>
    </row>
    <row r="11" spans="1:115" s="54" customFormat="1" ht="15.75" customHeight="1" x14ac:dyDescent="0.25">
      <c r="A11" s="691"/>
      <c r="B11" s="546"/>
      <c r="C11" s="679" t="s">
        <v>2389</v>
      </c>
      <c r="D11" s="679" t="s">
        <v>2390</v>
      </c>
      <c r="E11" s="164" t="s">
        <v>592</v>
      </c>
      <c r="F11" s="679"/>
      <c r="G11" s="679">
        <v>1</v>
      </c>
      <c r="H11" s="613" t="s">
        <v>1261</v>
      </c>
      <c r="I11" s="613">
        <v>8</v>
      </c>
      <c r="J11" s="613" t="s">
        <v>1261</v>
      </c>
      <c r="K11" s="613" t="s">
        <v>1261</v>
      </c>
      <c r="L11" s="613" t="s">
        <v>1261</v>
      </c>
      <c r="M11" s="613" t="s">
        <v>1261</v>
      </c>
      <c r="N11" s="613"/>
      <c r="O11" s="613" t="s">
        <v>1261</v>
      </c>
      <c r="P11" s="613" t="s">
        <v>1261</v>
      </c>
      <c r="Q11" s="613" t="s">
        <v>1261</v>
      </c>
      <c r="R11" s="613" t="s">
        <v>1261</v>
      </c>
      <c r="S11" s="613" t="s">
        <v>1261</v>
      </c>
      <c r="T11" s="613"/>
      <c r="U11" s="613"/>
      <c r="V11" s="613" t="s">
        <v>1261</v>
      </c>
      <c r="W11" s="613" t="s">
        <v>1261</v>
      </c>
      <c r="X11" s="613"/>
      <c r="Y11" s="613"/>
      <c r="Z11" s="613"/>
      <c r="AA11" s="613">
        <v>5</v>
      </c>
      <c r="AB11" s="613"/>
      <c r="AC11" s="613">
        <v>7</v>
      </c>
      <c r="AD11" s="613"/>
      <c r="AE11" s="613" t="s">
        <v>1261</v>
      </c>
      <c r="AF11" s="613"/>
      <c r="AG11" s="613"/>
      <c r="AH11" s="613"/>
      <c r="AI11" s="613"/>
      <c r="AJ11" s="613" t="s">
        <v>1261</v>
      </c>
      <c r="AK11" s="613"/>
      <c r="AL11" s="613"/>
      <c r="AM11" s="613">
        <v>5</v>
      </c>
      <c r="AN11" s="613" t="s">
        <v>1261</v>
      </c>
      <c r="AO11" s="613"/>
      <c r="AP11" s="613" t="s">
        <v>1261</v>
      </c>
      <c r="AQ11" s="613">
        <v>6</v>
      </c>
      <c r="AR11" s="613">
        <v>7</v>
      </c>
      <c r="AS11" s="613"/>
      <c r="AT11" s="613"/>
      <c r="AU11" s="613" t="s">
        <v>1261</v>
      </c>
      <c r="AV11" s="613"/>
      <c r="AW11" s="613"/>
      <c r="AX11" s="613"/>
      <c r="AY11" s="613"/>
      <c r="AZ11" s="613"/>
      <c r="BA11" s="613" t="s">
        <v>1261</v>
      </c>
      <c r="BB11" s="613"/>
      <c r="BC11" s="613"/>
      <c r="BD11" s="613"/>
      <c r="BE11" s="613"/>
      <c r="BF11" s="613"/>
      <c r="BG11" s="613"/>
      <c r="BH11" s="613"/>
      <c r="BI11" s="613" t="s">
        <v>1261</v>
      </c>
      <c r="BJ11" s="613" t="s">
        <v>1261</v>
      </c>
      <c r="BK11" s="613"/>
      <c r="BL11" s="613" t="s">
        <v>1261</v>
      </c>
      <c r="BM11" s="613"/>
      <c r="BN11" s="93">
        <f t="shared" si="0"/>
        <v>0</v>
      </c>
      <c r="BO11" s="93">
        <f t="shared" si="1"/>
        <v>4</v>
      </c>
      <c r="BP11" s="93">
        <f t="shared" si="2"/>
        <v>21</v>
      </c>
      <c r="BQ11" s="93">
        <f t="shared" si="3"/>
        <v>2</v>
      </c>
      <c r="BR11" s="93">
        <f t="shared" si="4"/>
        <v>0</v>
      </c>
      <c r="BS11" s="93">
        <f t="shared" si="5"/>
        <v>27</v>
      </c>
      <c r="BT11" s="651"/>
      <c r="BU11" s="652"/>
      <c r="BV11" s="652"/>
      <c r="BW11" s="652"/>
      <c r="BX11" s="652"/>
      <c r="BY11" s="652"/>
      <c r="BZ11" s="652"/>
      <c r="CA11" s="652"/>
      <c r="CB11" s="653"/>
      <c r="CC11" s="653"/>
      <c r="CD11" s="651"/>
      <c r="CE11" s="652"/>
      <c r="CF11" s="652"/>
      <c r="CG11" s="652"/>
      <c r="CH11" s="654"/>
      <c r="CI11" s="651"/>
      <c r="CJ11" s="652"/>
      <c r="CK11" s="652"/>
      <c r="CL11" s="652"/>
      <c r="CM11" s="652"/>
      <c r="CN11" s="652"/>
      <c r="CO11" s="652"/>
      <c r="CP11" s="652"/>
      <c r="CQ11" s="652"/>
      <c r="CR11" s="654"/>
      <c r="CS11" s="651"/>
      <c r="CT11" s="652"/>
      <c r="CU11" s="652"/>
      <c r="CV11" s="652"/>
      <c r="CW11" s="652"/>
      <c r="CX11" s="652"/>
      <c r="CY11" s="652"/>
      <c r="CZ11" s="652"/>
      <c r="DA11" s="652"/>
      <c r="DB11" s="363"/>
      <c r="DC11" s="651"/>
      <c r="DD11" s="653"/>
      <c r="DE11" s="651"/>
      <c r="DF11" s="652"/>
      <c r="DG11" s="652"/>
      <c r="DH11" s="652"/>
      <c r="DI11" s="652"/>
      <c r="DJ11" s="652"/>
      <c r="DK11" s="653"/>
    </row>
    <row r="12" spans="1:115" s="380" customFormat="1" ht="15" x14ac:dyDescent="0.25">
      <c r="A12" s="519"/>
      <c r="B12" s="519"/>
      <c r="C12" s="684" t="s">
        <v>2270</v>
      </c>
      <c r="D12" s="679" t="s">
        <v>2271</v>
      </c>
      <c r="E12" s="164" t="s">
        <v>592</v>
      </c>
      <c r="F12" s="164">
        <v>2</v>
      </c>
      <c r="G12" s="519"/>
      <c r="H12" s="613">
        <v>6</v>
      </c>
      <c r="I12" s="613">
        <v>7</v>
      </c>
      <c r="J12" s="613">
        <v>7</v>
      </c>
      <c r="K12" s="613">
        <v>6</v>
      </c>
      <c r="L12" s="613">
        <v>6</v>
      </c>
      <c r="M12" s="520"/>
      <c r="N12" s="520"/>
      <c r="O12" s="520"/>
      <c r="P12" s="613">
        <v>6</v>
      </c>
      <c r="Q12" s="520"/>
      <c r="R12" s="520"/>
      <c r="S12" s="520"/>
      <c r="T12" s="520"/>
      <c r="U12" s="520"/>
      <c r="V12" s="520"/>
      <c r="W12" s="595">
        <v>7</v>
      </c>
      <c r="X12" s="520"/>
      <c r="Y12" s="520"/>
      <c r="Z12" s="595">
        <v>5</v>
      </c>
      <c r="AA12" s="595">
        <v>5</v>
      </c>
      <c r="AB12" s="520"/>
      <c r="AC12" s="520"/>
      <c r="AD12" s="520"/>
      <c r="AE12" s="613">
        <v>7</v>
      </c>
      <c r="AF12" s="520"/>
      <c r="AG12" s="520"/>
      <c r="AH12" s="613">
        <v>6</v>
      </c>
      <c r="AI12" s="520"/>
      <c r="AJ12" s="520"/>
      <c r="AK12" s="520"/>
      <c r="AL12" s="520">
        <v>5</v>
      </c>
      <c r="AM12" s="520"/>
      <c r="AN12" s="520"/>
      <c r="AO12" s="520"/>
      <c r="AQ12" s="520"/>
      <c r="AR12" s="520"/>
      <c r="AS12" s="520"/>
      <c r="AT12" s="520"/>
      <c r="AU12" s="613"/>
      <c r="AV12" s="520"/>
      <c r="AW12" s="520"/>
      <c r="AX12" s="417"/>
      <c r="AY12" s="417"/>
      <c r="AZ12" s="417"/>
      <c r="BA12" s="417"/>
      <c r="BB12" s="417">
        <v>5</v>
      </c>
      <c r="BC12" s="417"/>
      <c r="BD12" s="417"/>
      <c r="BE12" s="417"/>
      <c r="BF12" s="417"/>
      <c r="BG12" s="417"/>
      <c r="BH12" s="417"/>
      <c r="BI12" s="418"/>
      <c r="BJ12" s="418"/>
      <c r="BK12" s="418"/>
      <c r="BL12" s="418"/>
      <c r="BM12" s="595">
        <v>5</v>
      </c>
      <c r="BN12" s="93">
        <f t="shared" si="0"/>
        <v>0</v>
      </c>
      <c r="BO12" s="93">
        <f t="shared" si="1"/>
        <v>9</v>
      </c>
      <c r="BP12" s="93">
        <f t="shared" si="2"/>
        <v>0</v>
      </c>
      <c r="BQ12" s="93">
        <f t="shared" si="3"/>
        <v>5</v>
      </c>
      <c r="BR12" s="93">
        <f t="shared" si="4"/>
        <v>0</v>
      </c>
      <c r="BS12" s="93">
        <f t="shared" si="5"/>
        <v>14</v>
      </c>
      <c r="BT12" s="358"/>
      <c r="BU12" s="358"/>
      <c r="BV12" s="358"/>
      <c r="BW12" s="358"/>
      <c r="BX12" s="358"/>
      <c r="BY12" s="358"/>
      <c r="BZ12" s="358"/>
      <c r="CA12" s="358"/>
      <c r="CB12" s="358"/>
      <c r="CC12" s="358"/>
      <c r="CD12" s="358"/>
      <c r="CE12" s="358"/>
      <c r="CF12" s="358"/>
      <c r="CG12" s="358"/>
      <c r="CH12" s="358"/>
      <c r="CI12" s="358"/>
      <c r="CJ12" s="358"/>
      <c r="CK12" s="358"/>
      <c r="CL12" s="358"/>
      <c r="CM12" s="358"/>
      <c r="CN12" s="358"/>
      <c r="CO12" s="358"/>
      <c r="CP12" s="358"/>
      <c r="CQ12" s="358"/>
      <c r="CR12" s="358"/>
      <c r="CS12" s="358"/>
      <c r="CT12" s="358"/>
      <c r="CU12" s="358"/>
      <c r="CV12" s="358"/>
      <c r="CW12" s="358"/>
      <c r="CX12" s="358"/>
      <c r="CY12" s="358"/>
      <c r="CZ12" s="358"/>
      <c r="DA12" s="358"/>
      <c r="DB12" s="358"/>
      <c r="DC12" s="358"/>
      <c r="DD12" s="358"/>
      <c r="DE12" s="358"/>
      <c r="DF12" s="358"/>
      <c r="DG12" s="358"/>
      <c r="DH12" s="358"/>
      <c r="DI12" s="358"/>
      <c r="DJ12" s="358"/>
      <c r="DK12" s="358"/>
    </row>
    <row r="13" spans="1:115" s="420" customFormat="1" ht="15" hidden="1" x14ac:dyDescent="0.25">
      <c r="A13" s="546"/>
      <c r="B13" s="381"/>
      <c r="C13" s="561" t="s">
        <v>2323</v>
      </c>
      <c r="D13" s="679" t="s">
        <v>2322</v>
      </c>
      <c r="E13" s="546" t="s">
        <v>592</v>
      </c>
      <c r="F13" s="546">
        <v>1</v>
      </c>
      <c r="G13" s="546"/>
      <c r="H13" s="613"/>
      <c r="I13" s="613" t="s">
        <v>2547</v>
      </c>
      <c r="J13" s="613"/>
      <c r="K13" s="613"/>
      <c r="L13" s="613"/>
      <c r="M13" s="613"/>
      <c r="N13" s="613"/>
      <c r="O13" s="613"/>
      <c r="P13" s="613"/>
      <c r="Q13" s="613"/>
      <c r="R13" s="613"/>
      <c r="S13" s="613"/>
      <c r="T13" s="613"/>
      <c r="U13" s="613"/>
      <c r="V13" s="613"/>
      <c r="W13" s="595" t="s">
        <v>2330</v>
      </c>
      <c r="X13" s="613"/>
      <c r="Y13" s="613"/>
      <c r="Z13" s="595" t="s">
        <v>2330</v>
      </c>
      <c r="AA13" s="595" t="s">
        <v>2330</v>
      </c>
      <c r="AB13" s="613"/>
      <c r="AC13" s="613"/>
      <c r="AD13" s="613"/>
      <c r="AE13" s="613"/>
      <c r="AF13" s="613"/>
      <c r="AG13" s="613"/>
      <c r="AH13" s="613" t="s">
        <v>2330</v>
      </c>
      <c r="AI13" s="613"/>
      <c r="AJ13" s="613"/>
      <c r="AK13" s="613"/>
      <c r="AL13" s="613"/>
      <c r="AM13" s="613"/>
      <c r="AN13" s="613"/>
      <c r="AO13" s="613"/>
      <c r="AQ13" s="613"/>
      <c r="AR13" s="613"/>
      <c r="AS13" s="613"/>
      <c r="AT13" s="613"/>
      <c r="AU13" s="613" t="s">
        <v>2330</v>
      </c>
      <c r="AV13" s="613"/>
      <c r="AW13" s="613"/>
      <c r="AX13" s="613"/>
      <c r="AY13" s="613"/>
      <c r="AZ13" s="613"/>
      <c r="BA13" s="613"/>
      <c r="BB13" s="417" t="s">
        <v>2330</v>
      </c>
      <c r="BC13" s="613"/>
      <c r="BD13" s="613"/>
      <c r="BE13" s="613"/>
      <c r="BF13" s="613"/>
      <c r="BG13" s="613"/>
      <c r="BH13" s="613"/>
      <c r="BI13" s="613"/>
      <c r="BJ13" s="613"/>
      <c r="BK13" s="613"/>
      <c r="BL13" s="613"/>
      <c r="BM13" s="595" t="s">
        <v>2330</v>
      </c>
      <c r="BN13" s="93">
        <f t="shared" si="0"/>
        <v>1</v>
      </c>
      <c r="BO13" s="93">
        <f t="shared" si="1"/>
        <v>0</v>
      </c>
      <c r="BP13" s="93">
        <f t="shared" si="2"/>
        <v>0</v>
      </c>
      <c r="BQ13" s="93">
        <f t="shared" si="3"/>
        <v>0</v>
      </c>
      <c r="BR13" s="93">
        <f t="shared" si="4"/>
        <v>0</v>
      </c>
      <c r="BS13" s="93">
        <f t="shared" si="5"/>
        <v>0</v>
      </c>
      <c r="BT13" s="591"/>
      <c r="BU13" s="495"/>
      <c r="BV13" s="495"/>
      <c r="BW13" s="495"/>
      <c r="BX13" s="495"/>
      <c r="BY13" s="495"/>
      <c r="BZ13" s="495"/>
      <c r="CA13" s="495"/>
      <c r="CB13" s="495"/>
      <c r="CC13" s="495"/>
      <c r="CD13" s="495"/>
      <c r="CE13" s="495"/>
      <c r="CF13" s="495"/>
      <c r="CG13" s="495"/>
      <c r="CH13" s="495"/>
      <c r="CI13" s="495"/>
      <c r="CJ13" s="495"/>
      <c r="CK13" s="495"/>
      <c r="CL13" s="495"/>
      <c r="CM13" s="495"/>
      <c r="CN13" s="495"/>
      <c r="CO13" s="495"/>
      <c r="CP13" s="495"/>
      <c r="CQ13" s="495"/>
      <c r="CR13" s="495"/>
      <c r="CS13" s="495"/>
      <c r="CT13" s="495"/>
      <c r="CU13" s="495"/>
      <c r="CV13" s="495"/>
      <c r="CW13" s="495"/>
      <c r="CX13" s="495"/>
      <c r="CY13" s="495"/>
      <c r="CZ13" s="495"/>
      <c r="DA13" s="495"/>
      <c r="DB13" s="495"/>
      <c r="DC13" s="495"/>
      <c r="DD13" s="495"/>
      <c r="DE13" s="495"/>
      <c r="DF13" s="495"/>
      <c r="DG13" s="495"/>
      <c r="DH13" s="495"/>
      <c r="DI13" s="495"/>
      <c r="DJ13" s="495"/>
      <c r="DK13" s="495"/>
    </row>
    <row r="14" spans="1:115" s="420" customFormat="1" ht="15" hidden="1" x14ac:dyDescent="0.25">
      <c r="A14" s="546"/>
      <c r="B14" s="381"/>
      <c r="C14" s="561" t="s">
        <v>2336</v>
      </c>
      <c r="D14" s="679" t="s">
        <v>2337</v>
      </c>
      <c r="E14" s="546" t="s">
        <v>592</v>
      </c>
      <c r="F14" s="546">
        <v>1</v>
      </c>
      <c r="G14" s="546"/>
      <c r="H14" s="613"/>
      <c r="I14" s="613" t="s">
        <v>2547</v>
      </c>
      <c r="J14" s="613"/>
      <c r="K14" s="613"/>
      <c r="L14" s="613"/>
      <c r="M14" s="613"/>
      <c r="N14" s="613"/>
      <c r="O14" s="613"/>
      <c r="P14" s="613"/>
      <c r="Q14" s="613"/>
      <c r="R14" s="613"/>
      <c r="S14" s="613"/>
      <c r="T14" s="613"/>
      <c r="U14" s="613"/>
      <c r="V14" s="613"/>
      <c r="W14" s="595">
        <v>8</v>
      </c>
      <c r="X14" s="613"/>
      <c r="Y14" s="613"/>
      <c r="Z14" s="595">
        <v>6</v>
      </c>
      <c r="AA14" s="595">
        <v>7</v>
      </c>
      <c r="AB14" s="613"/>
      <c r="AC14" s="613"/>
      <c r="AD14" s="613"/>
      <c r="AE14" s="613"/>
      <c r="AF14" s="613"/>
      <c r="AG14" s="613"/>
      <c r="AH14" s="595">
        <v>7</v>
      </c>
      <c r="AI14" s="613"/>
      <c r="AJ14" s="613"/>
      <c r="AK14" s="613"/>
      <c r="AL14" s="613">
        <v>6</v>
      </c>
      <c r="AM14" s="613"/>
      <c r="AN14" s="613"/>
      <c r="AO14" s="613"/>
      <c r="AQ14" s="613"/>
      <c r="AR14" s="613"/>
      <c r="AS14" s="613"/>
      <c r="AT14" s="613"/>
      <c r="AU14" s="595"/>
      <c r="AV14" s="613"/>
      <c r="AW14" s="613"/>
      <c r="AX14" s="613"/>
      <c r="AY14" s="613"/>
      <c r="AZ14" s="613"/>
      <c r="BA14" s="613"/>
      <c r="BB14" s="595">
        <v>8</v>
      </c>
      <c r="BC14" s="613"/>
      <c r="BD14" s="613"/>
      <c r="BE14" s="613"/>
      <c r="BF14" s="613"/>
      <c r="BG14" s="613"/>
      <c r="BH14" s="613"/>
      <c r="BI14" s="613"/>
      <c r="BJ14" s="613"/>
      <c r="BK14" s="613"/>
      <c r="BL14" s="613"/>
      <c r="BM14" s="595">
        <v>8</v>
      </c>
      <c r="BN14" s="93">
        <f t="shared" si="0"/>
        <v>1</v>
      </c>
      <c r="BO14" s="93">
        <f t="shared" si="1"/>
        <v>7</v>
      </c>
      <c r="BP14" s="93">
        <f t="shared" si="2"/>
        <v>0</v>
      </c>
      <c r="BQ14" s="93">
        <f t="shared" si="3"/>
        <v>0</v>
      </c>
      <c r="BR14" s="93">
        <f t="shared" si="4"/>
        <v>0</v>
      </c>
      <c r="BS14" s="93">
        <f t="shared" si="5"/>
        <v>7</v>
      </c>
      <c r="BT14" s="591"/>
      <c r="BU14" s="495"/>
      <c r="BV14" s="495"/>
      <c r="BW14" s="495"/>
      <c r="BX14" s="495"/>
      <c r="BY14" s="495"/>
      <c r="BZ14" s="495"/>
      <c r="CA14" s="495"/>
      <c r="CB14" s="495"/>
      <c r="CC14" s="495"/>
      <c r="CD14" s="495"/>
      <c r="CE14" s="495"/>
      <c r="CF14" s="495"/>
      <c r="CG14" s="495"/>
      <c r="CH14" s="495"/>
      <c r="CI14" s="495"/>
      <c r="CJ14" s="495"/>
      <c r="CK14" s="495"/>
      <c r="CL14" s="495"/>
      <c r="CM14" s="495"/>
      <c r="CN14" s="495"/>
      <c r="CO14" s="495"/>
      <c r="CP14" s="495"/>
      <c r="CQ14" s="495"/>
      <c r="CR14" s="495"/>
      <c r="CS14" s="495"/>
      <c r="CT14" s="495"/>
      <c r="CU14" s="495"/>
      <c r="CV14" s="495"/>
      <c r="CW14" s="495"/>
      <c r="CX14" s="495"/>
      <c r="CY14" s="495"/>
      <c r="CZ14" s="495"/>
      <c r="DA14" s="495"/>
      <c r="DB14" s="495"/>
      <c r="DC14" s="495"/>
      <c r="DD14" s="495"/>
      <c r="DE14" s="495"/>
      <c r="DF14" s="495"/>
      <c r="DG14" s="495"/>
      <c r="DH14" s="495"/>
      <c r="DI14" s="495"/>
      <c r="DJ14" s="495"/>
      <c r="DK14" s="495"/>
    </row>
    <row r="15" spans="1:115" s="420" customFormat="1" ht="15" customHeight="1" x14ac:dyDescent="0.25">
      <c r="A15" s="546"/>
      <c r="B15" s="381"/>
      <c r="C15" s="561" t="s">
        <v>2344</v>
      </c>
      <c r="D15" s="679" t="s">
        <v>2345</v>
      </c>
      <c r="E15" s="546" t="s">
        <v>592</v>
      </c>
      <c r="F15" s="546">
        <v>2</v>
      </c>
      <c r="G15" s="546"/>
      <c r="H15" s="613" t="s">
        <v>595</v>
      </c>
      <c r="I15" s="613">
        <v>9</v>
      </c>
      <c r="J15" s="613" t="s">
        <v>595</v>
      </c>
      <c r="K15" s="613" t="s">
        <v>595</v>
      </c>
      <c r="L15" s="613"/>
      <c r="M15" s="613" t="s">
        <v>595</v>
      </c>
      <c r="N15" s="613"/>
      <c r="O15" s="613" t="s">
        <v>595</v>
      </c>
      <c r="P15" s="613">
        <v>6</v>
      </c>
      <c r="Q15" s="613" t="s">
        <v>595</v>
      </c>
      <c r="R15" s="613"/>
      <c r="S15" s="613"/>
      <c r="T15" s="613"/>
      <c r="U15" s="613">
        <v>5</v>
      </c>
      <c r="V15" s="613" t="s">
        <v>595</v>
      </c>
      <c r="W15" s="595" t="s">
        <v>595</v>
      </c>
      <c r="X15" s="613"/>
      <c r="Y15" s="613"/>
      <c r="Z15" s="595">
        <v>5</v>
      </c>
      <c r="AA15" s="595">
        <v>7</v>
      </c>
      <c r="AB15" s="613"/>
      <c r="AC15" s="613">
        <v>5</v>
      </c>
      <c r="AD15" s="613"/>
      <c r="AE15" s="613" t="s">
        <v>595</v>
      </c>
      <c r="AF15" s="613"/>
      <c r="AG15" s="613"/>
      <c r="AH15" s="595">
        <v>6</v>
      </c>
      <c r="AI15" s="613"/>
      <c r="AJ15" s="613"/>
      <c r="AK15" s="613"/>
      <c r="AL15" s="595">
        <v>7</v>
      </c>
      <c r="AM15" s="613"/>
      <c r="AN15" s="613"/>
      <c r="AO15" s="613"/>
      <c r="AQ15" s="613">
        <v>7</v>
      </c>
      <c r="AR15" s="613">
        <v>6</v>
      </c>
      <c r="AS15" s="613"/>
      <c r="AT15" s="613"/>
      <c r="AU15" s="595">
        <v>6</v>
      </c>
      <c r="AV15" s="613"/>
      <c r="AW15" s="613"/>
      <c r="AX15" s="613"/>
      <c r="AY15" s="613"/>
      <c r="AZ15" s="613"/>
      <c r="BA15" s="613"/>
      <c r="BB15" s="595">
        <v>8</v>
      </c>
      <c r="BC15" s="613"/>
      <c r="BD15" s="613"/>
      <c r="BE15" s="613"/>
      <c r="BF15" s="613"/>
      <c r="BG15" s="613"/>
      <c r="BH15" s="613"/>
      <c r="BI15" s="613" t="s">
        <v>595</v>
      </c>
      <c r="BJ15" s="613" t="s">
        <v>595</v>
      </c>
      <c r="BK15" s="613"/>
      <c r="BL15" s="613" t="s">
        <v>595</v>
      </c>
      <c r="BM15" s="595"/>
      <c r="BN15" s="93">
        <f t="shared" si="0"/>
        <v>0</v>
      </c>
      <c r="BO15" s="93">
        <f t="shared" si="1"/>
        <v>9</v>
      </c>
      <c r="BP15" s="93">
        <f t="shared" si="2"/>
        <v>12</v>
      </c>
      <c r="BQ15" s="93">
        <f t="shared" si="3"/>
        <v>3</v>
      </c>
      <c r="BR15" s="93">
        <f t="shared" si="4"/>
        <v>0</v>
      </c>
      <c r="BS15" s="93">
        <f t="shared" si="5"/>
        <v>24</v>
      </c>
      <c r="BT15" s="591"/>
      <c r="BU15" s="495"/>
      <c r="BV15" s="495"/>
      <c r="BW15" s="495"/>
      <c r="BX15" s="495"/>
      <c r="BY15" s="495"/>
      <c r="BZ15" s="495"/>
      <c r="CA15" s="495"/>
      <c r="CB15" s="495"/>
      <c r="CC15" s="495"/>
      <c r="CD15" s="495"/>
      <c r="CE15" s="495"/>
      <c r="CF15" s="495"/>
      <c r="CG15" s="495"/>
      <c r="CH15" s="495"/>
      <c r="CI15" s="495"/>
      <c r="CJ15" s="495"/>
      <c r="CK15" s="495"/>
      <c r="CL15" s="495"/>
      <c r="CM15" s="495"/>
      <c r="CN15" s="495"/>
      <c r="CO15" s="495"/>
      <c r="CP15" s="495"/>
      <c r="CQ15" s="495"/>
      <c r="CR15" s="495"/>
      <c r="CS15" s="495"/>
      <c r="CT15" s="495"/>
      <c r="CU15" s="495"/>
      <c r="CV15" s="495"/>
      <c r="CW15" s="495"/>
      <c r="CX15" s="495"/>
      <c r="CY15" s="495"/>
      <c r="CZ15" s="495"/>
      <c r="DA15" s="495"/>
      <c r="DB15" s="495"/>
      <c r="DC15" s="495"/>
      <c r="DD15" s="495"/>
      <c r="DE15" s="495"/>
      <c r="DF15" s="495"/>
      <c r="DG15" s="495"/>
      <c r="DH15" s="495"/>
      <c r="DI15" s="495"/>
      <c r="DJ15" s="495"/>
      <c r="DK15" s="495"/>
    </row>
    <row r="16" spans="1:115" s="420" customFormat="1" ht="15" x14ac:dyDescent="0.25">
      <c r="A16" s="546"/>
      <c r="B16" s="381"/>
      <c r="C16" s="561" t="s">
        <v>2215</v>
      </c>
      <c r="D16" s="679" t="s">
        <v>2216</v>
      </c>
      <c r="E16" s="546" t="s">
        <v>592</v>
      </c>
      <c r="F16" s="546">
        <v>3</v>
      </c>
      <c r="G16" s="546"/>
      <c r="H16" s="613">
        <v>8</v>
      </c>
      <c r="I16" s="696" t="s">
        <v>292</v>
      </c>
      <c r="J16" s="613">
        <v>7</v>
      </c>
      <c r="K16" s="613">
        <v>5</v>
      </c>
      <c r="L16" s="613"/>
      <c r="M16" s="613"/>
      <c r="N16" s="613"/>
      <c r="O16" s="613"/>
      <c r="P16" s="613">
        <v>6</v>
      </c>
      <c r="Q16" s="613"/>
      <c r="R16" s="613">
        <v>8</v>
      </c>
      <c r="S16" s="613"/>
      <c r="T16" s="613"/>
      <c r="U16" s="613"/>
      <c r="V16" s="613">
        <v>6</v>
      </c>
      <c r="W16" s="595"/>
      <c r="X16" s="613"/>
      <c r="Y16" s="613"/>
      <c r="Z16" s="595">
        <v>6</v>
      </c>
      <c r="AA16" s="595">
        <v>6</v>
      </c>
      <c r="AB16" s="613"/>
      <c r="AC16" s="613">
        <v>5</v>
      </c>
      <c r="AD16" s="613"/>
      <c r="AE16" s="613">
        <v>7</v>
      </c>
      <c r="AF16" s="613"/>
      <c r="AG16" s="613"/>
      <c r="AH16" s="595">
        <v>5</v>
      </c>
      <c r="AI16" s="613"/>
      <c r="AJ16" s="613"/>
      <c r="AK16" s="613"/>
      <c r="AL16" s="595">
        <v>5</v>
      </c>
      <c r="AM16" s="613">
        <v>5</v>
      </c>
      <c r="AN16" s="613"/>
      <c r="AO16" s="613"/>
      <c r="AQ16" s="613">
        <v>5</v>
      </c>
      <c r="AR16" s="613">
        <v>5</v>
      </c>
      <c r="AS16" s="613"/>
      <c r="AT16" s="613"/>
      <c r="AU16" s="613">
        <v>5</v>
      </c>
      <c r="AV16" s="613"/>
      <c r="AW16" s="613"/>
      <c r="AX16" s="613"/>
      <c r="AY16" s="613"/>
      <c r="AZ16" s="613"/>
      <c r="BA16" s="613"/>
      <c r="BB16" s="417">
        <v>8</v>
      </c>
      <c r="BC16" s="613"/>
      <c r="BD16" s="613"/>
      <c r="BE16" s="613"/>
      <c r="BF16" s="613"/>
      <c r="BG16" s="613"/>
      <c r="BH16" s="613"/>
      <c r="BI16" s="613"/>
      <c r="BJ16" s="613"/>
      <c r="BK16" s="613"/>
      <c r="BL16" s="613"/>
      <c r="BM16" s="595">
        <v>7</v>
      </c>
      <c r="BN16" s="93">
        <f t="shared" si="0"/>
        <v>0</v>
      </c>
      <c r="BO16" s="93">
        <f t="shared" si="1"/>
        <v>10</v>
      </c>
      <c r="BP16" s="93">
        <f t="shared" si="2"/>
        <v>1</v>
      </c>
      <c r="BQ16" s="93">
        <f t="shared" si="3"/>
        <v>8</v>
      </c>
      <c r="BR16" s="93">
        <f t="shared" si="4"/>
        <v>0</v>
      </c>
      <c r="BS16" s="93">
        <f t="shared" si="5"/>
        <v>19</v>
      </c>
      <c r="BT16" s="591"/>
      <c r="BU16" s="495"/>
      <c r="BV16" s="495"/>
      <c r="BW16" s="495"/>
      <c r="BX16" s="495"/>
      <c r="BY16" s="495"/>
      <c r="BZ16" s="495"/>
      <c r="CA16" s="495"/>
      <c r="CB16" s="495"/>
      <c r="CC16" s="495"/>
      <c r="CD16" s="495"/>
      <c r="CE16" s="495"/>
      <c r="CF16" s="495"/>
      <c r="CG16" s="495"/>
      <c r="CH16" s="495"/>
      <c r="CI16" s="495"/>
      <c r="CJ16" s="495"/>
      <c r="CK16" s="495"/>
      <c r="CL16" s="495"/>
      <c r="CM16" s="495"/>
      <c r="CN16" s="495"/>
      <c r="CO16" s="495"/>
      <c r="CP16" s="495"/>
      <c r="CQ16" s="495"/>
      <c r="CR16" s="495"/>
      <c r="CS16" s="495"/>
      <c r="CT16" s="495"/>
      <c r="CU16" s="495"/>
      <c r="CV16" s="495"/>
      <c r="CW16" s="495"/>
      <c r="CX16" s="495"/>
      <c r="CY16" s="495"/>
      <c r="CZ16" s="495"/>
      <c r="DA16" s="495"/>
      <c r="DB16" s="495"/>
      <c r="DC16" s="495"/>
      <c r="DD16" s="495"/>
      <c r="DE16" s="495"/>
      <c r="DF16" s="495"/>
      <c r="DG16" s="495"/>
      <c r="DH16" s="495"/>
      <c r="DI16" s="495"/>
      <c r="DJ16" s="495"/>
      <c r="DK16" s="495"/>
    </row>
    <row r="17" spans="1:115" s="380" customFormat="1" ht="15" x14ac:dyDescent="0.25">
      <c r="A17" s="519"/>
      <c r="B17" s="381">
        <v>40496</v>
      </c>
      <c r="C17" s="561" t="s">
        <v>1835</v>
      </c>
      <c r="D17" s="643" t="s">
        <v>1834</v>
      </c>
      <c r="E17" s="519" t="s">
        <v>592</v>
      </c>
      <c r="F17" s="519">
        <v>5</v>
      </c>
      <c r="G17" s="519"/>
      <c r="H17" s="613">
        <v>8</v>
      </c>
      <c r="I17" s="613">
        <v>5</v>
      </c>
      <c r="J17" s="595">
        <v>10</v>
      </c>
      <c r="K17" s="613">
        <v>7</v>
      </c>
      <c r="L17" s="595">
        <v>9</v>
      </c>
      <c r="M17" s="595">
        <v>9</v>
      </c>
      <c r="N17" s="595">
        <v>10</v>
      </c>
      <c r="O17" s="595">
        <v>5</v>
      </c>
      <c r="P17" s="613">
        <v>7</v>
      </c>
      <c r="Q17" s="595"/>
      <c r="R17" s="595">
        <v>9</v>
      </c>
      <c r="S17" s="595"/>
      <c r="T17" s="595">
        <v>8</v>
      </c>
      <c r="U17" s="595"/>
      <c r="V17" s="613">
        <v>7</v>
      </c>
      <c r="W17" s="595">
        <v>9</v>
      </c>
      <c r="X17" s="595"/>
      <c r="Y17" s="595"/>
      <c r="Z17" s="595">
        <v>5</v>
      </c>
      <c r="AA17" s="595">
        <v>8</v>
      </c>
      <c r="AB17" s="595">
        <v>9</v>
      </c>
      <c r="AC17" s="613">
        <v>8</v>
      </c>
      <c r="AD17" s="595">
        <v>5</v>
      </c>
      <c r="AE17" s="595">
        <v>9</v>
      </c>
      <c r="AF17" s="595">
        <v>10</v>
      </c>
      <c r="AG17" s="595"/>
      <c r="AH17" s="595">
        <v>8</v>
      </c>
      <c r="AI17" s="613">
        <v>5</v>
      </c>
      <c r="AJ17" s="595">
        <v>9</v>
      </c>
      <c r="AK17" s="595"/>
      <c r="AL17" s="613">
        <v>7</v>
      </c>
      <c r="AM17" s="613">
        <v>7</v>
      </c>
      <c r="AN17" s="595"/>
      <c r="AO17" s="595"/>
      <c r="AP17" s="595">
        <v>9</v>
      </c>
      <c r="AQ17" s="613">
        <v>8</v>
      </c>
      <c r="AR17" s="613">
        <v>9</v>
      </c>
      <c r="AS17" s="595"/>
      <c r="AT17" s="595"/>
      <c r="AU17" s="613">
        <v>9</v>
      </c>
      <c r="AV17" s="595"/>
      <c r="AW17" s="595"/>
      <c r="AX17" s="595"/>
      <c r="AY17" s="595"/>
      <c r="AZ17" s="595"/>
      <c r="BA17" s="595"/>
      <c r="BB17" s="417">
        <v>9</v>
      </c>
      <c r="BC17" s="595"/>
      <c r="BD17" s="595"/>
      <c r="BE17" s="595"/>
      <c r="BF17" s="595"/>
      <c r="BG17" s="595"/>
      <c r="BH17" s="595">
        <v>9</v>
      </c>
      <c r="BI17" s="595"/>
      <c r="BJ17" s="595"/>
      <c r="BK17" s="595">
        <v>9</v>
      </c>
      <c r="BL17" s="595"/>
      <c r="BM17" s="595"/>
      <c r="BN17" s="93">
        <f t="shared" si="0"/>
        <v>0</v>
      </c>
      <c r="BO17" s="93">
        <f t="shared" si="1"/>
        <v>27</v>
      </c>
      <c r="BP17" s="93">
        <f t="shared" si="2"/>
        <v>0</v>
      </c>
      <c r="BQ17" s="93">
        <f t="shared" si="3"/>
        <v>5</v>
      </c>
      <c r="BR17" s="93">
        <f t="shared" si="4"/>
        <v>0</v>
      </c>
      <c r="BS17" s="93">
        <f t="shared" si="5"/>
        <v>32</v>
      </c>
      <c r="BT17" s="362"/>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358"/>
      <c r="CS17" s="358"/>
      <c r="CT17" s="358"/>
      <c r="CU17" s="358"/>
      <c r="CV17" s="358"/>
      <c r="CW17" s="358"/>
      <c r="CX17" s="358"/>
      <c r="CY17" s="358"/>
      <c r="CZ17" s="358"/>
      <c r="DA17" s="358"/>
      <c r="DB17" s="358"/>
      <c r="DC17" s="358"/>
      <c r="DD17" s="358"/>
      <c r="DE17" s="358"/>
      <c r="DF17" s="358"/>
      <c r="DG17" s="358"/>
      <c r="DH17" s="358"/>
      <c r="DI17" s="358"/>
      <c r="DJ17" s="358"/>
      <c r="DK17" s="358"/>
    </row>
    <row r="18" spans="1:115" s="420" customFormat="1" ht="15" x14ac:dyDescent="0.25">
      <c r="A18" s="546"/>
      <c r="B18" s="381"/>
      <c r="C18" s="561" t="s">
        <v>1935</v>
      </c>
      <c r="D18" s="643" t="s">
        <v>1936</v>
      </c>
      <c r="E18" s="519" t="s">
        <v>592</v>
      </c>
      <c r="F18" s="519">
        <v>5</v>
      </c>
      <c r="G18" s="546"/>
      <c r="H18" s="613">
        <v>8</v>
      </c>
      <c r="I18" s="613">
        <v>7</v>
      </c>
      <c r="J18" s="595">
        <v>10</v>
      </c>
      <c r="K18" s="613">
        <v>7</v>
      </c>
      <c r="L18" s="595"/>
      <c r="M18" s="595">
        <v>9</v>
      </c>
      <c r="N18" s="595">
        <v>10</v>
      </c>
      <c r="O18" s="595">
        <v>9</v>
      </c>
      <c r="P18" s="613">
        <v>8</v>
      </c>
      <c r="Q18" s="613"/>
      <c r="R18" s="595">
        <v>10</v>
      </c>
      <c r="S18" s="613"/>
      <c r="T18" s="595"/>
      <c r="U18" s="613">
        <v>8</v>
      </c>
      <c r="V18" s="613">
        <v>7</v>
      </c>
      <c r="W18" s="595">
        <v>8</v>
      </c>
      <c r="X18" s="613">
        <v>9</v>
      </c>
      <c r="Y18" s="613"/>
      <c r="Z18" s="595">
        <v>9</v>
      </c>
      <c r="AA18" s="595">
        <v>9</v>
      </c>
      <c r="AB18" s="595">
        <v>10</v>
      </c>
      <c r="AC18" s="613">
        <v>7</v>
      </c>
      <c r="AD18" s="595">
        <v>8</v>
      </c>
      <c r="AE18" s="595">
        <v>9</v>
      </c>
      <c r="AF18" s="595"/>
      <c r="AG18" s="613"/>
      <c r="AH18" s="595">
        <v>8</v>
      </c>
      <c r="AI18" s="613">
        <v>10</v>
      </c>
      <c r="AJ18" s="595">
        <v>9</v>
      </c>
      <c r="AK18" s="613"/>
      <c r="AL18" s="613">
        <v>7</v>
      </c>
      <c r="AM18" s="613">
        <v>7</v>
      </c>
      <c r="AN18" s="613">
        <v>6</v>
      </c>
      <c r="AO18" s="613"/>
      <c r="AP18" s="595">
        <v>9</v>
      </c>
      <c r="AQ18" s="613">
        <v>8</v>
      </c>
      <c r="AR18" s="613">
        <v>8</v>
      </c>
      <c r="AS18" s="613"/>
      <c r="AT18" s="613"/>
      <c r="AU18" s="613"/>
      <c r="AV18" s="613"/>
      <c r="AW18" s="613"/>
      <c r="AX18" s="613"/>
      <c r="AY18" s="613">
        <v>9</v>
      </c>
      <c r="AZ18" s="613"/>
      <c r="BA18" s="613"/>
      <c r="BB18" s="417"/>
      <c r="BC18" s="613"/>
      <c r="BD18" s="613"/>
      <c r="BE18" s="613"/>
      <c r="BF18" s="613"/>
      <c r="BG18" s="613"/>
      <c r="BH18" s="595">
        <v>10</v>
      </c>
      <c r="BI18" s="613"/>
      <c r="BJ18" s="613"/>
      <c r="BK18" s="595">
        <v>9</v>
      </c>
      <c r="BL18" s="613"/>
      <c r="BM18" s="595">
        <v>9</v>
      </c>
      <c r="BN18" s="93">
        <f t="shared" si="0"/>
        <v>0</v>
      </c>
      <c r="BO18" s="93">
        <f t="shared" si="1"/>
        <v>32</v>
      </c>
      <c r="BP18" s="93">
        <f t="shared" si="2"/>
        <v>0</v>
      </c>
      <c r="BQ18" s="93">
        <f t="shared" si="3"/>
        <v>0</v>
      </c>
      <c r="BR18" s="93">
        <f t="shared" si="4"/>
        <v>0</v>
      </c>
      <c r="BS18" s="93">
        <f t="shared" si="5"/>
        <v>32</v>
      </c>
      <c r="BT18" s="591"/>
      <c r="BU18" s="495"/>
      <c r="BV18" s="495"/>
      <c r="BW18" s="495"/>
      <c r="BX18" s="495"/>
      <c r="BY18" s="495"/>
      <c r="BZ18" s="495"/>
      <c r="CA18" s="495"/>
      <c r="CB18" s="495"/>
      <c r="CC18" s="495"/>
      <c r="CD18" s="495"/>
      <c r="CE18" s="495"/>
      <c r="CF18" s="495"/>
      <c r="CG18" s="495"/>
      <c r="CH18" s="495"/>
      <c r="CI18" s="495"/>
      <c r="CJ18" s="495"/>
      <c r="CK18" s="495"/>
      <c r="CL18" s="495"/>
      <c r="CM18" s="495"/>
      <c r="CN18" s="495"/>
      <c r="CO18" s="495"/>
      <c r="CP18" s="495"/>
      <c r="CQ18" s="495"/>
      <c r="CR18" s="495"/>
      <c r="CS18" s="495"/>
      <c r="CT18" s="495"/>
      <c r="CU18" s="495"/>
      <c r="CV18" s="495"/>
      <c r="CW18" s="495"/>
      <c r="CX18" s="495"/>
      <c r="CY18" s="495"/>
      <c r="CZ18" s="495"/>
      <c r="DA18" s="495"/>
      <c r="DB18" s="495"/>
      <c r="DC18" s="495"/>
      <c r="DD18" s="495"/>
      <c r="DE18" s="495"/>
      <c r="DF18" s="495"/>
      <c r="DG18" s="495"/>
      <c r="DH18" s="495"/>
      <c r="DI18" s="495"/>
      <c r="DJ18" s="495"/>
      <c r="DK18" s="495"/>
    </row>
    <row r="19" spans="1:115" s="420" customFormat="1" ht="15" hidden="1" x14ac:dyDescent="0.25">
      <c r="A19" s="546"/>
      <c r="B19" s="381"/>
      <c r="C19" s="561" t="s">
        <v>1884</v>
      </c>
      <c r="D19" s="643" t="s">
        <v>1883</v>
      </c>
      <c r="E19" s="519" t="s">
        <v>592</v>
      </c>
      <c r="F19" s="519">
        <v>1</v>
      </c>
      <c r="G19" s="546"/>
      <c r="H19" s="613"/>
      <c r="I19" s="613" t="s">
        <v>2141</v>
      </c>
      <c r="J19" s="595" t="s">
        <v>1987</v>
      </c>
      <c r="K19" s="595" t="s">
        <v>1901</v>
      </c>
      <c r="L19" s="595"/>
      <c r="M19" s="595" t="s">
        <v>1901</v>
      </c>
      <c r="N19" s="595" t="s">
        <v>1901</v>
      </c>
      <c r="O19" s="595" t="s">
        <v>2330</v>
      </c>
      <c r="P19" s="613" t="s">
        <v>2141</v>
      </c>
      <c r="Q19" s="613"/>
      <c r="R19" s="595" t="s">
        <v>1901</v>
      </c>
      <c r="S19" s="613"/>
      <c r="T19" s="595" t="s">
        <v>1987</v>
      </c>
      <c r="U19" s="613"/>
      <c r="V19" s="613" t="s">
        <v>2141</v>
      </c>
      <c r="W19" s="595" t="s">
        <v>1901</v>
      </c>
      <c r="X19" s="613"/>
      <c r="Y19" s="613"/>
      <c r="Z19" s="595" t="s">
        <v>2330</v>
      </c>
      <c r="AA19" s="595" t="s">
        <v>2330</v>
      </c>
      <c r="AB19" s="595" t="s">
        <v>1901</v>
      </c>
      <c r="AC19" s="613"/>
      <c r="AD19" s="595" t="s">
        <v>1987</v>
      </c>
      <c r="AE19" s="595" t="s">
        <v>2141</v>
      </c>
      <c r="AF19" s="595" t="s">
        <v>1987</v>
      </c>
      <c r="AG19" s="613"/>
      <c r="AH19" s="595" t="s">
        <v>1987</v>
      </c>
      <c r="AI19" s="613" t="s">
        <v>2330</v>
      </c>
      <c r="AJ19" s="595" t="s">
        <v>1987</v>
      </c>
      <c r="AK19" s="613"/>
      <c r="AL19" s="613" t="s">
        <v>2330</v>
      </c>
      <c r="AM19" s="613" t="s">
        <v>2547</v>
      </c>
      <c r="AN19" s="613"/>
      <c r="AO19" s="613"/>
      <c r="AP19" s="595" t="s">
        <v>1901</v>
      </c>
      <c r="AQ19" s="613" t="s">
        <v>2547</v>
      </c>
      <c r="AR19" s="613" t="s">
        <v>2547</v>
      </c>
      <c r="AS19" s="613"/>
      <c r="AT19" s="613"/>
      <c r="AU19" s="613"/>
      <c r="AV19" s="613"/>
      <c r="AW19" s="613"/>
      <c r="AX19" s="613"/>
      <c r="AY19" s="613"/>
      <c r="AZ19" s="613"/>
      <c r="BA19" s="613"/>
      <c r="BB19" s="417" t="s">
        <v>2330</v>
      </c>
      <c r="BC19" s="613"/>
      <c r="BD19" s="613"/>
      <c r="BE19" s="613"/>
      <c r="BF19" s="613"/>
      <c r="BG19" s="613"/>
      <c r="BH19" s="595" t="s">
        <v>1987</v>
      </c>
      <c r="BI19" s="613"/>
      <c r="BJ19" s="613"/>
      <c r="BK19" s="595" t="s">
        <v>1901</v>
      </c>
      <c r="BL19" s="613"/>
      <c r="BM19" s="595"/>
      <c r="BN19" s="93">
        <f t="shared" si="0"/>
        <v>3</v>
      </c>
      <c r="BO19" s="93">
        <f t="shared" si="1"/>
        <v>0</v>
      </c>
      <c r="BP19" s="93">
        <f t="shared" si="2"/>
        <v>0</v>
      </c>
      <c r="BQ19" s="93">
        <f t="shared" si="3"/>
        <v>0</v>
      </c>
      <c r="BR19" s="93">
        <f t="shared" si="4"/>
        <v>0</v>
      </c>
      <c r="BS19" s="93">
        <f t="shared" si="5"/>
        <v>0</v>
      </c>
      <c r="BT19" s="591"/>
      <c r="BU19" s="495"/>
      <c r="BV19" s="495"/>
      <c r="BW19" s="495"/>
      <c r="BX19" s="495"/>
      <c r="BY19" s="495"/>
      <c r="BZ19" s="495"/>
      <c r="CA19" s="495"/>
      <c r="CB19" s="495"/>
      <c r="CC19" s="495"/>
      <c r="CD19" s="495"/>
      <c r="CE19" s="495"/>
      <c r="CF19" s="495"/>
      <c r="CG19" s="495"/>
      <c r="CH19" s="495"/>
      <c r="CI19" s="495"/>
      <c r="CJ19" s="495"/>
      <c r="CK19" s="495"/>
      <c r="CL19" s="495"/>
      <c r="CM19" s="495"/>
      <c r="CN19" s="495"/>
      <c r="CO19" s="495"/>
      <c r="CP19" s="495"/>
      <c r="CQ19" s="495"/>
      <c r="CR19" s="495"/>
      <c r="CS19" s="495"/>
      <c r="CT19" s="495"/>
      <c r="CU19" s="495"/>
      <c r="CV19" s="495"/>
      <c r="CW19" s="495"/>
      <c r="CX19" s="495"/>
      <c r="CY19" s="495"/>
      <c r="CZ19" s="495"/>
      <c r="DA19" s="495"/>
      <c r="DB19" s="495"/>
      <c r="DC19" s="495"/>
      <c r="DD19" s="495"/>
      <c r="DE19" s="495"/>
      <c r="DF19" s="495"/>
      <c r="DG19" s="495"/>
      <c r="DH19" s="495"/>
      <c r="DI19" s="495"/>
      <c r="DJ19" s="495"/>
      <c r="DK19" s="495"/>
    </row>
    <row r="20" spans="1:115" s="420" customFormat="1" ht="15" customHeight="1" x14ac:dyDescent="0.25">
      <c r="A20" s="546"/>
      <c r="B20" s="381"/>
      <c r="C20" s="561" t="s">
        <v>1947</v>
      </c>
      <c r="D20" s="715" t="s">
        <v>1946</v>
      </c>
      <c r="E20" s="546" t="s">
        <v>592</v>
      </c>
      <c r="F20" s="546">
        <v>5</v>
      </c>
      <c r="G20" s="546"/>
      <c r="H20" s="613">
        <v>7</v>
      </c>
      <c r="I20" s="613">
        <v>6</v>
      </c>
      <c r="J20" s="595">
        <v>10</v>
      </c>
      <c r="K20" s="613">
        <v>8</v>
      </c>
      <c r="L20" s="613"/>
      <c r="M20" s="595">
        <v>9</v>
      </c>
      <c r="N20" s="595">
        <v>7</v>
      </c>
      <c r="O20" s="595">
        <v>7</v>
      </c>
      <c r="P20" s="613">
        <v>7</v>
      </c>
      <c r="Q20" s="613"/>
      <c r="R20" s="595">
        <v>10</v>
      </c>
      <c r="S20" s="613"/>
      <c r="T20" s="595">
        <v>8</v>
      </c>
      <c r="U20" s="613">
        <v>8</v>
      </c>
      <c r="V20" s="613">
        <v>7</v>
      </c>
      <c r="W20" s="595">
        <v>8</v>
      </c>
      <c r="X20" s="613"/>
      <c r="Y20" s="613"/>
      <c r="Z20" s="595">
        <v>6</v>
      </c>
      <c r="AA20" s="595">
        <v>7</v>
      </c>
      <c r="AB20" s="595">
        <v>8</v>
      </c>
      <c r="AC20" s="613">
        <v>6</v>
      </c>
      <c r="AD20" s="595">
        <v>9</v>
      </c>
      <c r="AE20" s="595">
        <v>8</v>
      </c>
      <c r="AF20" s="595">
        <v>9</v>
      </c>
      <c r="AG20" s="613"/>
      <c r="AH20" s="595">
        <v>9</v>
      </c>
      <c r="AI20" s="613">
        <v>8</v>
      </c>
      <c r="AJ20" s="595">
        <v>5</v>
      </c>
      <c r="AK20" s="613"/>
      <c r="AL20" s="613">
        <v>6</v>
      </c>
      <c r="AM20" s="613">
        <v>7</v>
      </c>
      <c r="AN20" s="613">
        <v>5</v>
      </c>
      <c r="AO20" s="613"/>
      <c r="AP20" s="595">
        <v>8</v>
      </c>
      <c r="AQ20" s="613">
        <v>7</v>
      </c>
      <c r="AR20" s="613">
        <v>6</v>
      </c>
      <c r="AS20" s="613"/>
      <c r="AT20" s="613"/>
      <c r="AU20" s="613"/>
      <c r="AV20" s="613"/>
      <c r="AW20" s="613"/>
      <c r="AX20" s="613"/>
      <c r="AY20" s="613"/>
      <c r="AZ20" s="613"/>
      <c r="BA20" s="613"/>
      <c r="BB20" s="417">
        <v>8</v>
      </c>
      <c r="BC20" s="613"/>
      <c r="BD20" s="613"/>
      <c r="BE20" s="613"/>
      <c r="BF20" s="613"/>
      <c r="BG20" s="613"/>
      <c r="BH20" s="595">
        <v>9</v>
      </c>
      <c r="BI20" s="613"/>
      <c r="BJ20" s="613"/>
      <c r="BK20" s="595">
        <v>9</v>
      </c>
      <c r="BL20" s="613"/>
      <c r="BM20" s="595"/>
      <c r="BN20" s="93">
        <f t="shared" si="0"/>
        <v>0</v>
      </c>
      <c r="BO20" s="93">
        <f t="shared" si="1"/>
        <v>30</v>
      </c>
      <c r="BP20" s="93">
        <f t="shared" si="2"/>
        <v>0</v>
      </c>
      <c r="BQ20" s="93">
        <f t="shared" si="3"/>
        <v>2</v>
      </c>
      <c r="BR20" s="93">
        <f t="shared" si="4"/>
        <v>0</v>
      </c>
      <c r="BS20" s="93">
        <f t="shared" si="5"/>
        <v>32</v>
      </c>
      <c r="BT20" s="591"/>
      <c r="BU20" s="495"/>
      <c r="BV20" s="495"/>
      <c r="BW20" s="495"/>
      <c r="BX20" s="495"/>
      <c r="BY20" s="495"/>
      <c r="BZ20" s="495"/>
      <c r="CA20" s="495"/>
      <c r="CB20" s="495"/>
      <c r="CC20" s="495"/>
      <c r="CD20" s="495"/>
      <c r="CE20" s="495"/>
      <c r="CF20" s="495"/>
      <c r="CG20" s="495"/>
      <c r="CH20" s="495"/>
      <c r="CI20" s="495"/>
      <c r="CJ20" s="495"/>
      <c r="CK20" s="495"/>
      <c r="CL20" s="495"/>
      <c r="CM20" s="495"/>
      <c r="CN20" s="495"/>
      <c r="CO20" s="495"/>
      <c r="CP20" s="495"/>
      <c r="CQ20" s="495"/>
      <c r="CR20" s="495"/>
      <c r="CS20" s="495"/>
      <c r="CT20" s="495"/>
      <c r="CU20" s="495"/>
      <c r="CV20" s="495"/>
      <c r="CW20" s="495"/>
      <c r="CX20" s="495"/>
      <c r="CY20" s="495"/>
      <c r="CZ20" s="495"/>
      <c r="DA20" s="495"/>
      <c r="DB20" s="495"/>
      <c r="DC20" s="495"/>
      <c r="DD20" s="495"/>
      <c r="DE20" s="495"/>
      <c r="DF20" s="495"/>
      <c r="DG20" s="495"/>
      <c r="DH20" s="495"/>
      <c r="DI20" s="495"/>
      <c r="DJ20" s="495"/>
      <c r="DK20" s="495"/>
    </row>
    <row r="21" spans="1:115" s="420" customFormat="1" ht="16.5" customHeight="1" x14ac:dyDescent="0.25">
      <c r="A21" s="546"/>
      <c r="B21" s="381">
        <v>40496</v>
      </c>
      <c r="C21" s="561" t="s">
        <v>1613</v>
      </c>
      <c r="D21" s="645" t="s">
        <v>1614</v>
      </c>
      <c r="E21" s="546" t="s">
        <v>592</v>
      </c>
      <c r="F21" s="546">
        <v>7</v>
      </c>
      <c r="G21" s="546"/>
      <c r="H21" s="613">
        <v>9</v>
      </c>
      <c r="I21" s="613">
        <v>10</v>
      </c>
      <c r="J21" s="613">
        <v>9</v>
      </c>
      <c r="K21" s="613">
        <v>10</v>
      </c>
      <c r="L21" s="613">
        <v>9</v>
      </c>
      <c r="M21" s="595">
        <v>10</v>
      </c>
      <c r="N21" s="595">
        <v>10</v>
      </c>
      <c r="O21" s="595">
        <v>9</v>
      </c>
      <c r="P21" s="613">
        <v>8</v>
      </c>
      <c r="Q21" s="613">
        <v>10</v>
      </c>
      <c r="R21" s="595">
        <v>10</v>
      </c>
      <c r="S21" s="613">
        <v>9</v>
      </c>
      <c r="T21" s="595">
        <v>10</v>
      </c>
      <c r="U21" s="613">
        <v>10</v>
      </c>
      <c r="V21" s="613">
        <v>9</v>
      </c>
      <c r="W21" s="595">
        <v>10</v>
      </c>
      <c r="X21" s="613">
        <v>10</v>
      </c>
      <c r="Y21" s="613"/>
      <c r="Z21" s="595">
        <v>9</v>
      </c>
      <c r="AA21" s="595">
        <v>10</v>
      </c>
      <c r="AB21" s="613">
        <v>10</v>
      </c>
      <c r="AC21" s="613">
        <v>8</v>
      </c>
      <c r="AD21" s="595">
        <v>9</v>
      </c>
      <c r="AE21" s="595">
        <v>10</v>
      </c>
      <c r="AF21" s="595">
        <v>10</v>
      </c>
      <c r="AG21" s="613"/>
      <c r="AH21" s="595">
        <v>8</v>
      </c>
      <c r="AI21" s="613">
        <v>9</v>
      </c>
      <c r="AJ21" s="595">
        <v>9</v>
      </c>
      <c r="AK21" s="613">
        <v>10</v>
      </c>
      <c r="AL21" s="613">
        <v>7</v>
      </c>
      <c r="AM21" s="613">
        <v>9</v>
      </c>
      <c r="AN21" s="613">
        <v>7</v>
      </c>
      <c r="AO21" s="613"/>
      <c r="AP21" s="613">
        <v>9</v>
      </c>
      <c r="AQ21" s="613">
        <v>9</v>
      </c>
      <c r="AR21" s="613">
        <v>8</v>
      </c>
      <c r="AS21" s="613"/>
      <c r="AT21" s="613">
        <v>8</v>
      </c>
      <c r="AU21" s="613">
        <v>8</v>
      </c>
      <c r="AV21" s="613"/>
      <c r="AW21" s="613"/>
      <c r="AX21" s="613"/>
      <c r="AY21" s="613">
        <v>10</v>
      </c>
      <c r="AZ21" s="613">
        <v>10</v>
      </c>
      <c r="BA21" s="613"/>
      <c r="BB21" s="417">
        <v>9</v>
      </c>
      <c r="BC21" s="613"/>
      <c r="BD21" s="613"/>
      <c r="BE21" s="613"/>
      <c r="BF21" s="613">
        <v>9</v>
      </c>
      <c r="BG21" s="613"/>
      <c r="BH21" s="613">
        <v>10</v>
      </c>
      <c r="BI21" s="613"/>
      <c r="BJ21" s="613"/>
      <c r="BK21" s="613">
        <v>9</v>
      </c>
      <c r="BL21" s="613">
        <v>10</v>
      </c>
      <c r="BM21" s="613">
        <v>9</v>
      </c>
      <c r="BN21" s="93">
        <f t="shared" si="0"/>
        <v>0</v>
      </c>
      <c r="BO21" s="93">
        <f t="shared" si="1"/>
        <v>44</v>
      </c>
      <c r="BP21" s="93">
        <f t="shared" si="2"/>
        <v>0</v>
      </c>
      <c r="BQ21" s="93">
        <f t="shared" si="3"/>
        <v>0</v>
      </c>
      <c r="BR21" s="93">
        <f t="shared" si="4"/>
        <v>0</v>
      </c>
      <c r="BS21" s="93">
        <f t="shared" si="5"/>
        <v>44</v>
      </c>
      <c r="BT21" s="591"/>
      <c r="BU21" s="495"/>
      <c r="BV21" s="495"/>
      <c r="BW21" s="495"/>
      <c r="BX21" s="495"/>
      <c r="BY21" s="495"/>
      <c r="BZ21" s="495"/>
      <c r="CA21" s="495"/>
      <c r="CB21" s="495"/>
      <c r="CC21" s="495"/>
      <c r="CD21" s="495"/>
      <c r="CE21" s="495"/>
      <c r="CF21" s="495"/>
      <c r="CG21" s="495"/>
      <c r="CH21" s="495"/>
      <c r="CI21" s="495"/>
      <c r="CJ21" s="495"/>
      <c r="CK21" s="495"/>
      <c r="CL21" s="495"/>
      <c r="CM21" s="495"/>
      <c r="CN21" s="495"/>
      <c r="CO21" s="495"/>
      <c r="CP21" s="495"/>
      <c r="CQ21" s="495"/>
      <c r="CR21" s="495"/>
      <c r="CS21" s="495"/>
      <c r="CT21" s="495"/>
      <c r="CU21" s="495"/>
      <c r="CV21" s="495"/>
      <c r="CW21" s="495"/>
      <c r="CX21" s="495"/>
      <c r="CY21" s="495"/>
      <c r="CZ21" s="495"/>
      <c r="DA21" s="495"/>
      <c r="DB21" s="495"/>
      <c r="DC21" s="495"/>
      <c r="DD21" s="495"/>
      <c r="DE21" s="495"/>
      <c r="DF21" s="495"/>
      <c r="DG21" s="495"/>
      <c r="DH21" s="495"/>
      <c r="DI21" s="495"/>
      <c r="DJ21" s="495"/>
      <c r="DK21" s="495"/>
    </row>
    <row r="22" spans="1:115" s="380" customFormat="1" ht="15" customHeight="1" x14ac:dyDescent="0.25">
      <c r="A22" s="519"/>
      <c r="B22" s="381">
        <v>40496</v>
      </c>
      <c r="C22" s="382" t="s">
        <v>1615</v>
      </c>
      <c r="D22" s="383" t="s">
        <v>1616</v>
      </c>
      <c r="E22" s="519" t="s">
        <v>592</v>
      </c>
      <c r="F22" s="519">
        <v>7</v>
      </c>
      <c r="G22" s="519"/>
      <c r="H22" s="595">
        <v>10</v>
      </c>
      <c r="I22" s="595">
        <v>10</v>
      </c>
      <c r="J22" s="595">
        <v>9</v>
      </c>
      <c r="K22" s="595">
        <v>10</v>
      </c>
      <c r="L22" s="595">
        <v>9</v>
      </c>
      <c r="M22" s="595">
        <v>10</v>
      </c>
      <c r="N22" s="595">
        <v>10</v>
      </c>
      <c r="O22" s="595">
        <v>9</v>
      </c>
      <c r="P22" s="613">
        <v>8</v>
      </c>
      <c r="Q22" s="595">
        <v>10</v>
      </c>
      <c r="R22" s="595">
        <v>10</v>
      </c>
      <c r="S22" s="613">
        <v>9</v>
      </c>
      <c r="T22" s="595">
        <v>10</v>
      </c>
      <c r="U22" s="613">
        <v>9</v>
      </c>
      <c r="V22" s="613">
        <v>7</v>
      </c>
      <c r="W22" s="595">
        <v>9</v>
      </c>
      <c r="X22" s="595">
        <v>10</v>
      </c>
      <c r="Y22" s="595"/>
      <c r="Z22" s="595">
        <v>9</v>
      </c>
      <c r="AA22" s="595">
        <v>10</v>
      </c>
      <c r="AB22" s="613">
        <v>10</v>
      </c>
      <c r="AC22" s="613">
        <v>7</v>
      </c>
      <c r="AD22" s="595">
        <v>10</v>
      </c>
      <c r="AE22" s="595">
        <v>9</v>
      </c>
      <c r="AF22" s="595">
        <v>9</v>
      </c>
      <c r="AG22" s="595"/>
      <c r="AH22" s="595">
        <v>8</v>
      </c>
      <c r="AI22" s="613">
        <v>10</v>
      </c>
      <c r="AJ22" s="595">
        <v>9</v>
      </c>
      <c r="AK22" s="613">
        <v>9</v>
      </c>
      <c r="AL22" s="613">
        <v>7</v>
      </c>
      <c r="AM22" s="613">
        <v>9</v>
      </c>
      <c r="AN22" s="613">
        <v>7</v>
      </c>
      <c r="AO22" s="595"/>
      <c r="AP22" s="613">
        <v>8</v>
      </c>
      <c r="AQ22" s="613">
        <v>8</v>
      </c>
      <c r="AR22" s="613">
        <v>8</v>
      </c>
      <c r="AS22" s="595"/>
      <c r="AT22" s="613">
        <v>7</v>
      </c>
      <c r="AU22" s="613">
        <v>8</v>
      </c>
      <c r="AV22" s="595"/>
      <c r="AW22" s="595"/>
      <c r="AX22" s="595"/>
      <c r="AY22" s="595">
        <v>10</v>
      </c>
      <c r="AZ22" s="595">
        <v>10</v>
      </c>
      <c r="BA22" s="595"/>
      <c r="BB22" s="417">
        <v>9</v>
      </c>
      <c r="BC22" s="595"/>
      <c r="BD22" s="595"/>
      <c r="BE22" s="595"/>
      <c r="BF22" s="595">
        <v>9</v>
      </c>
      <c r="BG22" s="595"/>
      <c r="BH22" s="595">
        <v>8</v>
      </c>
      <c r="BI22" s="595"/>
      <c r="BJ22" s="595"/>
      <c r="BK22" s="595">
        <v>9</v>
      </c>
      <c r="BL22" s="595">
        <v>9</v>
      </c>
      <c r="BM22" s="595">
        <v>9</v>
      </c>
      <c r="BN22" s="93">
        <f t="shared" si="0"/>
        <v>0</v>
      </c>
      <c r="BO22" s="93">
        <f t="shared" si="1"/>
        <v>44</v>
      </c>
      <c r="BP22" s="93">
        <f t="shared" si="2"/>
        <v>0</v>
      </c>
      <c r="BQ22" s="93">
        <f t="shared" si="3"/>
        <v>0</v>
      </c>
      <c r="BR22" s="93">
        <f t="shared" si="4"/>
        <v>0</v>
      </c>
      <c r="BS22" s="93">
        <f t="shared" si="5"/>
        <v>44</v>
      </c>
      <c r="BT22" s="362"/>
      <c r="BU22" s="358"/>
      <c r="BV22" s="358"/>
      <c r="BW22" s="358"/>
      <c r="BX22" s="358"/>
      <c r="BY22" s="358"/>
      <c r="BZ22" s="358"/>
      <c r="CA22" s="358"/>
      <c r="CB22" s="358"/>
      <c r="CC22" s="358"/>
      <c r="CD22" s="358"/>
      <c r="CE22" s="358"/>
      <c r="CF22" s="358"/>
      <c r="CG22" s="358"/>
      <c r="CH22" s="358"/>
      <c r="CI22" s="358"/>
      <c r="CJ22" s="358"/>
      <c r="CK22" s="358"/>
      <c r="CL22" s="358"/>
      <c r="CM22" s="358"/>
      <c r="CN22" s="358"/>
      <c r="CO22" s="358"/>
      <c r="CP22" s="358"/>
      <c r="CQ22" s="358"/>
      <c r="CR22" s="358"/>
      <c r="CS22" s="358"/>
      <c r="CT22" s="358"/>
      <c r="CU22" s="358"/>
      <c r="CV22" s="358"/>
      <c r="CW22" s="358"/>
      <c r="CX22" s="358"/>
      <c r="CY22" s="358"/>
      <c r="CZ22" s="358"/>
      <c r="DA22" s="358"/>
      <c r="DB22" s="358"/>
      <c r="DC22" s="358"/>
      <c r="DD22" s="358"/>
      <c r="DE22" s="358"/>
      <c r="DF22" s="358"/>
      <c r="DG22" s="358"/>
      <c r="DH22" s="358"/>
      <c r="DI22" s="358"/>
      <c r="DJ22" s="358"/>
      <c r="DK22" s="358"/>
    </row>
    <row r="23" spans="1:115" s="54" customFormat="1" ht="15" hidden="1" customHeight="1" x14ac:dyDescent="0.25">
      <c r="A23" s="56"/>
      <c r="B23" s="381">
        <v>40496</v>
      </c>
      <c r="C23" s="382" t="s">
        <v>707</v>
      </c>
      <c r="D23" s="383" t="s">
        <v>708</v>
      </c>
      <c r="E23" s="367" t="s">
        <v>592</v>
      </c>
      <c r="F23" s="181">
        <v>3</v>
      </c>
      <c r="G23" s="182"/>
      <c r="H23" s="636">
        <v>9</v>
      </c>
      <c r="I23" s="604">
        <v>10</v>
      </c>
      <c r="J23" s="636">
        <v>8</v>
      </c>
      <c r="K23" s="636">
        <v>8</v>
      </c>
      <c r="L23" s="636">
        <v>8</v>
      </c>
      <c r="M23" s="595" t="s">
        <v>1901</v>
      </c>
      <c r="N23" s="595" t="s">
        <v>1901</v>
      </c>
      <c r="O23" s="595" t="s">
        <v>1987</v>
      </c>
      <c r="P23" s="624">
        <v>8</v>
      </c>
      <c r="Q23" s="624">
        <v>10</v>
      </c>
      <c r="R23" s="595" t="s">
        <v>1901</v>
      </c>
      <c r="S23" s="624">
        <v>8</v>
      </c>
      <c r="T23" s="595" t="s">
        <v>1987</v>
      </c>
      <c r="U23" s="624">
        <v>9</v>
      </c>
      <c r="V23" s="613" t="s">
        <v>2141</v>
      </c>
      <c r="W23" s="595" t="s">
        <v>1901</v>
      </c>
      <c r="X23" s="624">
        <v>10</v>
      </c>
      <c r="Y23" s="624">
        <v>9</v>
      </c>
      <c r="Z23" s="624">
        <v>8</v>
      </c>
      <c r="AA23" s="595" t="s">
        <v>1901</v>
      </c>
      <c r="AB23" s="604">
        <v>8</v>
      </c>
      <c r="AC23" s="626">
        <v>9</v>
      </c>
      <c r="AD23" s="595" t="s">
        <v>1987</v>
      </c>
      <c r="AE23" s="595" t="s">
        <v>2141</v>
      </c>
      <c r="AF23" s="595" t="s">
        <v>1987</v>
      </c>
      <c r="AG23" s="624">
        <v>9</v>
      </c>
      <c r="AH23" s="595" t="s">
        <v>1987</v>
      </c>
      <c r="AI23" s="636">
        <v>9</v>
      </c>
      <c r="AJ23" s="595" t="s">
        <v>1987</v>
      </c>
      <c r="AK23" s="624">
        <v>8</v>
      </c>
      <c r="AL23" s="636">
        <v>9</v>
      </c>
      <c r="AM23" s="624">
        <v>8</v>
      </c>
      <c r="AN23" s="624">
        <v>10</v>
      </c>
      <c r="AO23" s="624">
        <v>8</v>
      </c>
      <c r="AP23" s="624">
        <v>8</v>
      </c>
      <c r="AQ23" s="636">
        <v>9</v>
      </c>
      <c r="AR23" s="624">
        <v>9</v>
      </c>
      <c r="AS23" s="624">
        <v>9</v>
      </c>
      <c r="AT23" s="624">
        <v>9</v>
      </c>
      <c r="AU23" s="624">
        <v>9</v>
      </c>
      <c r="AV23" s="636">
        <v>8</v>
      </c>
      <c r="AW23" s="636">
        <v>9</v>
      </c>
      <c r="AX23" s="636"/>
      <c r="AY23" s="629">
        <v>10</v>
      </c>
      <c r="AZ23" s="624">
        <v>9</v>
      </c>
      <c r="BA23" s="624"/>
      <c r="BB23" s="624">
        <v>9</v>
      </c>
      <c r="BC23" s="624"/>
      <c r="BD23" s="624"/>
      <c r="BE23" s="624"/>
      <c r="BF23" s="624">
        <v>9</v>
      </c>
      <c r="BG23" s="624">
        <v>9</v>
      </c>
      <c r="BH23" s="604"/>
      <c r="BI23" s="629"/>
      <c r="BJ23" s="624"/>
      <c r="BK23" s="624"/>
      <c r="BL23" s="595" t="s">
        <v>1791</v>
      </c>
      <c r="BM23" s="595" t="s">
        <v>1791</v>
      </c>
      <c r="BN23" s="93">
        <f t="shared" si="0"/>
        <v>0</v>
      </c>
      <c r="BO23" s="93">
        <f t="shared" si="1"/>
        <v>34</v>
      </c>
      <c r="BP23" s="93">
        <f t="shared" si="2"/>
        <v>0</v>
      </c>
      <c r="BQ23" s="93">
        <f t="shared" si="3"/>
        <v>0</v>
      </c>
      <c r="BR23" s="93">
        <f t="shared" si="4"/>
        <v>0</v>
      </c>
      <c r="BS23" s="93">
        <f t="shared" si="5"/>
        <v>34</v>
      </c>
      <c r="BT23" s="93">
        <v>8</v>
      </c>
      <c r="BU23" s="56"/>
      <c r="BV23" s="56"/>
      <c r="BW23" s="56"/>
      <c r="BX23" s="56"/>
      <c r="BY23" s="56"/>
      <c r="BZ23" s="56"/>
      <c r="CA23" s="56"/>
      <c r="CB23" s="95"/>
      <c r="CC23" s="94"/>
      <c r="CD23" s="93"/>
      <c r="CE23" s="56"/>
      <c r="CF23" s="56"/>
      <c r="CG23" s="56"/>
      <c r="CH23" s="379"/>
      <c r="CI23" s="93"/>
      <c r="CJ23" s="56"/>
      <c r="CK23" s="56"/>
      <c r="CL23" s="56"/>
      <c r="CM23" s="56"/>
      <c r="CN23" s="56"/>
      <c r="CO23" s="56"/>
      <c r="CP23" s="56"/>
      <c r="CQ23" s="56"/>
      <c r="CR23" s="379"/>
      <c r="CS23" s="93"/>
      <c r="CT23" s="56"/>
      <c r="CU23" s="56"/>
      <c r="CV23" s="56"/>
      <c r="CW23" s="56"/>
      <c r="CX23" s="56"/>
      <c r="CY23" s="56"/>
      <c r="CZ23" s="56"/>
      <c r="DA23" s="56"/>
      <c r="DB23" s="235"/>
      <c r="DC23" s="93"/>
      <c r="DD23" s="95"/>
      <c r="DE23" s="93"/>
      <c r="DF23" s="56"/>
      <c r="DG23" s="56"/>
      <c r="DH23" s="56"/>
      <c r="DI23" s="56"/>
      <c r="DJ23" s="56"/>
      <c r="DK23" s="94"/>
    </row>
    <row r="24" spans="1:115" s="54" customFormat="1" ht="15" hidden="1" customHeight="1" x14ac:dyDescent="0.25">
      <c r="A24" s="56"/>
      <c r="B24" s="381">
        <v>40496</v>
      </c>
      <c r="C24" s="382" t="s">
        <v>1734</v>
      </c>
      <c r="D24" s="383" t="s">
        <v>1733</v>
      </c>
      <c r="E24" s="367" t="s">
        <v>592</v>
      </c>
      <c r="F24" s="181">
        <v>1</v>
      </c>
      <c r="G24" s="182"/>
      <c r="H24" s="595">
        <v>5</v>
      </c>
      <c r="I24" s="595">
        <v>8</v>
      </c>
      <c r="J24" s="636"/>
      <c r="K24" s="636"/>
      <c r="L24" s="595">
        <v>9</v>
      </c>
      <c r="M24" s="595" t="s">
        <v>1901</v>
      </c>
      <c r="N24" s="595" t="s">
        <v>1901</v>
      </c>
      <c r="O24" s="595" t="s">
        <v>1987</v>
      </c>
      <c r="P24" s="624"/>
      <c r="Q24" s="624"/>
      <c r="R24" s="595" t="s">
        <v>1901</v>
      </c>
      <c r="S24" s="624"/>
      <c r="T24" s="595" t="s">
        <v>1987</v>
      </c>
      <c r="U24" s="629"/>
      <c r="V24" s="613" t="s">
        <v>2141</v>
      </c>
      <c r="W24" s="595" t="s">
        <v>1901</v>
      </c>
      <c r="X24" s="624"/>
      <c r="Y24" s="629"/>
      <c r="Z24" s="624"/>
      <c r="AA24" s="595" t="s">
        <v>1901</v>
      </c>
      <c r="AB24" s="604"/>
      <c r="AC24" s="626"/>
      <c r="AD24" s="595" t="s">
        <v>1987</v>
      </c>
      <c r="AE24" s="595" t="s">
        <v>2141</v>
      </c>
      <c r="AF24" s="595" t="s">
        <v>1987</v>
      </c>
      <c r="AG24" s="629"/>
      <c r="AH24" s="595" t="s">
        <v>1987</v>
      </c>
      <c r="AI24" s="636"/>
      <c r="AJ24" s="595" t="s">
        <v>1987</v>
      </c>
      <c r="AK24" s="624"/>
      <c r="AL24" s="636"/>
      <c r="AM24" s="624"/>
      <c r="AN24" s="624"/>
      <c r="AO24" s="624"/>
      <c r="AP24" s="624"/>
      <c r="AQ24" s="636"/>
      <c r="AR24" s="624"/>
      <c r="AS24" s="624"/>
      <c r="AT24" s="624"/>
      <c r="AU24" s="624"/>
      <c r="AV24" s="636"/>
      <c r="AW24" s="636"/>
      <c r="AX24" s="636"/>
      <c r="AY24" s="595">
        <v>5</v>
      </c>
      <c r="AZ24" s="624"/>
      <c r="BA24" s="624"/>
      <c r="BB24" s="624"/>
      <c r="BC24" s="624"/>
      <c r="BD24" s="624"/>
      <c r="BE24" s="624"/>
      <c r="BF24" s="595">
        <v>5</v>
      </c>
      <c r="BG24" s="624"/>
      <c r="BH24" s="595">
        <v>5</v>
      </c>
      <c r="BI24" s="629"/>
      <c r="BJ24" s="624"/>
      <c r="BK24" s="595">
        <v>5</v>
      </c>
      <c r="BL24" s="595" t="s">
        <v>1791</v>
      </c>
      <c r="BM24" s="595" t="s">
        <v>1791</v>
      </c>
      <c r="BN24" s="93">
        <f t="shared" si="0"/>
        <v>0</v>
      </c>
      <c r="BO24" s="93">
        <f t="shared" si="1"/>
        <v>2</v>
      </c>
      <c r="BP24" s="93">
        <f t="shared" si="2"/>
        <v>0</v>
      </c>
      <c r="BQ24" s="93">
        <f t="shared" si="3"/>
        <v>5</v>
      </c>
      <c r="BR24" s="93">
        <f t="shared" si="4"/>
        <v>0</v>
      </c>
      <c r="BS24" s="93">
        <f t="shared" si="5"/>
        <v>7</v>
      </c>
      <c r="BT24" s="93"/>
      <c r="BU24" s="56"/>
      <c r="BV24" s="56"/>
      <c r="BW24" s="56"/>
      <c r="BX24" s="56"/>
      <c r="BY24" s="56"/>
      <c r="BZ24" s="56"/>
      <c r="CA24" s="56"/>
      <c r="CB24" s="95"/>
      <c r="CC24" s="94"/>
      <c r="CD24" s="93"/>
      <c r="CE24" s="56"/>
      <c r="CF24" s="56"/>
      <c r="CG24" s="56"/>
      <c r="CH24" s="379"/>
      <c r="CI24" s="93"/>
      <c r="CJ24" s="56"/>
      <c r="CK24" s="56"/>
      <c r="CL24" s="56"/>
      <c r="CM24" s="56"/>
      <c r="CN24" s="56"/>
      <c r="CO24" s="56"/>
      <c r="CP24" s="56"/>
      <c r="CQ24" s="56"/>
      <c r="CR24" s="379"/>
      <c r="CS24" s="93"/>
      <c r="CT24" s="56"/>
      <c r="CU24" s="56"/>
      <c r="CV24" s="56"/>
      <c r="CW24" s="56"/>
      <c r="CX24" s="56"/>
      <c r="CY24" s="56"/>
      <c r="CZ24" s="56"/>
      <c r="DA24" s="56"/>
      <c r="DB24" s="235"/>
      <c r="DC24" s="93"/>
      <c r="DD24" s="95"/>
      <c r="DE24" s="93"/>
      <c r="DF24" s="56"/>
      <c r="DG24" s="56"/>
      <c r="DH24" s="56"/>
      <c r="DI24" s="56"/>
      <c r="DJ24" s="56"/>
      <c r="DK24" s="94"/>
    </row>
    <row r="25" spans="1:115" s="54" customFormat="1" ht="15" hidden="1" customHeight="1" x14ac:dyDescent="0.25">
      <c r="A25" s="56"/>
      <c r="B25" s="381">
        <v>40496</v>
      </c>
      <c r="C25" s="382" t="s">
        <v>1724</v>
      </c>
      <c r="D25" s="383" t="s">
        <v>1725</v>
      </c>
      <c r="E25" s="367" t="s">
        <v>592</v>
      </c>
      <c r="F25" s="181">
        <v>5</v>
      </c>
      <c r="G25" s="182"/>
      <c r="H25" s="595">
        <v>9</v>
      </c>
      <c r="I25" s="595">
        <v>10</v>
      </c>
      <c r="J25" s="595">
        <v>10</v>
      </c>
      <c r="K25" s="595">
        <v>10</v>
      </c>
      <c r="L25" s="595">
        <v>10</v>
      </c>
      <c r="M25" s="595">
        <v>10</v>
      </c>
      <c r="N25" s="595">
        <v>10</v>
      </c>
      <c r="O25" s="595">
        <v>9</v>
      </c>
      <c r="P25" s="613" t="s">
        <v>2141</v>
      </c>
      <c r="Q25" s="595">
        <v>10</v>
      </c>
      <c r="R25" s="595">
        <v>10</v>
      </c>
      <c r="S25" s="613" t="s">
        <v>2141</v>
      </c>
      <c r="T25" s="595">
        <v>10</v>
      </c>
      <c r="U25" s="629"/>
      <c r="V25" s="613" t="s">
        <v>2141</v>
      </c>
      <c r="W25" s="595">
        <v>10</v>
      </c>
      <c r="X25" s="595">
        <v>9</v>
      </c>
      <c r="Y25" s="629"/>
      <c r="Z25" s="624"/>
      <c r="AA25" s="595">
        <v>10</v>
      </c>
      <c r="AB25" s="613">
        <v>10</v>
      </c>
      <c r="AC25" s="626"/>
      <c r="AD25" s="595">
        <v>9</v>
      </c>
      <c r="AE25" s="595" t="s">
        <v>2141</v>
      </c>
      <c r="AF25" s="595">
        <v>10</v>
      </c>
      <c r="AG25" s="629"/>
      <c r="AH25" s="595">
        <v>8</v>
      </c>
      <c r="AI25" s="636"/>
      <c r="AJ25" s="595">
        <v>9</v>
      </c>
      <c r="AK25" s="613" t="s">
        <v>2141</v>
      </c>
      <c r="AL25" s="636"/>
      <c r="AM25" s="624"/>
      <c r="AN25" s="624"/>
      <c r="AO25" s="624"/>
      <c r="AP25" s="613" t="s">
        <v>2141</v>
      </c>
      <c r="AQ25" s="636"/>
      <c r="AR25" s="624"/>
      <c r="AS25" s="624"/>
      <c r="AT25" s="624"/>
      <c r="AU25" s="624"/>
      <c r="AV25" s="636"/>
      <c r="AW25" s="636"/>
      <c r="AX25" s="636"/>
      <c r="AY25" s="595">
        <v>10</v>
      </c>
      <c r="AZ25" s="595">
        <v>10</v>
      </c>
      <c r="BA25" s="624"/>
      <c r="BB25" s="624"/>
      <c r="BC25" s="624"/>
      <c r="BD25" s="624"/>
      <c r="BE25" s="624"/>
      <c r="BF25" s="595">
        <v>9</v>
      </c>
      <c r="BG25" s="624"/>
      <c r="BH25" s="595">
        <v>9</v>
      </c>
      <c r="BI25" s="595"/>
      <c r="BJ25" s="624"/>
      <c r="BK25" s="595">
        <v>9</v>
      </c>
      <c r="BL25" s="595">
        <v>10</v>
      </c>
      <c r="BM25" s="595">
        <v>10</v>
      </c>
      <c r="BN25" s="93">
        <f t="shared" si="0"/>
        <v>0</v>
      </c>
      <c r="BO25" s="93">
        <f t="shared" si="1"/>
        <v>26</v>
      </c>
      <c r="BP25" s="93">
        <f t="shared" si="2"/>
        <v>0</v>
      </c>
      <c r="BQ25" s="93">
        <f t="shared" si="3"/>
        <v>0</v>
      </c>
      <c r="BR25" s="93">
        <f t="shared" si="4"/>
        <v>0</v>
      </c>
      <c r="BS25" s="93">
        <f t="shared" si="5"/>
        <v>26</v>
      </c>
      <c r="BT25" s="93"/>
      <c r="BU25" s="56"/>
      <c r="BV25" s="56"/>
      <c r="BW25" s="56"/>
      <c r="BX25" s="56"/>
      <c r="BY25" s="56"/>
      <c r="BZ25" s="56"/>
      <c r="CA25" s="56"/>
      <c r="CB25" s="95"/>
      <c r="CC25" s="94"/>
      <c r="CD25" s="93"/>
      <c r="CE25" s="56"/>
      <c r="CF25" s="56"/>
      <c r="CG25" s="56"/>
      <c r="CH25" s="379"/>
      <c r="CI25" s="93"/>
      <c r="CJ25" s="56"/>
      <c r="CK25" s="56"/>
      <c r="CL25" s="56"/>
      <c r="CM25" s="56"/>
      <c r="CN25" s="56"/>
      <c r="CO25" s="56"/>
      <c r="CP25" s="56"/>
      <c r="CQ25" s="56"/>
      <c r="CR25" s="379"/>
      <c r="CS25" s="93"/>
      <c r="CT25" s="56"/>
      <c r="CU25" s="56"/>
      <c r="CV25" s="56"/>
      <c r="CW25" s="56"/>
      <c r="CX25" s="56"/>
      <c r="CY25" s="56"/>
      <c r="CZ25" s="56"/>
      <c r="DA25" s="56"/>
      <c r="DB25" s="235"/>
      <c r="DC25" s="93"/>
      <c r="DD25" s="95"/>
      <c r="DE25" s="93"/>
      <c r="DF25" s="56"/>
      <c r="DG25" s="56"/>
      <c r="DH25" s="56"/>
      <c r="DI25" s="56"/>
      <c r="DJ25" s="56"/>
      <c r="DK25" s="94"/>
    </row>
    <row r="26" spans="1:115" s="54" customFormat="1" ht="15" hidden="1" customHeight="1" x14ac:dyDescent="0.25">
      <c r="A26" s="56"/>
      <c r="B26" s="381">
        <v>40496</v>
      </c>
      <c r="C26" s="382" t="s">
        <v>1701</v>
      </c>
      <c r="D26" s="383" t="s">
        <v>1702</v>
      </c>
      <c r="E26" s="367" t="s">
        <v>592</v>
      </c>
      <c r="F26" s="181">
        <v>1</v>
      </c>
      <c r="G26" s="182"/>
      <c r="H26" s="595">
        <v>9</v>
      </c>
      <c r="I26" s="595">
        <v>10</v>
      </c>
      <c r="J26" s="595" t="s">
        <v>1791</v>
      </c>
      <c r="K26" s="595" t="s">
        <v>1791</v>
      </c>
      <c r="L26" s="595">
        <v>10</v>
      </c>
      <c r="M26" s="595"/>
      <c r="N26" s="629"/>
      <c r="O26" s="624"/>
      <c r="P26" s="624"/>
      <c r="Q26" s="595" t="s">
        <v>1791</v>
      </c>
      <c r="R26" s="624"/>
      <c r="S26" s="636"/>
      <c r="T26" s="604"/>
      <c r="U26" s="629"/>
      <c r="V26" s="624"/>
      <c r="W26" s="624"/>
      <c r="X26" s="595" t="s">
        <v>1791</v>
      </c>
      <c r="Y26" s="629"/>
      <c r="Z26" s="624"/>
      <c r="AA26" s="624"/>
      <c r="AB26" s="604"/>
      <c r="AC26" s="626"/>
      <c r="AD26" s="637"/>
      <c r="AE26" s="624"/>
      <c r="AF26" s="624"/>
      <c r="AG26" s="629"/>
      <c r="AH26" s="604"/>
      <c r="AI26" s="636"/>
      <c r="AJ26" s="626"/>
      <c r="AK26" s="624"/>
      <c r="AL26" s="636"/>
      <c r="AM26" s="624"/>
      <c r="AN26" s="624"/>
      <c r="AO26" s="624"/>
      <c r="AP26" s="604"/>
      <c r="AQ26" s="636"/>
      <c r="AR26" s="624"/>
      <c r="AS26" s="624"/>
      <c r="AT26" s="624"/>
      <c r="AU26" s="624"/>
      <c r="AV26" s="636"/>
      <c r="AW26" s="636"/>
      <c r="AX26" s="636"/>
      <c r="AY26" s="595">
        <v>9</v>
      </c>
      <c r="AZ26" s="595" t="s">
        <v>1791</v>
      </c>
      <c r="BA26" s="624"/>
      <c r="BB26" s="624"/>
      <c r="BC26" s="624"/>
      <c r="BD26" s="624"/>
      <c r="BE26" s="624"/>
      <c r="BF26" s="595">
        <v>9</v>
      </c>
      <c r="BG26" s="624"/>
      <c r="BH26" s="595">
        <v>9</v>
      </c>
      <c r="BI26" s="595"/>
      <c r="BJ26" s="624"/>
      <c r="BK26" s="595">
        <v>9</v>
      </c>
      <c r="BL26" s="595" t="s">
        <v>1791</v>
      </c>
      <c r="BM26" s="595" t="s">
        <v>1791</v>
      </c>
      <c r="BN26" s="93">
        <f t="shared" si="0"/>
        <v>0</v>
      </c>
      <c r="BO26" s="93">
        <f t="shared" si="1"/>
        <v>7</v>
      </c>
      <c r="BP26" s="93">
        <f t="shared" si="2"/>
        <v>0</v>
      </c>
      <c r="BQ26" s="93">
        <f t="shared" si="3"/>
        <v>0</v>
      </c>
      <c r="BR26" s="93">
        <f t="shared" si="4"/>
        <v>0</v>
      </c>
      <c r="BS26" s="93">
        <f t="shared" si="5"/>
        <v>7</v>
      </c>
      <c r="BT26" s="93"/>
      <c r="BU26" s="56"/>
      <c r="BV26" s="56"/>
      <c r="BW26" s="56"/>
      <c r="BX26" s="56"/>
      <c r="BY26" s="56"/>
      <c r="BZ26" s="56"/>
      <c r="CA26" s="56"/>
      <c r="CB26" s="95"/>
      <c r="CC26" s="94"/>
      <c r="CD26" s="93"/>
      <c r="CE26" s="56"/>
      <c r="CF26" s="56"/>
      <c r="CG26" s="56"/>
      <c r="CH26" s="379"/>
      <c r="CI26" s="93"/>
      <c r="CJ26" s="56"/>
      <c r="CK26" s="56"/>
      <c r="CL26" s="56"/>
      <c r="CM26" s="56"/>
      <c r="CN26" s="56"/>
      <c r="CO26" s="56"/>
      <c r="CP26" s="56"/>
      <c r="CQ26" s="56"/>
      <c r="CR26" s="379"/>
      <c r="CS26" s="93"/>
      <c r="CT26" s="56"/>
      <c r="CU26" s="56"/>
      <c r="CV26" s="56"/>
      <c r="CW26" s="56"/>
      <c r="CX26" s="56"/>
      <c r="CY26" s="56"/>
      <c r="CZ26" s="56"/>
      <c r="DA26" s="56"/>
      <c r="DB26" s="235"/>
      <c r="DC26" s="93"/>
      <c r="DD26" s="95"/>
      <c r="DE26" s="93"/>
      <c r="DF26" s="56"/>
      <c r="DG26" s="56"/>
      <c r="DH26" s="56"/>
      <c r="DI26" s="56"/>
      <c r="DJ26" s="56"/>
      <c r="DK26" s="94"/>
    </row>
    <row r="27" spans="1:115" s="54" customFormat="1" ht="15" hidden="1" customHeight="1" x14ac:dyDescent="0.25">
      <c r="A27" s="56"/>
      <c r="B27" s="381">
        <v>40496</v>
      </c>
      <c r="C27" s="382" t="s">
        <v>1730</v>
      </c>
      <c r="D27" s="383" t="s">
        <v>1731</v>
      </c>
      <c r="E27" s="367" t="s">
        <v>592</v>
      </c>
      <c r="F27" s="181">
        <v>1</v>
      </c>
      <c r="G27" s="182"/>
      <c r="H27" s="595">
        <v>5</v>
      </c>
      <c r="I27" s="595">
        <v>9</v>
      </c>
      <c r="J27" s="636"/>
      <c r="K27" s="636"/>
      <c r="L27" s="595"/>
      <c r="M27" s="604"/>
      <c r="N27" s="629"/>
      <c r="O27" s="624"/>
      <c r="P27" s="624"/>
      <c r="Q27" s="624"/>
      <c r="R27" s="624"/>
      <c r="S27" s="636"/>
      <c r="T27" s="604"/>
      <c r="U27" s="629"/>
      <c r="V27" s="624"/>
      <c r="W27" s="624"/>
      <c r="X27" s="637"/>
      <c r="Y27" s="629"/>
      <c r="Z27" s="624"/>
      <c r="AA27" s="624"/>
      <c r="AB27" s="604"/>
      <c r="AC27" s="626"/>
      <c r="AD27" s="637"/>
      <c r="AE27" s="624"/>
      <c r="AF27" s="624"/>
      <c r="AG27" s="629"/>
      <c r="AH27" s="604"/>
      <c r="AI27" s="595"/>
      <c r="AJ27" s="626">
        <v>8</v>
      </c>
      <c r="AK27" s="624"/>
      <c r="AL27" s="636"/>
      <c r="AM27" s="624"/>
      <c r="AN27" s="624"/>
      <c r="AO27" s="624"/>
      <c r="AP27" s="604"/>
      <c r="AQ27" s="636"/>
      <c r="AR27" s="624"/>
      <c r="AS27" s="624"/>
      <c r="AT27" s="624"/>
      <c r="AU27" s="624"/>
      <c r="AV27" s="636"/>
      <c r="AW27" s="636"/>
      <c r="AX27" s="636"/>
      <c r="AY27" s="626">
        <v>9</v>
      </c>
      <c r="AZ27" s="624"/>
      <c r="BA27" s="624"/>
      <c r="BB27" s="624"/>
      <c r="BC27" s="624"/>
      <c r="BD27" s="624"/>
      <c r="BE27" s="624"/>
      <c r="BF27" s="626">
        <v>9</v>
      </c>
      <c r="BG27" s="624"/>
      <c r="BH27" s="626">
        <v>8</v>
      </c>
      <c r="BI27" s="629"/>
      <c r="BJ27" s="624"/>
      <c r="BK27" s="626">
        <v>9</v>
      </c>
      <c r="BL27" s="624"/>
      <c r="BM27" s="629"/>
      <c r="BN27" s="93">
        <f t="shared" si="0"/>
        <v>0</v>
      </c>
      <c r="BO27" s="93">
        <f t="shared" si="1"/>
        <v>6</v>
      </c>
      <c r="BP27" s="93">
        <f t="shared" si="2"/>
        <v>0</v>
      </c>
      <c r="BQ27" s="93">
        <f t="shared" si="3"/>
        <v>1</v>
      </c>
      <c r="BR27" s="93">
        <f t="shared" si="4"/>
        <v>0</v>
      </c>
      <c r="BS27" s="93">
        <f t="shared" si="5"/>
        <v>7</v>
      </c>
      <c r="BT27" s="93"/>
      <c r="BU27" s="56"/>
      <c r="BV27" s="56"/>
      <c r="BW27" s="56"/>
      <c r="BX27" s="56"/>
      <c r="BY27" s="56"/>
      <c r="BZ27" s="56"/>
      <c r="CA27" s="56"/>
      <c r="CB27" s="95"/>
      <c r="CC27" s="94"/>
      <c r="CD27" s="93"/>
      <c r="CE27" s="56"/>
      <c r="CF27" s="56"/>
      <c r="CG27" s="56"/>
      <c r="CH27" s="379"/>
      <c r="CI27" s="93"/>
      <c r="CJ27" s="56"/>
      <c r="CK27" s="56"/>
      <c r="CL27" s="56"/>
      <c r="CM27" s="56"/>
      <c r="CN27" s="56"/>
      <c r="CO27" s="56"/>
      <c r="CP27" s="56"/>
      <c r="CQ27" s="56"/>
      <c r="CR27" s="379"/>
      <c r="CS27" s="93"/>
      <c r="CT27" s="56"/>
      <c r="CU27" s="56"/>
      <c r="CV27" s="56"/>
      <c r="CW27" s="56"/>
      <c r="CX27" s="56"/>
      <c r="CY27" s="56"/>
      <c r="CZ27" s="56"/>
      <c r="DA27" s="56"/>
      <c r="DB27" s="235"/>
      <c r="DC27" s="93"/>
      <c r="DD27" s="95"/>
      <c r="DE27" s="93"/>
      <c r="DF27" s="56"/>
      <c r="DG27" s="56"/>
      <c r="DH27" s="56"/>
      <c r="DI27" s="56"/>
      <c r="DJ27" s="56"/>
      <c r="DK27" s="94"/>
    </row>
    <row r="28" spans="1:115" s="54" customFormat="1" ht="15" customHeight="1" x14ac:dyDescent="0.25">
      <c r="A28" s="56"/>
      <c r="B28" s="381"/>
      <c r="C28" s="382" t="s">
        <v>2391</v>
      </c>
      <c r="D28" s="383" t="s">
        <v>2392</v>
      </c>
      <c r="E28" s="367" t="s">
        <v>591</v>
      </c>
      <c r="F28" s="181">
        <v>1</v>
      </c>
      <c r="G28" s="341"/>
      <c r="H28" s="595"/>
      <c r="I28" s="595"/>
      <c r="J28" s="629"/>
      <c r="K28" s="629">
        <v>9</v>
      </c>
      <c r="L28" s="595"/>
      <c r="M28" s="629">
        <v>9</v>
      </c>
      <c r="N28" s="629"/>
      <c r="O28" s="624"/>
      <c r="P28" s="629">
        <v>7</v>
      </c>
      <c r="Q28" s="629">
        <v>9</v>
      </c>
      <c r="R28" s="629"/>
      <c r="S28" s="629"/>
      <c r="T28" s="608"/>
      <c r="U28" s="629"/>
      <c r="V28" s="624"/>
      <c r="W28" s="624"/>
      <c r="X28" s="626"/>
      <c r="Y28" s="629"/>
      <c r="Z28" s="624"/>
      <c r="AA28" s="629"/>
      <c r="AB28" s="608"/>
      <c r="AC28" s="626"/>
      <c r="AD28" s="629"/>
      <c r="AE28" s="629"/>
      <c r="AF28" s="624"/>
      <c r="AG28" s="629"/>
      <c r="AH28" s="608"/>
      <c r="AI28" s="595"/>
      <c r="AJ28" s="628"/>
      <c r="AK28" s="624"/>
      <c r="AL28" s="629"/>
      <c r="AM28" s="624"/>
      <c r="AN28" s="624"/>
      <c r="AO28" s="629"/>
      <c r="AP28" s="608"/>
      <c r="AQ28" s="636"/>
      <c r="AR28" s="624"/>
      <c r="AS28" s="624"/>
      <c r="AT28" s="624"/>
      <c r="AU28" s="624">
        <v>8</v>
      </c>
      <c r="AV28" s="629"/>
      <c r="AW28" s="629"/>
      <c r="AX28" s="629"/>
      <c r="AY28" s="626"/>
      <c r="AZ28" s="624"/>
      <c r="BA28" s="624"/>
      <c r="BB28" s="629">
        <v>9</v>
      </c>
      <c r="BC28" s="624"/>
      <c r="BD28" s="624"/>
      <c r="BE28" s="624"/>
      <c r="BF28" s="626"/>
      <c r="BG28" s="624"/>
      <c r="BH28" s="629">
        <v>9</v>
      </c>
      <c r="BI28" s="629"/>
      <c r="BJ28" s="624"/>
      <c r="BK28" s="626"/>
      <c r="BL28" s="624"/>
      <c r="BM28" s="629"/>
      <c r="BN28" s="93">
        <f t="shared" si="0"/>
        <v>0</v>
      </c>
      <c r="BO28" s="93">
        <f t="shared" si="1"/>
        <v>7</v>
      </c>
      <c r="BP28" s="93">
        <f t="shared" si="2"/>
        <v>0</v>
      </c>
      <c r="BQ28" s="93">
        <f t="shared" si="3"/>
        <v>0</v>
      </c>
      <c r="BR28" s="93">
        <f t="shared" si="4"/>
        <v>0</v>
      </c>
      <c r="BS28" s="93">
        <f t="shared" si="5"/>
        <v>7</v>
      </c>
      <c r="BT28" s="93"/>
      <c r="BU28" s="56"/>
      <c r="BV28" s="56"/>
      <c r="BW28" s="56"/>
      <c r="BX28" s="56"/>
      <c r="BY28" s="56"/>
      <c r="BZ28" s="56"/>
      <c r="CA28" s="56"/>
      <c r="CB28" s="95"/>
      <c r="CC28" s="94"/>
      <c r="CD28" s="93"/>
      <c r="CE28" s="56"/>
      <c r="CF28" s="56"/>
      <c r="CG28" s="56"/>
      <c r="CH28" s="379"/>
      <c r="CI28" s="93"/>
      <c r="CJ28" s="56"/>
      <c r="CK28" s="56"/>
      <c r="CL28" s="56"/>
      <c r="CM28" s="56"/>
      <c r="CN28" s="56"/>
      <c r="CO28" s="56"/>
      <c r="CP28" s="56"/>
      <c r="CQ28" s="56"/>
      <c r="CR28" s="379"/>
      <c r="CS28" s="93"/>
      <c r="CT28" s="56"/>
      <c r="CU28" s="56"/>
      <c r="CV28" s="56"/>
      <c r="CW28" s="56"/>
      <c r="CX28" s="56"/>
      <c r="CY28" s="56"/>
      <c r="CZ28" s="56"/>
      <c r="DA28" s="56"/>
      <c r="DB28" s="235"/>
      <c r="DC28" s="93"/>
      <c r="DD28" s="95"/>
      <c r="DE28" s="93"/>
      <c r="DF28" s="56"/>
      <c r="DG28" s="56"/>
      <c r="DH28" s="56"/>
      <c r="DI28" s="56"/>
      <c r="DJ28" s="56"/>
      <c r="DK28" s="94"/>
    </row>
    <row r="29" spans="1:115" s="54" customFormat="1" ht="15" customHeight="1" x14ac:dyDescent="0.25">
      <c r="A29" s="56"/>
      <c r="B29" s="381"/>
      <c r="C29" s="382" t="s">
        <v>2393</v>
      </c>
      <c r="D29" s="383" t="s">
        <v>2394</v>
      </c>
      <c r="E29" s="367" t="s">
        <v>591</v>
      </c>
      <c r="F29" s="181"/>
      <c r="G29" s="341">
        <v>1</v>
      </c>
      <c r="H29" s="595" t="s">
        <v>1261</v>
      </c>
      <c r="I29" s="595" t="s">
        <v>1261</v>
      </c>
      <c r="J29" s="629" t="s">
        <v>1261</v>
      </c>
      <c r="K29" s="629" t="s">
        <v>1261</v>
      </c>
      <c r="L29" s="595" t="s">
        <v>1261</v>
      </c>
      <c r="M29" s="608" t="s">
        <v>1261</v>
      </c>
      <c r="N29" s="629" t="s">
        <v>1261</v>
      </c>
      <c r="O29" s="624" t="s">
        <v>1261</v>
      </c>
      <c r="P29" s="624" t="s">
        <v>1261</v>
      </c>
      <c r="Q29" s="629" t="s">
        <v>1261</v>
      </c>
      <c r="R29" s="629" t="s">
        <v>1261</v>
      </c>
      <c r="S29" s="629" t="s">
        <v>1261</v>
      </c>
      <c r="T29" s="608"/>
      <c r="U29" s="629"/>
      <c r="V29" s="624" t="s">
        <v>1261</v>
      </c>
      <c r="W29" s="624" t="s">
        <v>1261</v>
      </c>
      <c r="X29" s="626" t="s">
        <v>1261</v>
      </c>
      <c r="Y29" s="629" t="s">
        <v>1261</v>
      </c>
      <c r="Z29" s="624" t="s">
        <v>1261</v>
      </c>
      <c r="AA29" s="629">
        <v>5</v>
      </c>
      <c r="AB29" s="608" t="s">
        <v>1261</v>
      </c>
      <c r="AC29" s="629">
        <v>6</v>
      </c>
      <c r="AD29" s="628"/>
      <c r="AE29" s="629" t="s">
        <v>1261</v>
      </c>
      <c r="AF29" s="624"/>
      <c r="AG29" s="629" t="s">
        <v>1261</v>
      </c>
      <c r="AH29" s="608" t="s">
        <v>1261</v>
      </c>
      <c r="AI29" s="595" t="s">
        <v>1261</v>
      </c>
      <c r="AJ29" s="628"/>
      <c r="AK29" s="624"/>
      <c r="AL29" s="629">
        <v>7</v>
      </c>
      <c r="AM29" s="624" t="s">
        <v>1261</v>
      </c>
      <c r="AN29" s="624" t="s">
        <v>1261</v>
      </c>
      <c r="AO29" s="629" t="s">
        <v>1261</v>
      </c>
      <c r="AP29" s="608" t="s">
        <v>1261</v>
      </c>
      <c r="AQ29" s="629">
        <v>7</v>
      </c>
      <c r="AR29" s="624" t="s">
        <v>1261</v>
      </c>
      <c r="AS29" s="624" t="s">
        <v>1261</v>
      </c>
      <c r="AT29" s="624"/>
      <c r="AU29" s="624" t="s">
        <v>1261</v>
      </c>
      <c r="AV29" s="629">
        <v>5</v>
      </c>
      <c r="AW29" s="629" t="s">
        <v>1261</v>
      </c>
      <c r="AX29" s="629" t="s">
        <v>1261</v>
      </c>
      <c r="AY29" s="626"/>
      <c r="AZ29" s="624"/>
      <c r="BA29" s="624"/>
      <c r="BB29" s="624"/>
      <c r="BC29" s="624"/>
      <c r="BD29" s="624"/>
      <c r="BE29" s="624" t="s">
        <v>1261</v>
      </c>
      <c r="BF29" s="626"/>
      <c r="BG29" s="624"/>
      <c r="BH29" s="626" t="s">
        <v>1261</v>
      </c>
      <c r="BI29" s="629" t="s">
        <v>1261</v>
      </c>
      <c r="BJ29" s="624" t="s">
        <v>1261</v>
      </c>
      <c r="BK29" s="626"/>
      <c r="BL29" s="624" t="s">
        <v>1261</v>
      </c>
      <c r="BM29" s="629"/>
      <c r="BN29" s="93">
        <f t="shared" si="0"/>
        <v>0</v>
      </c>
      <c r="BO29" s="93">
        <f t="shared" si="1"/>
        <v>3</v>
      </c>
      <c r="BP29" s="93">
        <f t="shared" si="2"/>
        <v>36</v>
      </c>
      <c r="BQ29" s="93">
        <f t="shared" si="3"/>
        <v>2</v>
      </c>
      <c r="BR29" s="93">
        <f t="shared" si="4"/>
        <v>0</v>
      </c>
      <c r="BS29" s="93">
        <f t="shared" si="5"/>
        <v>41</v>
      </c>
      <c r="BT29" s="93"/>
      <c r="BU29" s="56"/>
      <c r="BV29" s="56"/>
      <c r="BW29" s="56"/>
      <c r="BX29" s="56"/>
      <c r="BY29" s="56"/>
      <c r="BZ29" s="56"/>
      <c r="CA29" s="56"/>
      <c r="CB29" s="95"/>
      <c r="CC29" s="94"/>
      <c r="CD29" s="93"/>
      <c r="CE29" s="56"/>
      <c r="CF29" s="56"/>
      <c r="CG29" s="56"/>
      <c r="CH29" s="379"/>
      <c r="CI29" s="93"/>
      <c r="CJ29" s="56"/>
      <c r="CK29" s="56"/>
      <c r="CL29" s="56"/>
      <c r="CM29" s="56"/>
      <c r="CN29" s="56"/>
      <c r="CO29" s="56"/>
      <c r="CP29" s="56"/>
      <c r="CQ29" s="56"/>
      <c r="CR29" s="379"/>
      <c r="CS29" s="93"/>
      <c r="CT29" s="56"/>
      <c r="CU29" s="56"/>
      <c r="CV29" s="56"/>
      <c r="CW29" s="56"/>
      <c r="CX29" s="56"/>
      <c r="CY29" s="56"/>
      <c r="CZ29" s="56"/>
      <c r="DA29" s="56"/>
      <c r="DB29" s="235"/>
      <c r="DC29" s="93"/>
      <c r="DD29" s="95"/>
      <c r="DE29" s="93"/>
      <c r="DF29" s="56"/>
      <c r="DG29" s="56"/>
      <c r="DH29" s="56"/>
      <c r="DI29" s="56"/>
      <c r="DJ29" s="56"/>
      <c r="DK29" s="94"/>
    </row>
    <row r="30" spans="1:115" s="54" customFormat="1" ht="15" customHeight="1" x14ac:dyDescent="0.25">
      <c r="A30" s="56"/>
      <c r="B30" s="381"/>
      <c r="C30" s="382" t="s">
        <v>2331</v>
      </c>
      <c r="D30" s="383" t="s">
        <v>2332</v>
      </c>
      <c r="E30" s="367" t="s">
        <v>591</v>
      </c>
      <c r="F30" s="181">
        <v>2</v>
      </c>
      <c r="G30" s="341"/>
      <c r="H30" s="595">
        <v>8</v>
      </c>
      <c r="I30" s="595">
        <v>8</v>
      </c>
      <c r="J30" s="629"/>
      <c r="K30" s="629">
        <v>9</v>
      </c>
      <c r="L30" s="595"/>
      <c r="M30" s="629">
        <v>9</v>
      </c>
      <c r="N30" s="595">
        <v>8</v>
      </c>
      <c r="O30" s="624"/>
      <c r="P30" s="629">
        <v>7</v>
      </c>
      <c r="Q30" s="629">
        <v>10</v>
      </c>
      <c r="R30" s="629"/>
      <c r="S30" s="629"/>
      <c r="T30" s="595">
        <v>8</v>
      </c>
      <c r="U30" s="629"/>
      <c r="V30" s="624"/>
      <c r="W30" s="624"/>
      <c r="X30" s="595">
        <v>10</v>
      </c>
      <c r="Y30" s="629"/>
      <c r="Z30" s="624"/>
      <c r="AA30" s="629"/>
      <c r="AB30" s="595">
        <v>10</v>
      </c>
      <c r="AC30" s="629">
        <v>9</v>
      </c>
      <c r="AD30" s="628"/>
      <c r="AE30" s="629"/>
      <c r="AF30" s="595">
        <v>9</v>
      </c>
      <c r="AG30" s="629"/>
      <c r="AH30" s="608"/>
      <c r="AI30" s="595"/>
      <c r="AJ30" s="628"/>
      <c r="AK30" s="624"/>
      <c r="AL30" s="629"/>
      <c r="AM30" s="624"/>
      <c r="AN30" s="624"/>
      <c r="AO30" s="629"/>
      <c r="AP30" s="608"/>
      <c r="AQ30" s="636"/>
      <c r="AR30" s="624"/>
      <c r="AS30" s="624"/>
      <c r="AT30" s="624"/>
      <c r="AU30" s="624">
        <v>8</v>
      </c>
      <c r="AV30" s="629"/>
      <c r="AW30" s="629"/>
      <c r="AX30" s="629"/>
      <c r="AY30" s="629"/>
      <c r="AZ30" s="624"/>
      <c r="BA30" s="624"/>
      <c r="BB30" s="629"/>
      <c r="BC30" s="624"/>
      <c r="BD30" s="624"/>
      <c r="BE30" s="624"/>
      <c r="BF30" s="626"/>
      <c r="BG30" s="624"/>
      <c r="BH30" s="629"/>
      <c r="BI30" s="629"/>
      <c r="BJ30" s="624"/>
      <c r="BK30" s="626"/>
      <c r="BL30" s="624"/>
      <c r="BM30" s="629"/>
      <c r="BN30" s="93">
        <f t="shared" si="0"/>
        <v>0</v>
      </c>
      <c r="BO30" s="93">
        <f t="shared" si="1"/>
        <v>13</v>
      </c>
      <c r="BP30" s="93">
        <f t="shared" si="2"/>
        <v>0</v>
      </c>
      <c r="BQ30" s="93">
        <f t="shared" si="3"/>
        <v>0</v>
      </c>
      <c r="BR30" s="93">
        <f t="shared" si="4"/>
        <v>0</v>
      </c>
      <c r="BS30" s="93">
        <f t="shared" si="5"/>
        <v>13</v>
      </c>
      <c r="BT30" s="93"/>
      <c r="BU30" s="56"/>
      <c r="BV30" s="56"/>
      <c r="BW30" s="56"/>
      <c r="BX30" s="56"/>
      <c r="BY30" s="56"/>
      <c r="BZ30" s="56"/>
      <c r="CA30" s="56"/>
      <c r="CB30" s="95"/>
      <c r="CC30" s="94"/>
      <c r="CD30" s="93"/>
      <c r="CE30" s="56"/>
      <c r="CF30" s="56"/>
      <c r="CG30" s="56"/>
      <c r="CH30" s="379"/>
      <c r="CI30" s="93"/>
      <c r="CJ30" s="56"/>
      <c r="CK30" s="56"/>
      <c r="CL30" s="56"/>
      <c r="CM30" s="56"/>
      <c r="CN30" s="56"/>
      <c r="CO30" s="56"/>
      <c r="CP30" s="56"/>
      <c r="CQ30" s="56"/>
      <c r="CR30" s="379"/>
      <c r="CS30" s="93"/>
      <c r="CT30" s="56"/>
      <c r="CU30" s="56"/>
      <c r="CV30" s="56"/>
      <c r="CW30" s="56"/>
      <c r="CX30" s="56"/>
      <c r="CY30" s="56"/>
      <c r="CZ30" s="56"/>
      <c r="DA30" s="56"/>
      <c r="DB30" s="235"/>
      <c r="DC30" s="93"/>
      <c r="DD30" s="95"/>
      <c r="DE30" s="93"/>
      <c r="DF30" s="56"/>
      <c r="DG30" s="56"/>
      <c r="DH30" s="56"/>
      <c r="DI30" s="56"/>
      <c r="DJ30" s="56"/>
      <c r="DK30" s="94"/>
    </row>
    <row r="31" spans="1:115" s="54" customFormat="1" ht="15" hidden="1" customHeight="1" x14ac:dyDescent="0.25">
      <c r="A31" s="56"/>
      <c r="B31" s="381"/>
      <c r="C31" s="382" t="s">
        <v>2340</v>
      </c>
      <c r="D31" s="383" t="s">
        <v>2341</v>
      </c>
      <c r="E31" s="367" t="s">
        <v>591</v>
      </c>
      <c r="F31" s="181"/>
      <c r="G31" s="341">
        <v>1</v>
      </c>
      <c r="H31" s="595" t="s">
        <v>1261</v>
      </c>
      <c r="I31" s="595">
        <v>8</v>
      </c>
      <c r="J31" s="629" t="s">
        <v>1261</v>
      </c>
      <c r="K31" s="629" t="s">
        <v>1261</v>
      </c>
      <c r="L31" s="595" t="s">
        <v>1261</v>
      </c>
      <c r="M31" s="608" t="s">
        <v>1261</v>
      </c>
      <c r="N31" s="595">
        <v>8</v>
      </c>
      <c r="O31" s="624" t="s">
        <v>1261</v>
      </c>
      <c r="P31" s="629" t="s">
        <v>2547</v>
      </c>
      <c r="Q31" s="629" t="s">
        <v>1261</v>
      </c>
      <c r="R31" s="629" t="s">
        <v>1261</v>
      </c>
      <c r="S31" s="629"/>
      <c r="T31" s="608" t="s">
        <v>1261</v>
      </c>
      <c r="U31" s="629"/>
      <c r="V31" s="624" t="s">
        <v>1261</v>
      </c>
      <c r="W31" s="624" t="s">
        <v>1261</v>
      </c>
      <c r="X31" s="595">
        <v>9</v>
      </c>
      <c r="Y31" s="629"/>
      <c r="Z31" s="624" t="s">
        <v>1261</v>
      </c>
      <c r="AA31" s="624"/>
      <c r="AB31" s="595">
        <v>8</v>
      </c>
      <c r="AC31" s="626" t="s">
        <v>1261</v>
      </c>
      <c r="AD31" s="628"/>
      <c r="AE31" s="629" t="s">
        <v>1261</v>
      </c>
      <c r="AF31" s="595">
        <v>9</v>
      </c>
      <c r="AG31" s="629"/>
      <c r="AH31" s="608"/>
      <c r="AI31" s="595"/>
      <c r="AJ31" s="628"/>
      <c r="AK31" s="624"/>
      <c r="AL31" s="629"/>
      <c r="AM31" s="624"/>
      <c r="AN31" s="624" t="s">
        <v>1261</v>
      </c>
      <c r="AO31" s="629"/>
      <c r="AP31" s="608" t="s">
        <v>1261</v>
      </c>
      <c r="AQ31" s="636"/>
      <c r="AR31" s="624"/>
      <c r="AS31" s="624" t="s">
        <v>1261</v>
      </c>
      <c r="AT31" s="624"/>
      <c r="AU31" s="624" t="s">
        <v>1261</v>
      </c>
      <c r="AV31" s="629"/>
      <c r="AW31" s="629" t="s">
        <v>1261</v>
      </c>
      <c r="AX31" s="629"/>
      <c r="AY31" s="626"/>
      <c r="AZ31" s="624"/>
      <c r="BA31" s="624"/>
      <c r="BB31" s="624">
        <v>7</v>
      </c>
      <c r="BC31" s="624"/>
      <c r="BD31" s="624"/>
      <c r="BE31" s="624" t="s">
        <v>1261</v>
      </c>
      <c r="BF31" s="626"/>
      <c r="BG31" s="624"/>
      <c r="BH31" s="626" t="s">
        <v>1261</v>
      </c>
      <c r="BI31" s="629" t="s">
        <v>1261</v>
      </c>
      <c r="BJ31" s="624" t="s">
        <v>1261</v>
      </c>
      <c r="BK31" s="626"/>
      <c r="BL31" s="624" t="s">
        <v>1261</v>
      </c>
      <c r="BM31" s="629"/>
      <c r="BN31" s="93">
        <f t="shared" si="0"/>
        <v>1</v>
      </c>
      <c r="BO31" s="93">
        <f t="shared" si="1"/>
        <v>6</v>
      </c>
      <c r="BP31" s="93">
        <f t="shared" si="2"/>
        <v>24</v>
      </c>
      <c r="BQ31" s="93">
        <f t="shared" si="3"/>
        <v>0</v>
      </c>
      <c r="BR31" s="93">
        <f t="shared" si="4"/>
        <v>0</v>
      </c>
      <c r="BS31" s="93">
        <f t="shared" si="5"/>
        <v>30</v>
      </c>
      <c r="BT31" s="93"/>
      <c r="BU31" s="56"/>
      <c r="BV31" s="56"/>
      <c r="BW31" s="56"/>
      <c r="BX31" s="56"/>
      <c r="BY31" s="56"/>
      <c r="BZ31" s="56"/>
      <c r="CA31" s="56"/>
      <c r="CB31" s="95"/>
      <c r="CC31" s="94"/>
      <c r="CD31" s="93"/>
      <c r="CE31" s="56"/>
      <c r="CF31" s="56"/>
      <c r="CG31" s="56"/>
      <c r="CH31" s="379"/>
      <c r="CI31" s="93"/>
      <c r="CJ31" s="56"/>
      <c r="CK31" s="56"/>
      <c r="CL31" s="56"/>
      <c r="CM31" s="56"/>
      <c r="CN31" s="56"/>
      <c r="CO31" s="56"/>
      <c r="CP31" s="56"/>
      <c r="CQ31" s="56"/>
      <c r="CR31" s="379"/>
      <c r="CS31" s="93"/>
      <c r="CT31" s="56"/>
      <c r="CU31" s="56"/>
      <c r="CV31" s="56"/>
      <c r="CW31" s="56"/>
      <c r="CX31" s="56"/>
      <c r="CY31" s="56"/>
      <c r="CZ31" s="56"/>
      <c r="DA31" s="56"/>
      <c r="DB31" s="235"/>
      <c r="DC31" s="93"/>
      <c r="DD31" s="95"/>
      <c r="DE31" s="93"/>
      <c r="DF31" s="56"/>
      <c r="DG31" s="56"/>
      <c r="DH31" s="56"/>
      <c r="DI31" s="56"/>
      <c r="DJ31" s="56"/>
      <c r="DK31" s="94"/>
    </row>
    <row r="32" spans="1:115" s="54" customFormat="1" ht="15" customHeight="1" x14ac:dyDescent="0.25">
      <c r="A32" s="56"/>
      <c r="B32" s="381"/>
      <c r="C32" s="382" t="s">
        <v>2018</v>
      </c>
      <c r="D32" s="383" t="s">
        <v>2019</v>
      </c>
      <c r="E32" s="367" t="s">
        <v>591</v>
      </c>
      <c r="F32" s="181"/>
      <c r="G32" s="341">
        <v>3</v>
      </c>
      <c r="H32" s="595">
        <v>9</v>
      </c>
      <c r="I32" s="595" t="s">
        <v>595</v>
      </c>
      <c r="J32" s="629" t="s">
        <v>595</v>
      </c>
      <c r="K32" s="629" t="s">
        <v>595</v>
      </c>
      <c r="L32" s="595">
        <v>8</v>
      </c>
      <c r="M32" s="608" t="s">
        <v>595</v>
      </c>
      <c r="N32" s="595">
        <v>8</v>
      </c>
      <c r="O32" s="624" t="s">
        <v>595</v>
      </c>
      <c r="P32" s="629">
        <v>7</v>
      </c>
      <c r="Q32" s="629" t="s">
        <v>595</v>
      </c>
      <c r="R32" s="629"/>
      <c r="S32" s="629" t="s">
        <v>595</v>
      </c>
      <c r="T32" s="608">
        <v>8</v>
      </c>
      <c r="U32" s="629">
        <v>5</v>
      </c>
      <c r="V32" s="624" t="s">
        <v>595</v>
      </c>
      <c r="W32" s="624" t="s">
        <v>595</v>
      </c>
      <c r="X32" s="626" t="s">
        <v>595</v>
      </c>
      <c r="Y32" s="629" t="s">
        <v>595</v>
      </c>
      <c r="Z32" s="624" t="s">
        <v>595</v>
      </c>
      <c r="AA32" s="624" t="s">
        <v>595</v>
      </c>
      <c r="AB32" s="626">
        <v>8</v>
      </c>
      <c r="AC32" s="629">
        <v>6</v>
      </c>
      <c r="AD32" s="608">
        <v>8</v>
      </c>
      <c r="AE32" s="629" t="s">
        <v>595</v>
      </c>
      <c r="AF32" s="613">
        <v>7</v>
      </c>
      <c r="AG32" s="629" t="s">
        <v>595</v>
      </c>
      <c r="AH32" s="608" t="s">
        <v>595</v>
      </c>
      <c r="AI32" s="595"/>
      <c r="AJ32" s="608">
        <v>9</v>
      </c>
      <c r="AK32" s="624"/>
      <c r="AL32" s="629">
        <v>7</v>
      </c>
      <c r="AM32" s="624" t="s">
        <v>595</v>
      </c>
      <c r="AN32" s="624" t="s">
        <v>595</v>
      </c>
      <c r="AO32" s="629"/>
      <c r="AP32" s="608" t="s">
        <v>595</v>
      </c>
      <c r="AQ32" s="629">
        <v>7</v>
      </c>
      <c r="AR32" s="624" t="s">
        <v>595</v>
      </c>
      <c r="AS32" s="624" t="s">
        <v>595</v>
      </c>
      <c r="AT32" s="613">
        <v>6</v>
      </c>
      <c r="AU32" s="624" t="s">
        <v>595</v>
      </c>
      <c r="AV32" s="629">
        <v>5</v>
      </c>
      <c r="AW32" s="629" t="s">
        <v>595</v>
      </c>
      <c r="AX32" s="629"/>
      <c r="AY32" s="626">
        <v>8</v>
      </c>
      <c r="AZ32" s="624">
        <v>9</v>
      </c>
      <c r="BA32" s="624"/>
      <c r="BB32" s="624"/>
      <c r="BC32" s="624"/>
      <c r="BD32" s="624"/>
      <c r="BE32" s="624" t="s">
        <v>595</v>
      </c>
      <c r="BF32" s="626">
        <v>9</v>
      </c>
      <c r="BG32" s="624"/>
      <c r="BH32" s="626" t="s">
        <v>595</v>
      </c>
      <c r="BI32" s="629" t="s">
        <v>595</v>
      </c>
      <c r="BJ32" s="624" t="s">
        <v>595</v>
      </c>
      <c r="BK32" s="626"/>
      <c r="BL32" s="624" t="s">
        <v>595</v>
      </c>
      <c r="BM32" s="629"/>
      <c r="BN32" s="93">
        <f t="shared" si="0"/>
        <v>0</v>
      </c>
      <c r="BO32" s="93">
        <f t="shared" si="1"/>
        <v>16</v>
      </c>
      <c r="BP32" s="93">
        <f t="shared" si="2"/>
        <v>28</v>
      </c>
      <c r="BQ32" s="93">
        <f t="shared" si="3"/>
        <v>2</v>
      </c>
      <c r="BR32" s="93">
        <f t="shared" si="4"/>
        <v>0</v>
      </c>
      <c r="BS32" s="93">
        <f t="shared" si="5"/>
        <v>46</v>
      </c>
      <c r="BT32" s="93"/>
      <c r="BU32" s="56"/>
      <c r="BV32" s="56"/>
      <c r="BW32" s="56"/>
      <c r="BX32" s="56"/>
      <c r="BY32" s="56"/>
      <c r="BZ32" s="56"/>
      <c r="CA32" s="56"/>
      <c r="CB32" s="95"/>
      <c r="CC32" s="94"/>
      <c r="CD32" s="93"/>
      <c r="CE32" s="56"/>
      <c r="CF32" s="56"/>
      <c r="CG32" s="56"/>
      <c r="CH32" s="379"/>
      <c r="CI32" s="93"/>
      <c r="CJ32" s="56"/>
      <c r="CK32" s="56"/>
      <c r="CL32" s="56"/>
      <c r="CM32" s="56"/>
      <c r="CN32" s="56"/>
      <c r="CO32" s="56"/>
      <c r="CP32" s="56"/>
      <c r="CQ32" s="56"/>
      <c r="CR32" s="379"/>
      <c r="CS32" s="93"/>
      <c r="CT32" s="56"/>
      <c r="CU32" s="56"/>
      <c r="CV32" s="56"/>
      <c r="CW32" s="56"/>
      <c r="CX32" s="56"/>
      <c r="CY32" s="56"/>
      <c r="CZ32" s="56"/>
      <c r="DA32" s="56"/>
      <c r="DB32" s="235"/>
      <c r="DC32" s="93"/>
      <c r="DD32" s="95"/>
      <c r="DE32" s="93"/>
      <c r="DF32" s="56"/>
      <c r="DG32" s="56"/>
      <c r="DH32" s="56"/>
      <c r="DI32" s="56"/>
      <c r="DJ32" s="56"/>
      <c r="DK32" s="94"/>
    </row>
    <row r="33" spans="1:115" s="54" customFormat="1" ht="15" hidden="1" customHeight="1" x14ac:dyDescent="0.25">
      <c r="A33" s="56"/>
      <c r="B33" s="381"/>
      <c r="C33" s="382" t="s">
        <v>2020</v>
      </c>
      <c r="D33" s="383" t="s">
        <v>2021</v>
      </c>
      <c r="E33" s="367" t="s">
        <v>591</v>
      </c>
      <c r="F33" s="181">
        <v>1</v>
      </c>
      <c r="G33" s="341"/>
      <c r="H33" s="595" t="s">
        <v>2330</v>
      </c>
      <c r="I33" s="595"/>
      <c r="J33" s="595">
        <v>9</v>
      </c>
      <c r="K33" s="629"/>
      <c r="L33" s="595">
        <v>8</v>
      </c>
      <c r="M33" s="608"/>
      <c r="N33" s="595" t="s">
        <v>2330</v>
      </c>
      <c r="O33" s="624"/>
      <c r="P33" s="629" t="s">
        <v>2547</v>
      </c>
      <c r="Q33" s="629"/>
      <c r="R33" s="629"/>
      <c r="S33" s="629"/>
      <c r="T33" s="608"/>
      <c r="U33" s="629"/>
      <c r="V33" s="624"/>
      <c r="W33" s="624"/>
      <c r="X33" s="626"/>
      <c r="Y33" s="629"/>
      <c r="Z33" s="624"/>
      <c r="AA33" s="624"/>
      <c r="AB33" s="626" t="s">
        <v>2330</v>
      </c>
      <c r="AC33" s="626"/>
      <c r="AD33" s="608">
        <v>9</v>
      </c>
      <c r="AE33" s="629"/>
      <c r="AF33" s="624"/>
      <c r="AG33" s="629"/>
      <c r="AH33" s="608">
        <v>7</v>
      </c>
      <c r="AI33" s="595"/>
      <c r="AJ33" s="608"/>
      <c r="AK33" s="624"/>
      <c r="AL33" s="629"/>
      <c r="AM33" s="624"/>
      <c r="AN33" s="624"/>
      <c r="AO33" s="629"/>
      <c r="AP33" s="608"/>
      <c r="AQ33" s="636"/>
      <c r="AR33" s="624"/>
      <c r="AS33" s="624"/>
      <c r="AT33" s="613" t="s">
        <v>2330</v>
      </c>
      <c r="AU33" s="595">
        <v>9</v>
      </c>
      <c r="AV33" s="629"/>
      <c r="AW33" s="629"/>
      <c r="AX33" s="629"/>
      <c r="AY33" s="626"/>
      <c r="AZ33" s="624">
        <v>9</v>
      </c>
      <c r="BA33" s="624"/>
      <c r="BB33" s="624"/>
      <c r="BC33" s="624"/>
      <c r="BD33" s="624"/>
      <c r="BE33" s="624"/>
      <c r="BF33" s="626">
        <v>9</v>
      </c>
      <c r="BG33" s="624"/>
      <c r="BH33" s="626"/>
      <c r="BI33" s="629"/>
      <c r="BJ33" s="624"/>
      <c r="BK33" s="626"/>
      <c r="BL33" s="624"/>
      <c r="BM33" s="629"/>
      <c r="BN33" s="93">
        <f t="shared" si="0"/>
        <v>1</v>
      </c>
      <c r="BO33" s="93">
        <f t="shared" si="1"/>
        <v>7</v>
      </c>
      <c r="BP33" s="93">
        <f t="shared" si="2"/>
        <v>0</v>
      </c>
      <c r="BQ33" s="93">
        <f t="shared" si="3"/>
        <v>0</v>
      </c>
      <c r="BR33" s="93">
        <f t="shared" si="4"/>
        <v>0</v>
      </c>
      <c r="BS33" s="93">
        <f t="shared" si="5"/>
        <v>7</v>
      </c>
      <c r="BT33" s="93"/>
      <c r="BU33" s="56"/>
      <c r="BV33" s="56"/>
      <c r="BW33" s="56"/>
      <c r="BX33" s="56"/>
      <c r="BY33" s="56"/>
      <c r="BZ33" s="56"/>
      <c r="CA33" s="56"/>
      <c r="CB33" s="95"/>
      <c r="CC33" s="94"/>
      <c r="CD33" s="93"/>
      <c r="CE33" s="56"/>
      <c r="CF33" s="56"/>
      <c r="CG33" s="56"/>
      <c r="CH33" s="379"/>
      <c r="CI33" s="93"/>
      <c r="CJ33" s="56"/>
      <c r="CK33" s="56"/>
      <c r="CL33" s="56"/>
      <c r="CM33" s="56"/>
      <c r="CN33" s="56"/>
      <c r="CO33" s="56"/>
      <c r="CP33" s="56"/>
      <c r="CQ33" s="56"/>
      <c r="CR33" s="379"/>
      <c r="CS33" s="93"/>
      <c r="CT33" s="56"/>
      <c r="CU33" s="56"/>
      <c r="CV33" s="56"/>
      <c r="CW33" s="56"/>
      <c r="CX33" s="56"/>
      <c r="CY33" s="56"/>
      <c r="CZ33" s="56"/>
      <c r="DA33" s="56"/>
      <c r="DB33" s="235"/>
      <c r="DC33" s="93"/>
      <c r="DD33" s="95"/>
      <c r="DE33" s="93"/>
      <c r="DF33" s="56"/>
      <c r="DG33" s="56"/>
      <c r="DH33" s="56"/>
      <c r="DI33" s="56"/>
      <c r="DJ33" s="56"/>
      <c r="DK33" s="94"/>
    </row>
    <row r="34" spans="1:115" s="54" customFormat="1" ht="15" hidden="1" customHeight="1" x14ac:dyDescent="0.25">
      <c r="A34" s="56"/>
      <c r="B34" s="381"/>
      <c r="C34" s="382" t="s">
        <v>2240</v>
      </c>
      <c r="D34" s="383" t="s">
        <v>2241</v>
      </c>
      <c r="E34" s="367" t="s">
        <v>591</v>
      </c>
      <c r="F34" s="181">
        <v>1</v>
      </c>
      <c r="G34" s="341"/>
      <c r="H34" s="595" t="s">
        <v>2330</v>
      </c>
      <c r="I34" s="595"/>
      <c r="J34" s="595">
        <v>5</v>
      </c>
      <c r="K34" s="629"/>
      <c r="L34" s="595">
        <v>5</v>
      </c>
      <c r="M34" s="608"/>
      <c r="N34" s="595" t="s">
        <v>2330</v>
      </c>
      <c r="O34" s="624"/>
      <c r="P34" s="629" t="s">
        <v>2547</v>
      </c>
      <c r="Q34" s="629"/>
      <c r="R34" s="629"/>
      <c r="S34" s="629"/>
      <c r="T34" s="608"/>
      <c r="U34" s="629"/>
      <c r="V34" s="624"/>
      <c r="W34" s="624"/>
      <c r="X34" s="626"/>
      <c r="Y34" s="629"/>
      <c r="Z34" s="624"/>
      <c r="AA34" s="624"/>
      <c r="AB34" s="626" t="s">
        <v>2330</v>
      </c>
      <c r="AC34" s="626"/>
      <c r="AD34" s="595">
        <v>5</v>
      </c>
      <c r="AE34" s="629"/>
      <c r="AF34" s="624"/>
      <c r="AG34" s="629"/>
      <c r="AH34" s="595">
        <v>5</v>
      </c>
      <c r="AI34" s="595"/>
      <c r="AJ34" s="608"/>
      <c r="AK34" s="624"/>
      <c r="AL34" s="629"/>
      <c r="AM34" s="624"/>
      <c r="AN34" s="624"/>
      <c r="AO34" s="629"/>
      <c r="AP34" s="608"/>
      <c r="AQ34" s="636"/>
      <c r="AR34" s="624"/>
      <c r="AS34" s="624"/>
      <c r="AT34" s="613" t="s">
        <v>2330</v>
      </c>
      <c r="AU34" s="595">
        <v>5</v>
      </c>
      <c r="AV34" s="629"/>
      <c r="AW34" s="629"/>
      <c r="AX34" s="629"/>
      <c r="AY34" s="626"/>
      <c r="AZ34" s="595">
        <v>5</v>
      </c>
      <c r="BA34" s="624"/>
      <c r="BB34" s="624"/>
      <c r="BC34" s="624"/>
      <c r="BD34" s="624"/>
      <c r="BE34" s="624"/>
      <c r="BF34" s="595">
        <v>5</v>
      </c>
      <c r="BG34" s="624"/>
      <c r="BH34" s="626"/>
      <c r="BI34" s="629"/>
      <c r="BJ34" s="624"/>
      <c r="BK34" s="626"/>
      <c r="BL34" s="624"/>
      <c r="BM34" s="629"/>
      <c r="BN34" s="93">
        <f t="shared" si="0"/>
        <v>1</v>
      </c>
      <c r="BO34" s="93">
        <f t="shared" si="1"/>
        <v>0</v>
      </c>
      <c r="BP34" s="93">
        <f t="shared" si="2"/>
        <v>0</v>
      </c>
      <c r="BQ34" s="93">
        <f t="shared" si="3"/>
        <v>7</v>
      </c>
      <c r="BR34" s="93">
        <f t="shared" si="4"/>
        <v>0</v>
      </c>
      <c r="BS34" s="93">
        <f t="shared" si="5"/>
        <v>7</v>
      </c>
      <c r="BT34" s="93"/>
      <c r="BU34" s="56"/>
      <c r="BV34" s="56"/>
      <c r="BW34" s="56"/>
      <c r="BX34" s="56"/>
      <c r="BY34" s="56"/>
      <c r="BZ34" s="56"/>
      <c r="CA34" s="56"/>
      <c r="CB34" s="95"/>
      <c r="CC34" s="94"/>
      <c r="CD34" s="93"/>
      <c r="CE34" s="56"/>
      <c r="CF34" s="56"/>
      <c r="CG34" s="56"/>
      <c r="CH34" s="379"/>
      <c r="CI34" s="93"/>
      <c r="CJ34" s="56"/>
      <c r="CK34" s="56"/>
      <c r="CL34" s="56"/>
      <c r="CM34" s="56"/>
      <c r="CN34" s="56"/>
      <c r="CO34" s="56"/>
      <c r="CP34" s="56"/>
      <c r="CQ34" s="56"/>
      <c r="CR34" s="379"/>
      <c r="CS34" s="93"/>
      <c r="CT34" s="56"/>
      <c r="CU34" s="56"/>
      <c r="CV34" s="56"/>
      <c r="CW34" s="56"/>
      <c r="CX34" s="56"/>
      <c r="CY34" s="56"/>
      <c r="CZ34" s="56"/>
      <c r="DA34" s="56"/>
      <c r="DB34" s="235"/>
      <c r="DC34" s="93"/>
      <c r="DD34" s="95"/>
      <c r="DE34" s="93"/>
      <c r="DF34" s="56"/>
      <c r="DG34" s="56"/>
      <c r="DH34" s="56"/>
      <c r="DI34" s="56"/>
      <c r="DJ34" s="56"/>
      <c r="DK34" s="94"/>
    </row>
    <row r="35" spans="1:115" s="54" customFormat="1" ht="15" x14ac:dyDescent="0.25">
      <c r="A35" s="56"/>
      <c r="B35" s="381"/>
      <c r="C35" s="382" t="s">
        <v>2022</v>
      </c>
      <c r="D35" s="383" t="s">
        <v>2023</v>
      </c>
      <c r="E35" s="367" t="s">
        <v>591</v>
      </c>
      <c r="F35" s="181">
        <v>3</v>
      </c>
      <c r="G35" s="341"/>
      <c r="H35" s="595">
        <v>9</v>
      </c>
      <c r="I35" s="595">
        <v>9</v>
      </c>
      <c r="J35" s="595">
        <v>8</v>
      </c>
      <c r="K35" s="629">
        <v>9</v>
      </c>
      <c r="L35" s="595">
        <v>9</v>
      </c>
      <c r="M35" s="629">
        <v>9</v>
      </c>
      <c r="N35" s="595">
        <v>8</v>
      </c>
      <c r="P35" s="629">
        <v>7</v>
      </c>
      <c r="Q35" s="629">
        <v>10</v>
      </c>
      <c r="R35" s="629"/>
      <c r="S35" s="629"/>
      <c r="T35" s="608">
        <v>9</v>
      </c>
      <c r="U35" s="629"/>
      <c r="V35" s="624"/>
      <c r="W35" s="624"/>
      <c r="X35" s="626">
        <v>9</v>
      </c>
      <c r="Y35" s="629"/>
      <c r="Z35" s="624"/>
      <c r="AA35" s="629"/>
      <c r="AB35" s="626">
        <v>9</v>
      </c>
      <c r="AC35" s="626"/>
      <c r="AD35" s="608">
        <v>10</v>
      </c>
      <c r="AE35" s="629"/>
      <c r="AF35" s="613">
        <v>8</v>
      </c>
      <c r="AG35" s="629"/>
      <c r="AH35" s="608">
        <v>7</v>
      </c>
      <c r="AI35" s="595"/>
      <c r="AJ35" s="608"/>
      <c r="AK35" s="624"/>
      <c r="AL35" s="629"/>
      <c r="AM35" s="624"/>
      <c r="AN35" s="624"/>
      <c r="AO35" s="629"/>
      <c r="AP35" s="608"/>
      <c r="AQ35" s="636"/>
      <c r="AR35" s="624"/>
      <c r="AS35" s="624"/>
      <c r="AT35" s="613"/>
      <c r="AU35" s="595">
        <v>10</v>
      </c>
      <c r="AV35" s="629"/>
      <c r="AW35" s="629"/>
      <c r="AX35" s="629"/>
      <c r="AY35" s="626"/>
      <c r="AZ35" s="624">
        <v>9</v>
      </c>
      <c r="BA35" s="624"/>
      <c r="BB35" s="629">
        <v>9</v>
      </c>
      <c r="BC35" s="624"/>
      <c r="BD35" s="624"/>
      <c r="BE35" s="624"/>
      <c r="BF35" s="626">
        <v>9</v>
      </c>
      <c r="BG35" s="624"/>
      <c r="BH35" s="629">
        <v>9</v>
      </c>
      <c r="BI35" s="629"/>
      <c r="BJ35" s="624"/>
      <c r="BK35" s="626"/>
      <c r="BL35" s="624"/>
      <c r="BM35" s="629"/>
      <c r="BN35" s="93">
        <f t="shared" si="0"/>
        <v>0</v>
      </c>
      <c r="BO35" s="93">
        <f t="shared" si="1"/>
        <v>20</v>
      </c>
      <c r="BP35" s="93">
        <f t="shared" si="2"/>
        <v>0</v>
      </c>
      <c r="BQ35" s="93">
        <f t="shared" si="3"/>
        <v>0</v>
      </c>
      <c r="BR35" s="93">
        <f t="shared" si="4"/>
        <v>0</v>
      </c>
      <c r="BS35" s="93">
        <f t="shared" si="5"/>
        <v>20</v>
      </c>
      <c r="BT35" s="93"/>
      <c r="BU35" s="56"/>
      <c r="BV35" s="56"/>
      <c r="BW35" s="56"/>
      <c r="BX35" s="56"/>
      <c r="BY35" s="56"/>
      <c r="BZ35" s="56"/>
      <c r="CA35" s="56"/>
      <c r="CB35" s="95"/>
      <c r="CC35" s="94"/>
      <c r="CD35" s="93"/>
      <c r="CE35" s="56"/>
      <c r="CF35" s="56"/>
      <c r="CG35" s="56"/>
      <c r="CH35" s="379"/>
      <c r="CI35" s="93"/>
      <c r="CJ35" s="56"/>
      <c r="CK35" s="56"/>
      <c r="CL35" s="56"/>
      <c r="CM35" s="56"/>
      <c r="CN35" s="56"/>
      <c r="CO35" s="56"/>
      <c r="CP35" s="56"/>
      <c r="CQ35" s="56"/>
      <c r="CR35" s="379"/>
      <c r="CS35" s="93"/>
      <c r="CT35" s="56"/>
      <c r="CU35" s="56"/>
      <c r="CV35" s="56"/>
      <c r="CW35" s="56"/>
      <c r="CX35" s="56"/>
      <c r="CY35" s="56"/>
      <c r="CZ35" s="56"/>
      <c r="DA35" s="56"/>
      <c r="DB35" s="235"/>
      <c r="DC35" s="93"/>
      <c r="DD35" s="95"/>
      <c r="DE35" s="93"/>
      <c r="DF35" s="56"/>
      <c r="DG35" s="56"/>
      <c r="DH35" s="56"/>
      <c r="DI35" s="56"/>
      <c r="DJ35" s="56"/>
      <c r="DK35" s="94"/>
    </row>
    <row r="36" spans="1:115" s="54" customFormat="1" ht="15" hidden="1" x14ac:dyDescent="0.25">
      <c r="A36" s="56"/>
      <c r="B36" s="381"/>
      <c r="C36" s="382" t="s">
        <v>2201</v>
      </c>
      <c r="D36" s="383" t="s">
        <v>2202</v>
      </c>
      <c r="E36" s="367" t="s">
        <v>591</v>
      </c>
      <c r="F36" s="181">
        <v>1</v>
      </c>
      <c r="G36" s="341"/>
      <c r="H36" s="595" t="s">
        <v>2330</v>
      </c>
      <c r="I36" s="595"/>
      <c r="J36" s="595">
        <v>5</v>
      </c>
      <c r="K36" s="629" t="s">
        <v>2547</v>
      </c>
      <c r="L36" s="595">
        <v>5</v>
      </c>
      <c r="M36" s="629" t="s">
        <v>2547</v>
      </c>
      <c r="N36" s="595" t="s">
        <v>2330</v>
      </c>
      <c r="P36" s="629" t="s">
        <v>2547</v>
      </c>
      <c r="Q36" s="629" t="s">
        <v>2547</v>
      </c>
      <c r="R36" s="629"/>
      <c r="S36" s="629"/>
      <c r="T36" s="608"/>
      <c r="U36" s="629"/>
      <c r="V36" s="624"/>
      <c r="W36" s="624"/>
      <c r="X36" s="626"/>
      <c r="Y36" s="629"/>
      <c r="Z36" s="624"/>
      <c r="AA36" s="629"/>
      <c r="AB36" s="626" t="s">
        <v>2330</v>
      </c>
      <c r="AC36" s="626"/>
      <c r="AD36" s="595">
        <v>5</v>
      </c>
      <c r="AE36" s="629"/>
      <c r="AF36" s="624"/>
      <c r="AG36" s="629"/>
      <c r="AH36" s="595">
        <v>5</v>
      </c>
      <c r="AI36" s="595"/>
      <c r="AJ36" s="595"/>
      <c r="AK36" s="624"/>
      <c r="AL36" s="629"/>
      <c r="AM36" s="624"/>
      <c r="AN36" s="624"/>
      <c r="AO36" s="629"/>
      <c r="AP36" s="608"/>
      <c r="AQ36" s="636"/>
      <c r="AR36" s="624"/>
      <c r="AS36" s="624"/>
      <c r="AT36" s="613"/>
      <c r="AU36" s="595">
        <v>5</v>
      </c>
      <c r="AV36" s="629"/>
      <c r="AW36" s="629"/>
      <c r="AX36" s="629"/>
      <c r="AY36" s="626"/>
      <c r="AZ36" s="595">
        <v>5</v>
      </c>
      <c r="BA36" s="624"/>
      <c r="BB36" s="629" t="s">
        <v>2547</v>
      </c>
      <c r="BC36" s="624"/>
      <c r="BD36" s="624"/>
      <c r="BE36" s="624"/>
      <c r="BF36" s="626">
        <v>5</v>
      </c>
      <c r="BG36" s="624"/>
      <c r="BH36" s="629" t="s">
        <v>2547</v>
      </c>
      <c r="BI36" s="629"/>
      <c r="BJ36" s="624"/>
      <c r="BK36" s="626"/>
      <c r="BL36" s="624"/>
      <c r="BM36" s="629"/>
      <c r="BN36" s="93">
        <f t="shared" ref="BN36:BN38" si="6">COUNTIF(H36:BM36,"2024-1")</f>
        <v>6</v>
      </c>
      <c r="BO36" s="93">
        <f t="shared" ref="BO36:BO38" si="7">COUNTIF(H36:BM36,"&gt;5")</f>
        <v>0</v>
      </c>
      <c r="BP36" s="93">
        <f t="shared" ref="BP36:BP38" si="8">COUNTIF(H36:BM36,"&gt;5?")</f>
        <v>0</v>
      </c>
      <c r="BQ36" s="93">
        <f t="shared" ref="BQ36:BQ38" si="9">COUNTIF(H36:BM36,"5")</f>
        <v>7</v>
      </c>
      <c r="BR36" s="93">
        <f t="shared" ref="BR36:BR38" si="10">COUNTIF(H36:BM36,"5*")</f>
        <v>0</v>
      </c>
      <c r="BS36" s="93">
        <f t="shared" ref="BS36:BS38" si="11">SUM(BO36:BR36)</f>
        <v>7</v>
      </c>
      <c r="BT36" s="93"/>
      <c r="BU36" s="56"/>
      <c r="BV36" s="56"/>
      <c r="BW36" s="56"/>
      <c r="BX36" s="56"/>
      <c r="BY36" s="56"/>
      <c r="BZ36" s="56"/>
      <c r="CA36" s="56"/>
      <c r="CB36" s="95"/>
      <c r="CC36" s="94"/>
      <c r="CD36" s="93"/>
      <c r="CE36" s="56"/>
      <c r="CF36" s="56"/>
      <c r="CG36" s="56"/>
      <c r="CH36" s="379"/>
      <c r="CI36" s="93"/>
      <c r="CJ36" s="56"/>
      <c r="CK36" s="56"/>
      <c r="CL36" s="56"/>
      <c r="CM36" s="56"/>
      <c r="CN36" s="56"/>
      <c r="CO36" s="56"/>
      <c r="CP36" s="56"/>
      <c r="CQ36" s="56"/>
      <c r="CR36" s="379"/>
      <c r="CS36" s="93"/>
      <c r="CT36" s="56"/>
      <c r="CU36" s="56"/>
      <c r="CV36" s="56"/>
      <c r="CW36" s="56"/>
      <c r="CX36" s="56"/>
      <c r="CY36" s="56"/>
      <c r="CZ36" s="56"/>
      <c r="DA36" s="56"/>
      <c r="DB36" s="235"/>
      <c r="DC36" s="93"/>
      <c r="DD36" s="95"/>
      <c r="DE36" s="93"/>
      <c r="DF36" s="56"/>
      <c r="DG36" s="56"/>
      <c r="DH36" s="56"/>
      <c r="DI36" s="56"/>
      <c r="DJ36" s="56"/>
      <c r="DK36" s="94"/>
    </row>
    <row r="37" spans="1:115" s="420" customFormat="1" ht="15" customHeight="1" x14ac:dyDescent="0.25">
      <c r="A37" s="546"/>
      <c r="B37" s="381"/>
      <c r="C37" s="561" t="s">
        <v>2129</v>
      </c>
      <c r="D37" s="643" t="s">
        <v>2130</v>
      </c>
      <c r="E37" s="519" t="s">
        <v>591</v>
      </c>
      <c r="F37" s="519">
        <v>3</v>
      </c>
      <c r="G37" s="546"/>
      <c r="H37" s="595">
        <v>9</v>
      </c>
      <c r="I37" s="595">
        <v>7</v>
      </c>
      <c r="J37" s="595">
        <v>9</v>
      </c>
      <c r="K37" s="629">
        <v>8</v>
      </c>
      <c r="L37" s="595">
        <v>8</v>
      </c>
      <c r="M37" s="629">
        <v>8</v>
      </c>
      <c r="N37" s="595">
        <v>8</v>
      </c>
      <c r="P37" s="629">
        <v>6</v>
      </c>
      <c r="Q37" s="629">
        <v>10</v>
      </c>
      <c r="R37" s="595"/>
      <c r="S37" s="613"/>
      <c r="T37" s="608">
        <v>8</v>
      </c>
      <c r="U37" s="613"/>
      <c r="V37" s="613"/>
      <c r="W37" s="595"/>
      <c r="X37" s="626">
        <v>9</v>
      </c>
      <c r="Y37" s="613"/>
      <c r="Z37" s="613"/>
      <c r="AA37" s="629"/>
      <c r="AB37" s="626">
        <v>9</v>
      </c>
      <c r="AC37" s="613"/>
      <c r="AD37" s="595">
        <v>9</v>
      </c>
      <c r="AF37" s="613">
        <v>9</v>
      </c>
      <c r="AG37" s="613"/>
      <c r="AH37" s="595"/>
      <c r="AI37" s="613"/>
      <c r="AJ37" s="595"/>
      <c r="AK37" s="613"/>
      <c r="AL37" s="613"/>
      <c r="AM37" s="613"/>
      <c r="AN37" s="613"/>
      <c r="AO37" s="613"/>
      <c r="AP37" s="595"/>
      <c r="AQ37" s="613"/>
      <c r="AR37" s="613"/>
      <c r="AS37" s="613"/>
      <c r="AT37" s="613"/>
      <c r="AU37" s="595">
        <v>10</v>
      </c>
      <c r="AV37" s="613"/>
      <c r="AW37" s="613"/>
      <c r="AX37" s="613"/>
      <c r="AY37" s="595">
        <v>9</v>
      </c>
      <c r="AZ37" s="595">
        <v>9</v>
      </c>
      <c r="BA37" s="613"/>
      <c r="BB37" s="629">
        <v>9</v>
      </c>
      <c r="BC37" s="613"/>
      <c r="BD37" s="613"/>
      <c r="BE37" s="613"/>
      <c r="BF37" s="595">
        <v>9</v>
      </c>
      <c r="BG37" s="613"/>
      <c r="BH37" s="629">
        <v>9</v>
      </c>
      <c r="BI37" s="613"/>
      <c r="BJ37" s="613"/>
      <c r="BK37" s="595"/>
      <c r="BL37" s="613"/>
      <c r="BM37" s="595"/>
      <c r="BN37" s="93">
        <f t="shared" si="6"/>
        <v>0</v>
      </c>
      <c r="BO37" s="93">
        <f t="shared" si="7"/>
        <v>20</v>
      </c>
      <c r="BP37" s="93">
        <f t="shared" si="8"/>
        <v>0</v>
      </c>
      <c r="BQ37" s="93">
        <f t="shared" si="9"/>
        <v>0</v>
      </c>
      <c r="BR37" s="93">
        <f t="shared" si="10"/>
        <v>0</v>
      </c>
      <c r="BS37" s="93">
        <f t="shared" si="11"/>
        <v>20</v>
      </c>
      <c r="BT37" s="591"/>
      <c r="BU37" s="495"/>
      <c r="BV37" s="495"/>
      <c r="BW37" s="495"/>
      <c r="BX37" s="495"/>
      <c r="BY37" s="495"/>
      <c r="BZ37" s="495"/>
      <c r="CA37" s="495"/>
      <c r="CB37" s="495"/>
      <c r="CC37" s="495"/>
      <c r="CD37" s="495"/>
      <c r="CE37" s="495"/>
      <c r="CF37" s="495"/>
      <c r="CG37" s="495"/>
      <c r="CH37" s="495"/>
      <c r="CI37" s="495"/>
      <c r="CJ37" s="495"/>
      <c r="CK37" s="495"/>
      <c r="CL37" s="495"/>
      <c r="CM37" s="495"/>
      <c r="CN37" s="495"/>
      <c r="CO37" s="495"/>
      <c r="CP37" s="495"/>
      <c r="CQ37" s="495"/>
      <c r="CR37" s="495"/>
      <c r="CS37" s="495"/>
      <c r="CT37" s="495"/>
      <c r="CU37" s="495"/>
      <c r="CV37" s="495"/>
      <c r="CW37" s="495"/>
      <c r="CX37" s="495"/>
      <c r="CY37" s="495"/>
      <c r="CZ37" s="495"/>
      <c r="DA37" s="495"/>
      <c r="DB37" s="495"/>
      <c r="DC37" s="495"/>
      <c r="DD37" s="495"/>
      <c r="DE37" s="495"/>
      <c r="DF37" s="495"/>
      <c r="DG37" s="495"/>
      <c r="DH37" s="495"/>
      <c r="DI37" s="495"/>
      <c r="DJ37" s="495"/>
      <c r="DK37" s="495"/>
    </row>
    <row r="38" spans="1:115" s="54" customFormat="1" ht="15" customHeight="1" thickBot="1" x14ac:dyDescent="0.3">
      <c r="A38" s="56"/>
      <c r="B38" s="381"/>
      <c r="C38" s="382" t="s">
        <v>1995</v>
      </c>
      <c r="D38" s="383" t="s">
        <v>1990</v>
      </c>
      <c r="E38" s="367" t="s">
        <v>591</v>
      </c>
      <c r="F38" s="181"/>
      <c r="G38" s="341">
        <v>4</v>
      </c>
      <c r="H38" s="595">
        <v>10</v>
      </c>
      <c r="I38" s="595">
        <v>9</v>
      </c>
      <c r="J38" s="595">
        <v>10</v>
      </c>
      <c r="K38" s="629">
        <v>9</v>
      </c>
      <c r="L38" s="595">
        <v>10</v>
      </c>
      <c r="M38" s="629">
        <v>9</v>
      </c>
      <c r="N38" s="595">
        <v>9</v>
      </c>
      <c r="P38" s="629">
        <v>8</v>
      </c>
      <c r="Q38" s="629">
        <v>10</v>
      </c>
      <c r="R38" s="629"/>
      <c r="S38" s="629"/>
      <c r="T38" s="595">
        <v>10</v>
      </c>
      <c r="U38" s="629"/>
      <c r="V38" s="624"/>
      <c r="W38" s="624"/>
      <c r="X38" s="595">
        <v>10</v>
      </c>
      <c r="Y38" s="629"/>
      <c r="Z38" s="624"/>
      <c r="AA38" s="629">
        <v>10</v>
      </c>
      <c r="AB38" s="626"/>
      <c r="AC38" s="626"/>
      <c r="AD38" s="626">
        <v>10</v>
      </c>
      <c r="AE38" s="629"/>
      <c r="AF38" s="624"/>
      <c r="AG38" s="629"/>
      <c r="AH38" s="595">
        <v>9</v>
      </c>
      <c r="AI38" s="595"/>
      <c r="AJ38" s="628">
        <v>10</v>
      </c>
      <c r="AK38" s="624"/>
      <c r="AL38" s="629"/>
      <c r="AM38" s="624"/>
      <c r="AN38" s="624"/>
      <c r="AO38" s="629"/>
      <c r="AP38" s="608"/>
      <c r="AQ38" s="636"/>
      <c r="AR38" s="624"/>
      <c r="AS38" s="624"/>
      <c r="AT38" s="624"/>
      <c r="AU38" s="624">
        <v>9</v>
      </c>
      <c r="AV38" s="629"/>
      <c r="AW38" s="629"/>
      <c r="AX38" s="629"/>
      <c r="AY38" s="626"/>
      <c r="AZ38" s="624">
        <v>9</v>
      </c>
      <c r="BA38" s="624"/>
      <c r="BB38" s="629">
        <v>9</v>
      </c>
      <c r="BC38" s="624"/>
      <c r="BD38" s="624"/>
      <c r="BE38" s="624"/>
      <c r="BF38" s="626"/>
      <c r="BG38" s="624"/>
      <c r="BH38" s="626"/>
      <c r="BI38" s="629">
        <v>10</v>
      </c>
      <c r="BJ38" s="624">
        <v>10</v>
      </c>
      <c r="BK38" s="626"/>
      <c r="BL38" s="624"/>
      <c r="BM38" s="629">
        <v>10</v>
      </c>
      <c r="BN38" s="93">
        <f t="shared" si="6"/>
        <v>0</v>
      </c>
      <c r="BO38" s="93">
        <f t="shared" si="7"/>
        <v>21</v>
      </c>
      <c r="BP38" s="93">
        <f t="shared" si="8"/>
        <v>0</v>
      </c>
      <c r="BQ38" s="93">
        <f t="shared" si="9"/>
        <v>0</v>
      </c>
      <c r="BR38" s="93">
        <f t="shared" si="10"/>
        <v>0</v>
      </c>
      <c r="BS38" s="93">
        <f t="shared" si="11"/>
        <v>21</v>
      </c>
      <c r="BT38" s="93"/>
      <c r="BU38" s="56"/>
      <c r="BV38" s="56"/>
      <c r="BW38" s="56"/>
      <c r="BX38" s="56"/>
      <c r="BY38" s="56"/>
      <c r="BZ38" s="56"/>
      <c r="CA38" s="56"/>
      <c r="CB38" s="95"/>
      <c r="CC38" s="94"/>
      <c r="CD38" s="93"/>
      <c r="CE38" s="56"/>
      <c r="CF38" s="56"/>
      <c r="CG38" s="56"/>
      <c r="CH38" s="379"/>
      <c r="CI38" s="93"/>
      <c r="CJ38" s="56"/>
      <c r="CK38" s="56"/>
      <c r="CL38" s="56"/>
      <c r="CM38" s="56"/>
      <c r="CN38" s="56"/>
      <c r="CO38" s="56"/>
      <c r="CP38" s="56"/>
      <c r="CQ38" s="56"/>
      <c r="CR38" s="379"/>
      <c r="CS38" s="93"/>
      <c r="CT38" s="56"/>
      <c r="CU38" s="56"/>
      <c r="CV38" s="56"/>
      <c r="CW38" s="56"/>
      <c r="CX38" s="56"/>
      <c r="CY38" s="56"/>
      <c r="CZ38" s="56"/>
      <c r="DA38" s="56"/>
      <c r="DB38" s="235"/>
      <c r="DC38" s="93"/>
      <c r="DD38" s="95"/>
      <c r="DE38" s="93"/>
      <c r="DF38" s="56"/>
      <c r="DG38" s="56"/>
      <c r="DH38" s="56"/>
      <c r="DI38" s="56"/>
      <c r="DJ38" s="56"/>
      <c r="DK38" s="94"/>
    </row>
    <row r="39" spans="1:115" s="54" customFormat="1" ht="15" hidden="1" customHeight="1" thickBot="1" x14ac:dyDescent="0.3">
      <c r="A39" s="56"/>
      <c r="B39" s="381"/>
      <c r="C39" s="382" t="s">
        <v>1967</v>
      </c>
      <c r="D39" s="383" t="s">
        <v>1968</v>
      </c>
      <c r="E39" s="367" t="s">
        <v>591</v>
      </c>
      <c r="F39" s="181">
        <v>2</v>
      </c>
      <c r="G39" s="341"/>
      <c r="H39" s="595"/>
      <c r="I39" s="595"/>
      <c r="J39" s="629"/>
      <c r="K39" s="629"/>
      <c r="L39" s="595"/>
      <c r="M39" s="608"/>
      <c r="N39" s="629"/>
      <c r="O39" s="624"/>
      <c r="P39" s="624"/>
      <c r="Q39" s="629">
        <v>8</v>
      </c>
      <c r="R39" s="629">
        <v>9</v>
      </c>
      <c r="S39" s="629"/>
      <c r="T39" s="595">
        <v>8</v>
      </c>
      <c r="U39" s="629"/>
      <c r="V39" s="624"/>
      <c r="W39" s="624"/>
      <c r="X39" s="626"/>
      <c r="Y39" s="629"/>
      <c r="Z39" s="595"/>
      <c r="AA39" s="624"/>
      <c r="AB39" s="595">
        <v>8</v>
      </c>
      <c r="AC39" s="626"/>
      <c r="AD39" s="626"/>
      <c r="AE39" s="629"/>
      <c r="AF39" s="595">
        <v>10</v>
      </c>
      <c r="AG39" s="629"/>
      <c r="AH39" s="608"/>
      <c r="AI39" s="595"/>
      <c r="AJ39" s="628"/>
      <c r="AK39" s="624"/>
      <c r="AL39" s="629"/>
      <c r="AM39" s="624"/>
      <c r="AN39" s="624"/>
      <c r="AO39" s="629"/>
      <c r="AP39" s="608"/>
      <c r="AQ39" s="636"/>
      <c r="AR39" s="624"/>
      <c r="AS39" s="624"/>
      <c r="AT39" s="624"/>
      <c r="AU39" s="624">
        <v>9</v>
      </c>
      <c r="AV39" s="629"/>
      <c r="AW39" s="629"/>
      <c r="AX39" s="629"/>
      <c r="AY39" s="626"/>
      <c r="AZ39" s="624"/>
      <c r="BA39" s="624"/>
      <c r="BB39" s="624"/>
      <c r="BC39" s="624"/>
      <c r="BD39" s="624"/>
      <c r="BE39" s="624"/>
      <c r="BF39" s="626"/>
      <c r="BG39" s="624"/>
      <c r="BH39" s="626"/>
      <c r="BI39" s="629"/>
      <c r="BJ39" s="624"/>
      <c r="BK39" s="626"/>
      <c r="BL39" s="624"/>
      <c r="BM39" s="629">
        <v>8</v>
      </c>
      <c r="BN39" s="93">
        <f t="shared" ref="BN39:BN59" si="12">COUNTIF(H39:BM39,"2022-2")</f>
        <v>0</v>
      </c>
      <c r="BO39" s="93">
        <f t="shared" ref="BO39" si="13">COUNTIF(H39:BM39,"&gt;5")</f>
        <v>7</v>
      </c>
      <c r="BP39" s="93">
        <f t="shared" ref="BP39" si="14">COUNTIF(H39:BM39,"&gt;5?")</f>
        <v>0</v>
      </c>
      <c r="BQ39" s="93">
        <f t="shared" ref="BQ39" si="15">COUNTIF(H39:BM39,"5")</f>
        <v>0</v>
      </c>
      <c r="BR39" s="93">
        <f t="shared" ref="BR39" si="16">COUNTIF(H39:BM39,"5*")</f>
        <v>0</v>
      </c>
      <c r="BS39" s="93">
        <f t="shared" ref="BS39" si="17">SUM(BO39:BR39)</f>
        <v>7</v>
      </c>
      <c r="BT39" s="93"/>
      <c r="BU39" s="56"/>
      <c r="BV39" s="56"/>
      <c r="BW39" s="56"/>
      <c r="BX39" s="56"/>
      <c r="BY39" s="56"/>
      <c r="BZ39" s="56"/>
      <c r="CA39" s="56"/>
      <c r="CB39" s="95"/>
      <c r="CC39" s="94"/>
      <c r="CD39" s="93"/>
      <c r="CE39" s="56"/>
      <c r="CF39" s="56"/>
      <c r="CG39" s="56"/>
      <c r="CH39" s="379"/>
      <c r="CI39" s="93"/>
      <c r="CJ39" s="56"/>
      <c r="CK39" s="56"/>
      <c r="CL39" s="56"/>
      <c r="CM39" s="56"/>
      <c r="CN39" s="56"/>
      <c r="CO39" s="56"/>
      <c r="CP39" s="56"/>
      <c r="CQ39" s="56"/>
      <c r="CR39" s="379"/>
      <c r="CS39" s="93"/>
      <c r="CT39" s="56"/>
      <c r="CU39" s="56"/>
      <c r="CV39" s="56"/>
      <c r="CW39" s="56"/>
      <c r="CX39" s="56"/>
      <c r="CY39" s="56"/>
      <c r="CZ39" s="56"/>
      <c r="DA39" s="56"/>
      <c r="DB39" s="235"/>
      <c r="DC39" s="93"/>
      <c r="DD39" s="95"/>
      <c r="DE39" s="93"/>
      <c r="DF39" s="56"/>
      <c r="DG39" s="56"/>
      <c r="DH39" s="56"/>
      <c r="DI39" s="56"/>
      <c r="DJ39" s="56"/>
      <c r="DK39" s="94"/>
    </row>
    <row r="40" spans="1:115" s="54" customFormat="1" ht="15" hidden="1" customHeight="1" x14ac:dyDescent="0.25">
      <c r="A40" s="56"/>
      <c r="B40" s="381"/>
      <c r="C40" s="382" t="s">
        <v>1904</v>
      </c>
      <c r="D40" s="383" t="s">
        <v>1905</v>
      </c>
      <c r="E40" s="367" t="s">
        <v>591</v>
      </c>
      <c r="F40" s="181">
        <v>1</v>
      </c>
      <c r="G40" s="341"/>
      <c r="H40" s="595"/>
      <c r="I40" s="595"/>
      <c r="J40" s="629"/>
      <c r="K40" s="595">
        <v>5</v>
      </c>
      <c r="L40" s="595">
        <v>5</v>
      </c>
      <c r="M40" s="608"/>
      <c r="N40" s="629"/>
      <c r="O40" s="624"/>
      <c r="P40" s="624"/>
      <c r="Q40" s="595">
        <v>5</v>
      </c>
      <c r="R40" s="595">
        <v>5</v>
      </c>
      <c r="S40" s="629"/>
      <c r="T40" s="608"/>
      <c r="U40" s="629"/>
      <c r="V40" s="624"/>
      <c r="W40" s="624"/>
      <c r="X40" s="595">
        <v>5</v>
      </c>
      <c r="Y40" s="629"/>
      <c r="Z40" s="608"/>
      <c r="AA40" s="624"/>
      <c r="AB40" s="608"/>
      <c r="AC40" s="626"/>
      <c r="AD40" s="595">
        <v>5</v>
      </c>
      <c r="AE40" s="629"/>
      <c r="AF40" s="624"/>
      <c r="AG40" s="629"/>
      <c r="AH40" s="608"/>
      <c r="AI40" s="595"/>
      <c r="AJ40" s="628"/>
      <c r="AK40" s="624"/>
      <c r="AL40" s="629"/>
      <c r="AM40" s="624"/>
      <c r="AN40" s="624"/>
      <c r="AO40" s="629"/>
      <c r="AP40" s="608"/>
      <c r="AQ40" s="636"/>
      <c r="AR40" s="624"/>
      <c r="AS40" s="624"/>
      <c r="AT40" s="624"/>
      <c r="AU40" s="624"/>
      <c r="AV40" s="629"/>
      <c r="AW40" s="629"/>
      <c r="AX40" s="629"/>
      <c r="AY40" s="626"/>
      <c r="AZ40" s="624"/>
      <c r="BA40" s="624"/>
      <c r="BB40" s="624"/>
      <c r="BC40" s="624"/>
      <c r="BD40" s="624"/>
      <c r="BE40" s="624"/>
      <c r="BF40" s="626"/>
      <c r="BG40" s="624"/>
      <c r="BH40" s="595">
        <v>5</v>
      </c>
      <c r="BI40" s="629"/>
      <c r="BJ40" s="624"/>
      <c r="BK40" s="626"/>
      <c r="BL40" s="624"/>
      <c r="BM40" s="595"/>
      <c r="BN40" s="93">
        <f t="shared" si="12"/>
        <v>0</v>
      </c>
      <c r="BO40" s="93">
        <f>COUNTIF(H40:BM40,"&gt;5")</f>
        <v>0</v>
      </c>
      <c r="BP40" s="93">
        <f>COUNTIF(H40:BM40,"&gt;5?")</f>
        <v>0</v>
      </c>
      <c r="BQ40" s="93">
        <f>COUNTIF(H40:BM40,"5")</f>
        <v>7</v>
      </c>
      <c r="BR40" s="93">
        <f>COUNTIF(H40:BM40,"5*")</f>
        <v>0</v>
      </c>
      <c r="BS40" s="93">
        <f>SUM(BO40:BR40)</f>
        <v>7</v>
      </c>
      <c r="BT40" s="93"/>
      <c r="BU40" s="56"/>
      <c r="BV40" s="56"/>
      <c r="BW40" s="56"/>
      <c r="BX40" s="56"/>
      <c r="BY40" s="56"/>
      <c r="BZ40" s="56"/>
      <c r="CA40" s="56"/>
      <c r="CB40" s="95"/>
      <c r="CC40" s="94"/>
      <c r="CD40" s="93"/>
      <c r="CE40" s="56"/>
      <c r="CF40" s="56"/>
      <c r="CG40" s="56"/>
      <c r="CH40" s="379"/>
      <c r="CI40" s="93"/>
      <c r="CJ40" s="56"/>
      <c r="CK40" s="56"/>
      <c r="CL40" s="56"/>
      <c r="CM40" s="56"/>
      <c r="CN40" s="56"/>
      <c r="CO40" s="56"/>
      <c r="CP40" s="56"/>
      <c r="CQ40" s="56"/>
      <c r="CR40" s="379"/>
      <c r="CS40" s="93"/>
      <c r="CT40" s="56"/>
      <c r="CU40" s="56"/>
      <c r="CV40" s="56"/>
      <c r="CW40" s="56"/>
      <c r="CX40" s="56"/>
      <c r="CY40" s="56"/>
      <c r="CZ40" s="56"/>
      <c r="DA40" s="56"/>
      <c r="DB40" s="235"/>
      <c r="DC40" s="93"/>
      <c r="DD40" s="95"/>
      <c r="DE40" s="93"/>
      <c r="DF40" s="56"/>
      <c r="DG40" s="56"/>
      <c r="DH40" s="56"/>
      <c r="DI40" s="56"/>
      <c r="DJ40" s="56"/>
      <c r="DK40" s="94"/>
    </row>
    <row r="41" spans="1:115" s="54" customFormat="1" ht="15.6" hidden="1" thickBot="1" x14ac:dyDescent="0.3">
      <c r="A41" s="56"/>
      <c r="B41" s="381">
        <v>40496</v>
      </c>
      <c r="C41" s="382" t="s">
        <v>1812</v>
      </c>
      <c r="D41" s="383" t="s">
        <v>1811</v>
      </c>
      <c r="E41" s="367" t="s">
        <v>591</v>
      </c>
      <c r="F41" s="181">
        <v>2</v>
      </c>
      <c r="G41" s="341"/>
      <c r="H41" s="595"/>
      <c r="I41" s="595"/>
      <c r="J41" s="629"/>
      <c r="K41" s="629">
        <v>7</v>
      </c>
      <c r="L41" s="629">
        <v>9</v>
      </c>
      <c r="M41" s="608"/>
      <c r="N41" s="629"/>
      <c r="O41" s="624"/>
      <c r="P41" s="624"/>
      <c r="Q41" s="629">
        <v>9</v>
      </c>
      <c r="R41" s="629" t="s">
        <v>36</v>
      </c>
      <c r="S41" s="629"/>
      <c r="T41" s="595" t="s">
        <v>1987</v>
      </c>
      <c r="U41" s="629"/>
      <c r="V41" s="624"/>
      <c r="W41" s="624"/>
      <c r="X41" s="595">
        <v>8</v>
      </c>
      <c r="Y41" s="629"/>
      <c r="Z41" s="595" t="s">
        <v>1987</v>
      </c>
      <c r="AA41" s="624"/>
      <c r="AB41" s="595" t="s">
        <v>1987</v>
      </c>
      <c r="AC41" s="626"/>
      <c r="AD41" s="595">
        <v>9</v>
      </c>
      <c r="AE41" s="629">
        <v>9</v>
      </c>
      <c r="AF41" s="595" t="s">
        <v>1987</v>
      </c>
      <c r="AG41" s="629"/>
      <c r="AH41" s="608"/>
      <c r="AI41" s="595"/>
      <c r="AJ41" s="628">
        <v>8</v>
      </c>
      <c r="AK41" s="624"/>
      <c r="AL41" s="629"/>
      <c r="AM41" s="624"/>
      <c r="AN41" s="624"/>
      <c r="AO41" s="629"/>
      <c r="AP41" s="608"/>
      <c r="AQ41" s="636"/>
      <c r="AR41" s="624"/>
      <c r="AS41" s="624"/>
      <c r="AT41" s="624" t="s">
        <v>1987</v>
      </c>
      <c r="AU41" s="624">
        <v>9</v>
      </c>
      <c r="AV41" s="629"/>
      <c r="AW41" s="629"/>
      <c r="AX41" s="629"/>
      <c r="AY41" s="626">
        <v>8</v>
      </c>
      <c r="AZ41" s="624">
        <v>9</v>
      </c>
      <c r="BA41" s="624"/>
      <c r="BB41" s="624"/>
      <c r="BC41" s="624"/>
      <c r="BD41" s="624"/>
      <c r="BE41" s="624"/>
      <c r="BF41" s="626"/>
      <c r="BG41" s="624"/>
      <c r="BH41" s="595">
        <v>9</v>
      </c>
      <c r="BI41" s="629"/>
      <c r="BJ41" s="624">
        <v>8</v>
      </c>
      <c r="BK41" s="626">
        <v>9</v>
      </c>
      <c r="BL41" s="624"/>
      <c r="BM41" s="629"/>
      <c r="BN41" s="93">
        <f t="shared" si="12"/>
        <v>5</v>
      </c>
      <c r="BO41" s="93">
        <f t="shared" ref="BO41" si="18">COUNTIF(H41:BM41,"&gt;5")</f>
        <v>13</v>
      </c>
      <c r="BP41" s="93">
        <f t="shared" ref="BP41" si="19">COUNTIF(H41:BM41,"&gt;5?")</f>
        <v>0</v>
      </c>
      <c r="BQ41" s="93">
        <f t="shared" ref="BQ41" si="20">COUNTIF(H41:BM41,"5")</f>
        <v>0</v>
      </c>
      <c r="BR41" s="93">
        <f t="shared" ref="BR41" si="21">COUNTIF(H41:BM41,"5*")</f>
        <v>0</v>
      </c>
      <c r="BS41" s="93">
        <f t="shared" ref="BS41" si="22">SUM(BO41:BR41)</f>
        <v>13</v>
      </c>
      <c r="BT41" s="93"/>
      <c r="BU41" s="56"/>
      <c r="BV41" s="56"/>
      <c r="BW41" s="56"/>
      <c r="BX41" s="56"/>
      <c r="BY41" s="56"/>
      <c r="BZ41" s="56"/>
      <c r="CA41" s="56"/>
      <c r="CB41" s="95"/>
      <c r="CC41" s="94"/>
      <c r="CD41" s="93"/>
      <c r="CE41" s="56"/>
      <c r="CF41" s="56"/>
      <c r="CG41" s="56"/>
      <c r="CH41" s="379"/>
      <c r="CI41" s="93"/>
      <c r="CJ41" s="56"/>
      <c r="CK41" s="56"/>
      <c r="CL41" s="56"/>
      <c r="CM41" s="56"/>
      <c r="CN41" s="56"/>
      <c r="CO41" s="56"/>
      <c r="CP41" s="56"/>
      <c r="CQ41" s="56"/>
      <c r="CR41" s="379"/>
      <c r="CS41" s="93"/>
      <c r="CT41" s="56"/>
      <c r="CU41" s="56"/>
      <c r="CV41" s="56"/>
      <c r="CW41" s="56"/>
      <c r="CX41" s="56"/>
      <c r="CY41" s="56"/>
      <c r="CZ41" s="56"/>
      <c r="DA41" s="56"/>
      <c r="DB41" s="235"/>
      <c r="DC41" s="93"/>
      <c r="DD41" s="95"/>
      <c r="DE41" s="93"/>
      <c r="DF41" s="56"/>
      <c r="DG41" s="56"/>
      <c r="DH41" s="56"/>
      <c r="DI41" s="56"/>
      <c r="DJ41" s="56"/>
      <c r="DK41" s="94"/>
    </row>
    <row r="42" spans="1:115" s="54" customFormat="1" ht="15" hidden="1" customHeight="1" x14ac:dyDescent="0.25">
      <c r="A42" s="56"/>
      <c r="B42" s="381">
        <v>40496</v>
      </c>
      <c r="C42" s="382" t="s">
        <v>1808</v>
      </c>
      <c r="D42" s="560" t="s">
        <v>1809</v>
      </c>
      <c r="E42" s="367" t="s">
        <v>591</v>
      </c>
      <c r="F42" s="181">
        <v>2</v>
      </c>
      <c r="G42" s="341"/>
      <c r="H42" s="595"/>
      <c r="I42" s="595"/>
      <c r="J42" s="629"/>
      <c r="K42" s="595">
        <v>7</v>
      </c>
      <c r="L42" s="595">
        <v>6</v>
      </c>
      <c r="M42" s="608"/>
      <c r="N42" s="629"/>
      <c r="O42" s="624"/>
      <c r="P42" s="624"/>
      <c r="Q42" s="624">
        <v>9</v>
      </c>
      <c r="R42" s="595">
        <v>5</v>
      </c>
      <c r="S42" s="629"/>
      <c r="T42" s="608"/>
      <c r="U42" s="629"/>
      <c r="V42" s="624"/>
      <c r="W42" s="624"/>
      <c r="X42" s="636">
        <v>8</v>
      </c>
      <c r="Y42" s="629"/>
      <c r="Z42" s="624"/>
      <c r="AA42" s="624"/>
      <c r="AB42" s="608"/>
      <c r="AC42" s="626"/>
      <c r="AD42" s="626">
        <v>5</v>
      </c>
      <c r="AE42" s="636">
        <v>6</v>
      </c>
      <c r="AF42" s="624"/>
      <c r="AG42" s="629"/>
      <c r="AH42" s="608"/>
      <c r="AI42" s="595"/>
      <c r="AJ42" s="636">
        <v>7</v>
      </c>
      <c r="AK42" s="624"/>
      <c r="AL42" s="629"/>
      <c r="AM42" s="624"/>
      <c r="AN42" s="624"/>
      <c r="AO42" s="629"/>
      <c r="AP42" s="608"/>
      <c r="AQ42" s="636"/>
      <c r="AR42" s="624"/>
      <c r="AS42" s="624"/>
      <c r="AT42" s="624"/>
      <c r="AU42" s="624">
        <v>7</v>
      </c>
      <c r="AV42" s="629"/>
      <c r="AW42" s="629"/>
      <c r="AX42" s="629"/>
      <c r="AY42" s="595">
        <v>8</v>
      </c>
      <c r="AZ42" s="595">
        <v>5</v>
      </c>
      <c r="BA42" s="624"/>
      <c r="BB42" s="624"/>
      <c r="BC42" s="624"/>
      <c r="BD42" s="624"/>
      <c r="BE42" s="624"/>
      <c r="BF42" s="626"/>
      <c r="BG42" s="624"/>
      <c r="BH42" s="626">
        <v>7</v>
      </c>
      <c r="BI42" s="629"/>
      <c r="BJ42" s="624">
        <v>8</v>
      </c>
      <c r="BK42" s="624">
        <v>9</v>
      </c>
      <c r="BL42" s="624"/>
      <c r="BM42" s="629"/>
      <c r="BN42" s="93">
        <f t="shared" si="12"/>
        <v>0</v>
      </c>
      <c r="BO42" s="93">
        <f t="shared" ref="BO42" si="23">COUNTIF(H42:BM42,"&gt;5")</f>
        <v>11</v>
      </c>
      <c r="BP42" s="93">
        <f t="shared" ref="BP42" si="24">COUNTIF(H42:BM42,"&gt;5?")</f>
        <v>0</v>
      </c>
      <c r="BQ42" s="93">
        <f t="shared" ref="BQ42" si="25">COUNTIF(H42:BM42,"5")</f>
        <v>3</v>
      </c>
      <c r="BR42" s="93">
        <f t="shared" ref="BR42" si="26">COUNTIF(H42:BM42,"5*")</f>
        <v>0</v>
      </c>
      <c r="BS42" s="93">
        <f t="shared" ref="BS42" si="27">SUM(BO42:BR42)</f>
        <v>14</v>
      </c>
      <c r="BT42" s="93"/>
      <c r="BU42" s="56"/>
      <c r="BV42" s="56"/>
      <c r="BW42" s="56"/>
      <c r="BX42" s="56"/>
      <c r="BY42" s="56"/>
      <c r="BZ42" s="56"/>
      <c r="CA42" s="56"/>
      <c r="CB42" s="95"/>
      <c r="CC42" s="94"/>
      <c r="CD42" s="93"/>
      <c r="CE42" s="56"/>
      <c r="CF42" s="56"/>
      <c r="CG42" s="56"/>
      <c r="CH42" s="379"/>
      <c r="CI42" s="93"/>
      <c r="CJ42" s="56"/>
      <c r="CK42" s="56"/>
      <c r="CL42" s="56"/>
      <c r="CM42" s="56"/>
      <c r="CN42" s="56"/>
      <c r="CO42" s="56"/>
      <c r="CP42" s="56"/>
      <c r="CQ42" s="56"/>
      <c r="CR42" s="379"/>
      <c r="CS42" s="93"/>
      <c r="CT42" s="56"/>
      <c r="CU42" s="56"/>
      <c r="CV42" s="56"/>
      <c r="CW42" s="56"/>
      <c r="CX42" s="56"/>
      <c r="CY42" s="56"/>
      <c r="CZ42" s="56"/>
      <c r="DA42" s="56"/>
      <c r="DB42" s="235"/>
      <c r="DC42" s="93"/>
      <c r="DD42" s="95"/>
      <c r="DE42" s="93"/>
      <c r="DF42" s="56"/>
      <c r="DG42" s="56"/>
      <c r="DH42" s="56"/>
      <c r="DI42" s="56"/>
      <c r="DJ42" s="56"/>
      <c r="DK42" s="94"/>
    </row>
    <row r="43" spans="1:115" s="54" customFormat="1" ht="15" hidden="1" customHeight="1" x14ac:dyDescent="0.25">
      <c r="A43" s="56"/>
      <c r="B43" s="381">
        <v>40496</v>
      </c>
      <c r="C43" s="382" t="s">
        <v>1770</v>
      </c>
      <c r="D43" s="383" t="s">
        <v>1771</v>
      </c>
      <c r="E43" s="367" t="s">
        <v>591</v>
      </c>
      <c r="F43" s="181"/>
      <c r="G43" s="341">
        <v>2</v>
      </c>
      <c r="H43" s="595" t="s">
        <v>595</v>
      </c>
      <c r="I43" s="595" t="s">
        <v>595</v>
      </c>
      <c r="J43" s="625" t="s">
        <v>595</v>
      </c>
      <c r="K43" s="625" t="s">
        <v>595</v>
      </c>
      <c r="L43" s="595"/>
      <c r="M43" s="595" t="s">
        <v>595</v>
      </c>
      <c r="N43" s="625" t="s">
        <v>595</v>
      </c>
      <c r="O43" s="625" t="s">
        <v>595</v>
      </c>
      <c r="P43" s="625" t="s">
        <v>595</v>
      </c>
      <c r="Q43" s="625" t="s">
        <v>595</v>
      </c>
      <c r="R43" s="625" t="s">
        <v>595</v>
      </c>
      <c r="S43" s="625" t="s">
        <v>595</v>
      </c>
      <c r="T43" s="595" t="s">
        <v>595</v>
      </c>
      <c r="U43" s="625"/>
      <c r="V43" s="625" t="s">
        <v>595</v>
      </c>
      <c r="W43" s="625" t="s">
        <v>595</v>
      </c>
      <c r="X43" s="625" t="s">
        <v>595</v>
      </c>
      <c r="Y43" s="625" t="s">
        <v>595</v>
      </c>
      <c r="Z43" s="625" t="s">
        <v>595</v>
      </c>
      <c r="AA43" s="625"/>
      <c r="AB43" s="595"/>
      <c r="AC43" s="625"/>
      <c r="AD43" s="625"/>
      <c r="AE43" s="625" t="s">
        <v>595</v>
      </c>
      <c r="AF43" s="625" t="s">
        <v>595</v>
      </c>
      <c r="AG43" s="625"/>
      <c r="AH43" s="595" t="s">
        <v>595</v>
      </c>
      <c r="AI43" s="595" t="s">
        <v>595</v>
      </c>
      <c r="AJ43" s="636">
        <v>9</v>
      </c>
      <c r="AK43" s="625" t="s">
        <v>595</v>
      </c>
      <c r="AL43" s="625"/>
      <c r="AM43" s="625" t="s">
        <v>595</v>
      </c>
      <c r="AN43" s="625"/>
      <c r="AO43" s="636">
        <v>8</v>
      </c>
      <c r="AP43" s="595" t="s">
        <v>595</v>
      </c>
      <c r="AQ43" s="636">
        <v>9</v>
      </c>
      <c r="AR43" s="625" t="s">
        <v>595</v>
      </c>
      <c r="AS43" s="625" t="s">
        <v>595</v>
      </c>
      <c r="AT43" s="625"/>
      <c r="AU43" s="625" t="s">
        <v>595</v>
      </c>
      <c r="AV43" s="625"/>
      <c r="AW43" s="625" t="s">
        <v>595</v>
      </c>
      <c r="AX43" s="625" t="s">
        <v>595</v>
      </c>
      <c r="AY43" s="595">
        <v>9</v>
      </c>
      <c r="AZ43" s="595">
        <v>9</v>
      </c>
      <c r="BA43" s="625"/>
      <c r="BB43" s="625"/>
      <c r="BC43" s="625"/>
      <c r="BD43" s="625"/>
      <c r="BE43" s="625"/>
      <c r="BF43" s="625"/>
      <c r="BG43" s="625"/>
      <c r="BH43" s="625" t="s">
        <v>595</v>
      </c>
      <c r="BI43" s="625" t="s">
        <v>595</v>
      </c>
      <c r="BJ43" s="625" t="s">
        <v>595</v>
      </c>
      <c r="BK43" s="625"/>
      <c r="BL43" s="625" t="s">
        <v>595</v>
      </c>
      <c r="BM43" s="625"/>
      <c r="BN43" s="93">
        <f t="shared" si="12"/>
        <v>0</v>
      </c>
      <c r="BO43" s="93">
        <f t="shared" ref="BO43" si="28">COUNTIF(H43:BM43,"&gt;5")</f>
        <v>5</v>
      </c>
      <c r="BP43" s="93">
        <f t="shared" ref="BP43" si="29">COUNTIF(H43:BM43,"&gt;5?")</f>
        <v>33</v>
      </c>
      <c r="BQ43" s="93">
        <f t="shared" ref="BQ43" si="30">COUNTIF(H43:BM43,"5")</f>
        <v>0</v>
      </c>
      <c r="BR43" s="93">
        <f t="shared" ref="BR43" si="31">COUNTIF(H43:BM43,"5*")</f>
        <v>0</v>
      </c>
      <c r="BS43" s="93">
        <f t="shared" ref="BS43" si="32">SUM(BO43:BR43)</f>
        <v>38</v>
      </c>
      <c r="BT43" s="93"/>
      <c r="BU43" s="56"/>
      <c r="BV43" s="56"/>
      <c r="BW43" s="56"/>
      <c r="BX43" s="56"/>
      <c r="BY43" s="56"/>
      <c r="BZ43" s="56"/>
      <c r="CA43" s="56"/>
      <c r="CB43" s="95"/>
      <c r="CC43" s="94"/>
      <c r="CD43" s="93"/>
      <c r="CE43" s="56"/>
      <c r="CF43" s="56"/>
      <c r="CG43" s="56"/>
      <c r="CH43" s="379"/>
      <c r="CI43" s="93"/>
      <c r="CJ43" s="56"/>
      <c r="CK43" s="56"/>
      <c r="CL43" s="56"/>
      <c r="CM43" s="56"/>
      <c r="CN43" s="56"/>
      <c r="CO43" s="56"/>
      <c r="CP43" s="56"/>
      <c r="CQ43" s="56"/>
      <c r="CR43" s="379"/>
      <c r="CS43" s="93"/>
      <c r="CT43" s="56"/>
      <c r="CU43" s="56"/>
      <c r="CV43" s="56"/>
      <c r="CW43" s="56"/>
      <c r="CX43" s="56"/>
      <c r="CY43" s="56"/>
      <c r="CZ43" s="56"/>
      <c r="DA43" s="56"/>
      <c r="DB43" s="235"/>
      <c r="DC43" s="93"/>
      <c r="DD43" s="95"/>
      <c r="DE43" s="93"/>
      <c r="DF43" s="56"/>
      <c r="DG43" s="56"/>
      <c r="DH43" s="56"/>
      <c r="DI43" s="56"/>
      <c r="DJ43" s="56"/>
      <c r="DK43" s="94"/>
    </row>
    <row r="44" spans="1:115" s="54" customFormat="1" ht="15" hidden="1" customHeight="1" x14ac:dyDescent="0.25">
      <c r="A44" s="56"/>
      <c r="B44" s="381">
        <v>40496</v>
      </c>
      <c r="C44" s="382" t="s">
        <v>1617</v>
      </c>
      <c r="D44" s="383" t="s">
        <v>1618</v>
      </c>
      <c r="E44" s="367" t="s">
        <v>591</v>
      </c>
      <c r="F44" s="181">
        <v>1</v>
      </c>
      <c r="G44" s="182"/>
      <c r="H44" s="636"/>
      <c r="I44" s="604"/>
      <c r="J44" s="636"/>
      <c r="K44" s="636"/>
      <c r="L44" s="595">
        <v>8</v>
      </c>
      <c r="M44" s="604"/>
      <c r="N44" s="629"/>
      <c r="O44" s="624"/>
      <c r="P44" s="624"/>
      <c r="Q44" s="624"/>
      <c r="R44" s="624">
        <v>5</v>
      </c>
      <c r="S44" s="636"/>
      <c r="T44" s="604"/>
      <c r="U44" s="629"/>
      <c r="V44" s="624"/>
      <c r="W44" s="624"/>
      <c r="X44" s="637"/>
      <c r="Y44" s="629"/>
      <c r="Z44" s="624"/>
      <c r="AA44" s="624"/>
      <c r="AB44" s="604"/>
      <c r="AC44" s="626"/>
      <c r="AD44" s="637"/>
      <c r="AE44" s="624"/>
      <c r="AF44" s="624"/>
      <c r="AG44" s="629"/>
      <c r="AH44" s="604"/>
      <c r="AI44" s="636"/>
      <c r="AJ44" s="624"/>
      <c r="AK44" s="624"/>
      <c r="AL44" s="636"/>
      <c r="AM44" s="624"/>
      <c r="AN44" s="624"/>
      <c r="AO44" s="636" t="s">
        <v>1791</v>
      </c>
      <c r="AP44" s="604">
        <v>7</v>
      </c>
      <c r="AQ44" s="636" t="s">
        <v>1791</v>
      </c>
      <c r="AR44" s="624"/>
      <c r="AS44" s="624"/>
      <c r="AT44" s="624"/>
      <c r="AU44" s="624"/>
      <c r="AV44" s="636"/>
      <c r="AW44" s="636"/>
      <c r="AX44" s="636"/>
      <c r="AY44" s="629"/>
      <c r="AZ44" s="624">
        <v>8</v>
      </c>
      <c r="BA44" s="624"/>
      <c r="BB44" s="624">
        <v>5</v>
      </c>
      <c r="BC44" s="624"/>
      <c r="BD44" s="624"/>
      <c r="BE44" s="624"/>
      <c r="BF44" s="624"/>
      <c r="BG44" s="624"/>
      <c r="BH44" s="604"/>
      <c r="BI44" s="629"/>
      <c r="BJ44" s="624"/>
      <c r="BK44" s="624"/>
      <c r="BL44" s="624">
        <v>7</v>
      </c>
      <c r="BM44" s="624">
        <v>5</v>
      </c>
      <c r="BN44" s="93">
        <f t="shared" si="12"/>
        <v>0</v>
      </c>
      <c r="BO44" s="93">
        <f t="shared" ref="BO44:BO45" si="33">COUNTIF(H44:BM44,"&gt;5")</f>
        <v>4</v>
      </c>
      <c r="BP44" s="93">
        <f t="shared" ref="BP44:BP45" si="34">COUNTIF(H44:BM44,"&gt;5?")</f>
        <v>0</v>
      </c>
      <c r="BQ44" s="93">
        <f t="shared" ref="BQ44:BQ45" si="35">COUNTIF(H44:BM44,"5")</f>
        <v>3</v>
      </c>
      <c r="BR44" s="93">
        <f t="shared" ref="BR44:BR45" si="36">COUNTIF(H44:BM44,"5*")</f>
        <v>0</v>
      </c>
      <c r="BS44" s="93">
        <f t="shared" ref="BS44:BS45" si="37">SUM(BO44:BR44)</f>
        <v>7</v>
      </c>
      <c r="BT44" s="93"/>
      <c r="BU44" s="56"/>
      <c r="BV44" s="56"/>
      <c r="BW44" s="56"/>
      <c r="BX44" s="56"/>
      <c r="BY44" s="56"/>
      <c r="BZ44" s="56"/>
      <c r="CA44" s="56"/>
      <c r="CB44" s="95"/>
      <c r="CC44" s="94"/>
      <c r="CD44" s="93"/>
      <c r="CE44" s="56"/>
      <c r="CF44" s="56"/>
      <c r="CG44" s="56"/>
      <c r="CH44" s="379"/>
      <c r="CI44" s="93"/>
      <c r="CJ44" s="56"/>
      <c r="CK44" s="56"/>
      <c r="CL44" s="56"/>
      <c r="CM44" s="56"/>
      <c r="CN44" s="56"/>
      <c r="CO44" s="56"/>
      <c r="CP44" s="56"/>
      <c r="CQ44" s="56"/>
      <c r="CR44" s="379"/>
      <c r="CS44" s="93"/>
      <c r="CT44" s="56"/>
      <c r="CU44" s="56"/>
      <c r="CV44" s="56"/>
      <c r="CW44" s="56"/>
      <c r="CX44" s="56"/>
      <c r="CY44" s="56"/>
      <c r="CZ44" s="56"/>
      <c r="DA44" s="56"/>
      <c r="DB44" s="235"/>
      <c r="DC44" s="93"/>
      <c r="DD44" s="95"/>
      <c r="DE44" s="93"/>
      <c r="DF44" s="56"/>
      <c r="DG44" s="56"/>
      <c r="DH44" s="56"/>
      <c r="DI44" s="56"/>
      <c r="DJ44" s="56"/>
      <c r="DK44" s="94"/>
    </row>
    <row r="45" spans="1:115" s="54" customFormat="1" ht="15" hidden="1" customHeight="1" x14ac:dyDescent="0.25">
      <c r="A45" s="56"/>
      <c r="B45" s="381">
        <v>40496</v>
      </c>
      <c r="C45" s="382" t="s">
        <v>1619</v>
      </c>
      <c r="D45" s="383" t="s">
        <v>1620</v>
      </c>
      <c r="E45" s="367" t="s">
        <v>591</v>
      </c>
      <c r="F45" s="181">
        <v>1</v>
      </c>
      <c r="G45" s="182"/>
      <c r="H45" s="636"/>
      <c r="I45" s="604"/>
      <c r="J45" s="636"/>
      <c r="K45" s="636"/>
      <c r="L45" s="595" t="s">
        <v>1673</v>
      </c>
      <c r="M45" s="604"/>
      <c r="N45" s="629"/>
      <c r="O45" s="624"/>
      <c r="P45" s="624"/>
      <c r="Q45" s="624"/>
      <c r="R45" s="624" t="s">
        <v>1673</v>
      </c>
      <c r="S45" s="636"/>
      <c r="T45" s="604"/>
      <c r="U45" s="629"/>
      <c r="V45" s="624"/>
      <c r="W45" s="624"/>
      <c r="X45" s="637"/>
      <c r="Y45" s="629"/>
      <c r="Z45" s="624"/>
      <c r="AA45" s="624"/>
      <c r="AB45" s="604"/>
      <c r="AC45" s="626"/>
      <c r="AD45" s="637"/>
      <c r="AE45" s="624"/>
      <c r="AF45" s="624"/>
      <c r="AG45" s="629"/>
      <c r="AH45" s="604"/>
      <c r="AI45" s="636"/>
      <c r="AJ45" s="624"/>
      <c r="AK45" s="624"/>
      <c r="AL45" s="636"/>
      <c r="AM45" s="624"/>
      <c r="AN45" s="624"/>
      <c r="AO45" s="636" t="s">
        <v>1791</v>
      </c>
      <c r="AP45" s="604" t="s">
        <v>1673</v>
      </c>
      <c r="AQ45" s="636" t="s">
        <v>1791</v>
      </c>
      <c r="AR45" s="624"/>
      <c r="AS45" s="624"/>
      <c r="AT45" s="624"/>
      <c r="AU45" s="624"/>
      <c r="AV45" s="636"/>
      <c r="AW45" s="636"/>
      <c r="AX45" s="636"/>
      <c r="AY45" s="629"/>
      <c r="AZ45" s="624" t="s">
        <v>1673</v>
      </c>
      <c r="BA45" s="624"/>
      <c r="BB45" s="624" t="s">
        <v>1673</v>
      </c>
      <c r="BC45" s="624"/>
      <c r="BD45" s="624"/>
      <c r="BE45" s="624"/>
      <c r="BF45" s="624"/>
      <c r="BG45" s="624"/>
      <c r="BH45" s="604"/>
      <c r="BI45" s="629"/>
      <c r="BJ45" s="624"/>
      <c r="BK45" s="624"/>
      <c r="BL45" s="624" t="s">
        <v>1673</v>
      </c>
      <c r="BM45" s="624" t="s">
        <v>1673</v>
      </c>
      <c r="BN45" s="93">
        <f t="shared" si="12"/>
        <v>0</v>
      </c>
      <c r="BO45" s="93">
        <f t="shared" si="33"/>
        <v>0</v>
      </c>
      <c r="BP45" s="93">
        <f t="shared" si="34"/>
        <v>0</v>
      </c>
      <c r="BQ45" s="93">
        <f t="shared" si="35"/>
        <v>0</v>
      </c>
      <c r="BR45" s="93">
        <f t="shared" si="36"/>
        <v>0</v>
      </c>
      <c r="BS45" s="93">
        <f t="shared" si="37"/>
        <v>0</v>
      </c>
      <c r="BT45" s="93"/>
      <c r="BU45" s="56"/>
      <c r="BV45" s="56"/>
      <c r="BW45" s="56"/>
      <c r="BX45" s="56"/>
      <c r="BY45" s="56"/>
      <c r="BZ45" s="56"/>
      <c r="CA45" s="56"/>
      <c r="CB45" s="95"/>
      <c r="CC45" s="94"/>
      <c r="CD45" s="93"/>
      <c r="CE45" s="56"/>
      <c r="CF45" s="56"/>
      <c r="CG45" s="56"/>
      <c r="CH45" s="379"/>
      <c r="CI45" s="93"/>
      <c r="CJ45" s="56"/>
      <c r="CK45" s="56"/>
      <c r="CL45" s="56"/>
      <c r="CM45" s="56"/>
      <c r="CN45" s="56"/>
      <c r="CO45" s="56"/>
      <c r="CP45" s="56"/>
      <c r="CQ45" s="56"/>
      <c r="CR45" s="379"/>
      <c r="CS45" s="93"/>
      <c r="CT45" s="56"/>
      <c r="CU45" s="56"/>
      <c r="CV45" s="56"/>
      <c r="CW45" s="56"/>
      <c r="CX45" s="56"/>
      <c r="CY45" s="56"/>
      <c r="CZ45" s="56"/>
      <c r="DA45" s="56"/>
      <c r="DB45" s="235"/>
      <c r="DC45" s="93"/>
      <c r="DD45" s="95"/>
      <c r="DE45" s="93"/>
      <c r="DF45" s="56"/>
      <c r="DG45" s="56"/>
      <c r="DH45" s="56"/>
      <c r="DI45" s="56"/>
      <c r="DJ45" s="56"/>
      <c r="DK45" s="94"/>
    </row>
    <row r="46" spans="1:115" s="54" customFormat="1" ht="15" hidden="1" customHeight="1" x14ac:dyDescent="0.25">
      <c r="A46" s="56"/>
      <c r="B46" s="381">
        <v>40496</v>
      </c>
      <c r="C46" s="382" t="s">
        <v>1497</v>
      </c>
      <c r="D46" s="383" t="s">
        <v>1494</v>
      </c>
      <c r="E46" s="367" t="s">
        <v>591</v>
      </c>
      <c r="F46" s="181">
        <v>1</v>
      </c>
      <c r="G46" s="182"/>
      <c r="H46" s="636">
        <v>5</v>
      </c>
      <c r="I46" s="636">
        <v>5</v>
      </c>
      <c r="J46" s="636">
        <v>5</v>
      </c>
      <c r="K46" s="636">
        <v>5</v>
      </c>
      <c r="L46" s="636">
        <v>5</v>
      </c>
      <c r="M46" s="604"/>
      <c r="N46" s="636">
        <v>5</v>
      </c>
      <c r="O46" s="624"/>
      <c r="P46" s="624"/>
      <c r="Q46" s="624"/>
      <c r="R46" s="624"/>
      <c r="S46" s="636"/>
      <c r="T46" s="604"/>
      <c r="U46" s="629"/>
      <c r="V46" s="624"/>
      <c r="W46" s="624"/>
      <c r="X46" s="637"/>
      <c r="Y46" s="636"/>
      <c r="Z46" s="624"/>
      <c r="AA46" s="624"/>
      <c r="AB46" s="604"/>
      <c r="AC46" s="626"/>
      <c r="AD46" s="637"/>
      <c r="AE46" s="624"/>
      <c r="AF46" s="624"/>
      <c r="AG46" s="629"/>
      <c r="AH46" s="604"/>
      <c r="AI46" s="636"/>
      <c r="AJ46" s="637"/>
      <c r="AK46" s="624"/>
      <c r="AL46" s="636"/>
      <c r="AM46" s="624"/>
      <c r="AN46" s="624"/>
      <c r="AO46" s="636" t="s">
        <v>1791</v>
      </c>
      <c r="AP46" s="604"/>
      <c r="AQ46" s="636" t="s">
        <v>1791</v>
      </c>
      <c r="AR46" s="624"/>
      <c r="AS46" s="624"/>
      <c r="AT46" s="624"/>
      <c r="AU46" s="624"/>
      <c r="AV46" s="636"/>
      <c r="AW46" s="636"/>
      <c r="AX46" s="636"/>
      <c r="AY46" s="629"/>
      <c r="AZ46" s="624"/>
      <c r="BA46" s="624"/>
      <c r="BB46" s="624"/>
      <c r="BC46" s="624"/>
      <c r="BD46" s="624">
        <v>5</v>
      </c>
      <c r="BE46" s="624"/>
      <c r="BF46" s="624"/>
      <c r="BG46" s="624"/>
      <c r="BH46" s="604"/>
      <c r="BI46" s="629"/>
      <c r="BJ46" s="624"/>
      <c r="BK46" s="624"/>
      <c r="BL46" s="624"/>
      <c r="BM46" s="636"/>
      <c r="BN46" s="93">
        <f t="shared" si="12"/>
        <v>0</v>
      </c>
      <c r="BO46" s="93">
        <f t="shared" ref="BO46:BO59" si="38">COUNTIF(H46:BM46,"&gt;5")</f>
        <v>0</v>
      </c>
      <c r="BP46" s="93">
        <f t="shared" ref="BP46:BP59" si="39">COUNTIF(H46:BM46,"&gt;5?")</f>
        <v>0</v>
      </c>
      <c r="BQ46" s="93">
        <f t="shared" ref="BQ46:BQ59" si="40">COUNTIF(H46:BM46,"5")</f>
        <v>7</v>
      </c>
      <c r="BR46" s="93">
        <f t="shared" ref="BR46:BR59" si="41">COUNTIF(H46:BM46,"5*")</f>
        <v>0</v>
      </c>
      <c r="BS46" s="93">
        <f t="shared" ref="BS46:BS59" si="42">SUM(BO46:BR46)</f>
        <v>7</v>
      </c>
      <c r="BT46" s="93"/>
      <c r="BU46" s="56"/>
      <c r="BV46" s="56"/>
      <c r="BW46" s="56"/>
      <c r="BX46" s="56"/>
      <c r="BY46" s="56"/>
      <c r="BZ46" s="56"/>
      <c r="CA46" s="56"/>
      <c r="CB46" s="95"/>
      <c r="CC46" s="94"/>
      <c r="CD46" s="93"/>
      <c r="CE46" s="56"/>
      <c r="CF46" s="56"/>
      <c r="CG46" s="56"/>
      <c r="CH46" s="379"/>
      <c r="CI46" s="93"/>
      <c r="CJ46" s="56"/>
      <c r="CK46" s="56"/>
      <c r="CL46" s="56"/>
      <c r="CM46" s="56"/>
      <c r="CN46" s="56"/>
      <c r="CO46" s="56"/>
      <c r="CP46" s="56"/>
      <c r="CQ46" s="56"/>
      <c r="CR46" s="379"/>
      <c r="CS46" s="93"/>
      <c r="CT46" s="56"/>
      <c r="CU46" s="56"/>
      <c r="CV46" s="56"/>
      <c r="CW46" s="56"/>
      <c r="CX46" s="56"/>
      <c r="CY46" s="56"/>
      <c r="CZ46" s="56"/>
      <c r="DA46" s="56"/>
      <c r="DB46" s="235"/>
      <c r="DC46" s="93"/>
      <c r="DD46" s="95"/>
      <c r="DE46" s="93"/>
      <c r="DF46" s="56"/>
      <c r="DG46" s="56"/>
      <c r="DH46" s="56"/>
      <c r="DI46" s="56"/>
      <c r="DJ46" s="56"/>
      <c r="DK46" s="94"/>
    </row>
    <row r="47" spans="1:115" s="54" customFormat="1" ht="15" hidden="1" customHeight="1" x14ac:dyDescent="0.25">
      <c r="A47" s="56"/>
      <c r="B47" s="381">
        <v>40496</v>
      </c>
      <c r="C47" s="382" t="s">
        <v>792</v>
      </c>
      <c r="D47" s="383" t="s">
        <v>793</v>
      </c>
      <c r="E47" s="367" t="s">
        <v>591</v>
      </c>
      <c r="F47" s="181">
        <v>1</v>
      </c>
      <c r="G47" s="182"/>
      <c r="H47" s="636">
        <v>9</v>
      </c>
      <c r="I47" s="636" t="s">
        <v>1391</v>
      </c>
      <c r="J47" s="636">
        <v>8</v>
      </c>
      <c r="K47" s="636" t="s">
        <v>1391</v>
      </c>
      <c r="L47" s="636">
        <v>8</v>
      </c>
      <c r="M47" s="604">
        <v>8</v>
      </c>
      <c r="N47" s="624">
        <v>8</v>
      </c>
      <c r="O47" s="624">
        <v>8</v>
      </c>
      <c r="P47" s="624">
        <v>8</v>
      </c>
      <c r="Q47" s="624">
        <v>9</v>
      </c>
      <c r="R47" s="624">
        <v>9</v>
      </c>
      <c r="S47" s="636">
        <v>8</v>
      </c>
      <c r="T47" s="604">
        <v>9</v>
      </c>
      <c r="U47" s="636">
        <v>9</v>
      </c>
      <c r="V47" s="624">
        <v>8</v>
      </c>
      <c r="W47" s="624">
        <v>7</v>
      </c>
      <c r="X47" s="637">
        <v>7</v>
      </c>
      <c r="Y47" s="636">
        <v>9</v>
      </c>
      <c r="Z47" s="624">
        <v>8</v>
      </c>
      <c r="AA47" s="624">
        <v>8</v>
      </c>
      <c r="AB47" s="604">
        <v>6</v>
      </c>
      <c r="AC47" s="626">
        <v>7</v>
      </c>
      <c r="AD47" s="637">
        <v>9</v>
      </c>
      <c r="AE47" s="624">
        <v>9</v>
      </c>
      <c r="AF47" s="624">
        <v>7</v>
      </c>
      <c r="AG47" s="636">
        <v>8</v>
      </c>
      <c r="AH47" s="604">
        <v>7</v>
      </c>
      <c r="AI47" s="636">
        <v>8</v>
      </c>
      <c r="AJ47" s="637">
        <v>8</v>
      </c>
      <c r="AK47" s="624">
        <v>9</v>
      </c>
      <c r="AL47" s="636">
        <v>8</v>
      </c>
      <c r="AM47" s="624">
        <v>8</v>
      </c>
      <c r="AN47" s="624">
        <v>9</v>
      </c>
      <c r="AO47" s="636" t="s">
        <v>1791</v>
      </c>
      <c r="AP47" s="604">
        <v>10</v>
      </c>
      <c r="AQ47" s="636" t="s">
        <v>1791</v>
      </c>
      <c r="AR47" s="624">
        <v>8</v>
      </c>
      <c r="AS47" s="624">
        <v>6</v>
      </c>
      <c r="AT47" s="624">
        <v>8</v>
      </c>
      <c r="AU47" s="624">
        <v>8</v>
      </c>
      <c r="AV47" s="636">
        <v>8</v>
      </c>
      <c r="AW47" s="636">
        <v>8</v>
      </c>
      <c r="AX47" s="636"/>
      <c r="AY47" s="629">
        <v>8</v>
      </c>
      <c r="AZ47" s="624">
        <v>9</v>
      </c>
      <c r="BA47" s="624"/>
      <c r="BB47" s="624">
        <v>9</v>
      </c>
      <c r="BC47" s="624"/>
      <c r="BD47" s="624" t="s">
        <v>1391</v>
      </c>
      <c r="BE47" s="624"/>
      <c r="BF47" s="624">
        <v>7</v>
      </c>
      <c r="BG47" s="624">
        <v>7</v>
      </c>
      <c r="BH47" s="604"/>
      <c r="BI47" s="629">
        <v>9</v>
      </c>
      <c r="BJ47" s="624"/>
      <c r="BK47" s="624"/>
      <c r="BL47" s="624" t="s">
        <v>1393</v>
      </c>
      <c r="BM47" s="636">
        <v>6</v>
      </c>
      <c r="BN47" s="93">
        <f t="shared" si="12"/>
        <v>0</v>
      </c>
      <c r="BO47" s="93">
        <f t="shared" si="38"/>
        <v>45</v>
      </c>
      <c r="BP47" s="93">
        <f t="shared" si="39"/>
        <v>1</v>
      </c>
      <c r="BQ47" s="93">
        <f t="shared" si="40"/>
        <v>0</v>
      </c>
      <c r="BR47" s="93">
        <f t="shared" si="41"/>
        <v>0</v>
      </c>
      <c r="BS47" s="93">
        <f t="shared" si="42"/>
        <v>46</v>
      </c>
      <c r="BT47" s="93"/>
      <c r="BU47" s="56"/>
      <c r="BV47" s="56"/>
      <c r="BW47" s="56"/>
      <c r="BX47" s="56"/>
      <c r="BY47" s="56"/>
      <c r="BZ47" s="56"/>
      <c r="CA47" s="56"/>
      <c r="CB47" s="95"/>
      <c r="CC47" s="94"/>
      <c r="CD47" s="93"/>
      <c r="CE47" s="56"/>
      <c r="CF47" s="56"/>
      <c r="CG47" s="56"/>
      <c r="CH47" s="379"/>
      <c r="CI47" s="93"/>
      <c r="CJ47" s="56"/>
      <c r="CK47" s="56"/>
      <c r="CL47" s="56"/>
      <c r="CM47" s="56"/>
      <c r="CN47" s="56"/>
      <c r="CO47" s="56"/>
      <c r="CP47" s="56"/>
      <c r="CQ47" s="56"/>
      <c r="CR47" s="379"/>
      <c r="CS47" s="93"/>
      <c r="CT47" s="56"/>
      <c r="CU47" s="56"/>
      <c r="CV47" s="56"/>
      <c r="CW47" s="56"/>
      <c r="CX47" s="56"/>
      <c r="CY47" s="56"/>
      <c r="CZ47" s="56"/>
      <c r="DA47" s="56"/>
      <c r="DB47" s="235"/>
      <c r="DC47" s="93"/>
      <c r="DD47" s="95"/>
      <c r="DE47" s="93"/>
      <c r="DF47" s="56"/>
      <c r="DG47" s="56"/>
      <c r="DH47" s="56"/>
      <c r="DI47" s="56"/>
      <c r="DJ47" s="56"/>
      <c r="DK47" s="94"/>
    </row>
    <row r="48" spans="1:115" s="54" customFormat="1" ht="15.75" hidden="1" customHeight="1" x14ac:dyDescent="0.25">
      <c r="A48" s="56"/>
      <c r="B48" s="381">
        <v>40496</v>
      </c>
      <c r="C48" s="382" t="s">
        <v>1496</v>
      </c>
      <c r="D48" s="383" t="s">
        <v>1525</v>
      </c>
      <c r="E48" s="367" t="s">
        <v>591</v>
      </c>
      <c r="F48" s="181">
        <v>1</v>
      </c>
      <c r="G48" s="182"/>
      <c r="H48" s="636" t="s">
        <v>1391</v>
      </c>
      <c r="I48" s="636" t="s">
        <v>1391</v>
      </c>
      <c r="J48" s="636" t="s">
        <v>1391</v>
      </c>
      <c r="K48" s="636" t="s">
        <v>1391</v>
      </c>
      <c r="L48" s="636" t="s">
        <v>1391</v>
      </c>
      <c r="M48" s="604"/>
      <c r="N48" s="636" t="s">
        <v>1391</v>
      </c>
      <c r="O48" s="624"/>
      <c r="P48" s="624"/>
      <c r="Q48" s="624"/>
      <c r="R48" s="624"/>
      <c r="S48" s="636"/>
      <c r="T48" s="604"/>
      <c r="U48" s="629"/>
      <c r="V48" s="624"/>
      <c r="W48" s="624"/>
      <c r="X48" s="637"/>
      <c r="Y48" s="636"/>
      <c r="Z48" s="624"/>
      <c r="AA48" s="624"/>
      <c r="AB48" s="604"/>
      <c r="AC48" s="626"/>
      <c r="AD48" s="637"/>
      <c r="AE48" s="624"/>
      <c r="AF48" s="624"/>
      <c r="AG48" s="629"/>
      <c r="AH48" s="604"/>
      <c r="AI48" s="636"/>
      <c r="AJ48" s="637"/>
      <c r="AK48" s="624"/>
      <c r="AL48" s="636"/>
      <c r="AM48" s="624"/>
      <c r="AN48" s="624"/>
      <c r="AO48" s="636" t="s">
        <v>1791</v>
      </c>
      <c r="AP48" s="604"/>
      <c r="AQ48" s="636" t="s">
        <v>1791</v>
      </c>
      <c r="AR48" s="624"/>
      <c r="AS48" s="624"/>
      <c r="AT48" s="624"/>
      <c r="AU48" s="624"/>
      <c r="AV48" s="636"/>
      <c r="AW48" s="636"/>
      <c r="AX48" s="636"/>
      <c r="AY48" s="629"/>
      <c r="AZ48" s="624"/>
      <c r="BA48" s="624"/>
      <c r="BB48" s="624"/>
      <c r="BC48" s="624"/>
      <c r="BD48" s="624" t="s">
        <v>1391</v>
      </c>
      <c r="BE48" s="624"/>
      <c r="BF48" s="624"/>
      <c r="BG48" s="624"/>
      <c r="BH48" s="604"/>
      <c r="BI48" s="629"/>
      <c r="BJ48" s="624"/>
      <c r="BK48" s="624"/>
      <c r="BL48" s="624"/>
      <c r="BM48" s="636"/>
      <c r="BN48" s="93">
        <f t="shared" si="12"/>
        <v>0</v>
      </c>
      <c r="BO48" s="93">
        <f>COUNTIF(H48:BM48,"&gt;5")</f>
        <v>0</v>
      </c>
      <c r="BP48" s="93">
        <f>COUNTIF(H48:BM48,"&gt;5?")</f>
        <v>0</v>
      </c>
      <c r="BQ48" s="93">
        <f>COUNTIF(H48:BM48,"5")</f>
        <v>0</v>
      </c>
      <c r="BR48" s="93">
        <f>COUNTIF(H48:BM48,"5*")</f>
        <v>0</v>
      </c>
      <c r="BS48" s="93">
        <f>SUM(BO48:BR48)</f>
        <v>0</v>
      </c>
      <c r="BT48" s="93"/>
      <c r="BU48" s="56"/>
      <c r="BV48" s="56"/>
      <c r="BW48" s="56"/>
      <c r="BX48" s="56"/>
      <c r="BY48" s="56"/>
      <c r="BZ48" s="56"/>
      <c r="CA48" s="56"/>
      <c r="CB48" s="95"/>
      <c r="CC48" s="94"/>
      <c r="CD48" s="93"/>
      <c r="CE48" s="56"/>
      <c r="CF48" s="56"/>
      <c r="CG48" s="56"/>
      <c r="CH48" s="379"/>
      <c r="CI48" s="93"/>
      <c r="CJ48" s="56"/>
      <c r="CK48" s="56"/>
      <c r="CL48" s="56"/>
      <c r="CM48" s="56"/>
      <c r="CN48" s="56"/>
      <c r="CO48" s="56"/>
      <c r="CP48" s="56"/>
      <c r="CQ48" s="56"/>
      <c r="CR48" s="379"/>
      <c r="CS48" s="93"/>
      <c r="CT48" s="56"/>
      <c r="CU48" s="56"/>
      <c r="CV48" s="56"/>
      <c r="CW48" s="56"/>
      <c r="CX48" s="56"/>
      <c r="CY48" s="56"/>
      <c r="CZ48" s="56"/>
      <c r="DA48" s="56"/>
      <c r="DB48" s="235"/>
      <c r="DC48" s="93"/>
      <c r="DD48" s="95"/>
      <c r="DE48" s="93"/>
      <c r="DF48" s="56"/>
      <c r="DG48" s="56"/>
      <c r="DH48" s="56"/>
      <c r="DI48" s="56"/>
      <c r="DJ48" s="56"/>
      <c r="DK48" s="94"/>
    </row>
    <row r="49" spans="1:115" s="54" customFormat="1" ht="15" hidden="1" customHeight="1" x14ac:dyDescent="0.25">
      <c r="A49" s="56"/>
      <c r="B49" s="381">
        <v>40496</v>
      </c>
      <c r="C49" s="382" t="s">
        <v>1498</v>
      </c>
      <c r="D49" s="383" t="s">
        <v>1495</v>
      </c>
      <c r="E49" s="367" t="s">
        <v>591</v>
      </c>
      <c r="F49" s="181">
        <v>1</v>
      </c>
      <c r="G49" s="182"/>
      <c r="H49" s="636">
        <v>5</v>
      </c>
      <c r="I49" s="636">
        <v>5</v>
      </c>
      <c r="J49" s="636">
        <v>5</v>
      </c>
      <c r="K49" s="636">
        <v>5</v>
      </c>
      <c r="L49" s="636">
        <v>5</v>
      </c>
      <c r="M49" s="604"/>
      <c r="N49" s="636">
        <v>5</v>
      </c>
      <c r="O49" s="636"/>
      <c r="P49" s="624"/>
      <c r="Q49" s="624"/>
      <c r="R49" s="624"/>
      <c r="S49" s="636"/>
      <c r="T49" s="604"/>
      <c r="U49" s="629"/>
      <c r="V49" s="624"/>
      <c r="W49" s="624"/>
      <c r="X49" s="637"/>
      <c r="Y49" s="636"/>
      <c r="Z49" s="624"/>
      <c r="AA49" s="624"/>
      <c r="AB49" s="604"/>
      <c r="AC49" s="626"/>
      <c r="AD49" s="637"/>
      <c r="AE49" s="624"/>
      <c r="AF49" s="624"/>
      <c r="AG49" s="629"/>
      <c r="AH49" s="604"/>
      <c r="AI49" s="636"/>
      <c r="AJ49" s="637"/>
      <c r="AK49" s="624"/>
      <c r="AL49" s="636"/>
      <c r="AM49" s="624"/>
      <c r="AN49" s="624"/>
      <c r="AO49" s="636" t="s">
        <v>1791</v>
      </c>
      <c r="AP49" s="604"/>
      <c r="AQ49" s="636" t="s">
        <v>1791</v>
      </c>
      <c r="AR49" s="624"/>
      <c r="AS49" s="624"/>
      <c r="AT49" s="624"/>
      <c r="AU49" s="624"/>
      <c r="AV49" s="636"/>
      <c r="AW49" s="636"/>
      <c r="AX49" s="636"/>
      <c r="AY49" s="629"/>
      <c r="AZ49" s="624"/>
      <c r="BA49" s="624"/>
      <c r="BB49" s="624"/>
      <c r="BC49" s="624"/>
      <c r="BD49" s="624">
        <v>5</v>
      </c>
      <c r="BE49" s="624"/>
      <c r="BF49" s="624"/>
      <c r="BG49" s="624"/>
      <c r="BH49" s="604"/>
      <c r="BI49" s="629"/>
      <c r="BJ49" s="624"/>
      <c r="BK49" s="624"/>
      <c r="BL49" s="624"/>
      <c r="BM49" s="636"/>
      <c r="BN49" s="93">
        <f t="shared" si="12"/>
        <v>0</v>
      </c>
      <c r="BO49" s="93">
        <f>COUNTIF(H49:BM49,"&gt;5")</f>
        <v>0</v>
      </c>
      <c r="BP49" s="93">
        <f>COUNTIF(H49:BM49,"&gt;5?")</f>
        <v>0</v>
      </c>
      <c r="BQ49" s="93">
        <f>COUNTIF(H49:BM49,"5")</f>
        <v>7</v>
      </c>
      <c r="BR49" s="93">
        <f>COUNTIF(H49:BM49,"5*")</f>
        <v>0</v>
      </c>
      <c r="BS49" s="93">
        <f>SUM(BO49:BR49)</f>
        <v>7</v>
      </c>
      <c r="BT49" s="93"/>
      <c r="BU49" s="56"/>
      <c r="BV49" s="56"/>
      <c r="BW49" s="56"/>
      <c r="BX49" s="56"/>
      <c r="BY49" s="56"/>
      <c r="BZ49" s="56"/>
      <c r="CA49" s="56"/>
      <c r="CB49" s="95"/>
      <c r="CC49" s="94"/>
      <c r="CD49" s="93"/>
      <c r="CE49" s="56"/>
      <c r="CF49" s="56"/>
      <c r="CG49" s="56"/>
      <c r="CH49" s="379"/>
      <c r="CI49" s="93"/>
      <c r="CJ49" s="56"/>
      <c r="CK49" s="56"/>
      <c r="CL49" s="56"/>
      <c r="CM49" s="56"/>
      <c r="CN49" s="56"/>
      <c r="CO49" s="56"/>
      <c r="CP49" s="56"/>
      <c r="CQ49" s="56"/>
      <c r="CR49" s="379"/>
      <c r="CS49" s="93"/>
      <c r="CT49" s="56"/>
      <c r="CU49" s="56"/>
      <c r="CV49" s="56"/>
      <c r="CW49" s="56"/>
      <c r="CX49" s="56"/>
      <c r="CY49" s="56"/>
      <c r="CZ49" s="56"/>
      <c r="DA49" s="56"/>
      <c r="DB49" s="235"/>
      <c r="DC49" s="93"/>
      <c r="DD49" s="95"/>
      <c r="DE49" s="93"/>
      <c r="DF49" s="56"/>
      <c r="DG49" s="56"/>
      <c r="DH49" s="56"/>
      <c r="DI49" s="56"/>
      <c r="DJ49" s="56"/>
      <c r="DK49" s="94"/>
    </row>
    <row r="50" spans="1:115" s="54" customFormat="1" ht="15" hidden="1" customHeight="1" x14ac:dyDescent="0.25">
      <c r="A50" s="56"/>
      <c r="B50" s="381">
        <v>40496</v>
      </c>
      <c r="C50" s="382" t="s">
        <v>1416</v>
      </c>
      <c r="D50" s="383" t="s">
        <v>1415</v>
      </c>
      <c r="E50" s="367" t="s">
        <v>591</v>
      </c>
      <c r="F50" s="181"/>
      <c r="G50" s="182">
        <v>2</v>
      </c>
      <c r="H50" s="636" t="s">
        <v>1261</v>
      </c>
      <c r="I50" s="636">
        <v>8</v>
      </c>
      <c r="J50" s="636" t="s">
        <v>1261</v>
      </c>
      <c r="K50" s="636">
        <v>9</v>
      </c>
      <c r="L50" s="636">
        <v>8</v>
      </c>
      <c r="M50" s="604" t="s">
        <v>1261</v>
      </c>
      <c r="N50" s="624" t="s">
        <v>1261</v>
      </c>
      <c r="O50" s="636">
        <v>10</v>
      </c>
      <c r="P50" s="624" t="s">
        <v>1261</v>
      </c>
      <c r="Q50" s="624" t="s">
        <v>1261</v>
      </c>
      <c r="R50" s="624" t="s">
        <v>1261</v>
      </c>
      <c r="S50" s="636" t="s">
        <v>1261</v>
      </c>
      <c r="T50" s="604" t="s">
        <v>1261</v>
      </c>
      <c r="U50" s="629" t="s">
        <v>1261</v>
      </c>
      <c r="V50" s="624" t="s">
        <v>1261</v>
      </c>
      <c r="W50" s="624">
        <v>8</v>
      </c>
      <c r="X50" s="637" t="s">
        <v>1261</v>
      </c>
      <c r="Y50" s="636" t="s">
        <v>1261</v>
      </c>
      <c r="Z50" s="624" t="s">
        <v>1261</v>
      </c>
      <c r="AA50" s="624">
        <v>10</v>
      </c>
      <c r="AB50" s="624">
        <v>10</v>
      </c>
      <c r="AC50" s="626" t="s">
        <v>1261</v>
      </c>
      <c r="AD50" s="637" t="s">
        <v>1261</v>
      </c>
      <c r="AE50" s="624" t="s">
        <v>1261</v>
      </c>
      <c r="AF50" s="624">
        <v>10</v>
      </c>
      <c r="AG50" s="629" t="s">
        <v>1261</v>
      </c>
      <c r="AH50" s="604" t="s">
        <v>1261</v>
      </c>
      <c r="AI50" s="636" t="s">
        <v>1261</v>
      </c>
      <c r="AJ50" s="624">
        <v>10</v>
      </c>
      <c r="AK50" s="624" t="s">
        <v>1261</v>
      </c>
      <c r="AL50" s="629">
        <v>8</v>
      </c>
      <c r="AM50" s="624" t="s">
        <v>1261</v>
      </c>
      <c r="AN50" s="624" t="s">
        <v>1261</v>
      </c>
      <c r="AO50" s="636" t="s">
        <v>1791</v>
      </c>
      <c r="AP50" s="604" t="s">
        <v>1261</v>
      </c>
      <c r="AQ50" s="636" t="s">
        <v>1791</v>
      </c>
      <c r="AR50" s="624" t="s">
        <v>1261</v>
      </c>
      <c r="AS50" s="624" t="s">
        <v>1261</v>
      </c>
      <c r="AT50" s="624" t="s">
        <v>293</v>
      </c>
      <c r="AU50" s="624" t="s">
        <v>1261</v>
      </c>
      <c r="AV50" s="636">
        <v>8</v>
      </c>
      <c r="AW50" s="636">
        <v>8</v>
      </c>
      <c r="AX50" s="636"/>
      <c r="AY50" s="629" t="s">
        <v>1261</v>
      </c>
      <c r="AZ50" s="624">
        <v>10</v>
      </c>
      <c r="BA50" s="624"/>
      <c r="BB50" s="624">
        <v>9</v>
      </c>
      <c r="BC50" s="624"/>
      <c r="BD50" s="624">
        <v>10</v>
      </c>
      <c r="BE50" s="624"/>
      <c r="BF50" s="624"/>
      <c r="BG50" s="624"/>
      <c r="BH50" s="604" t="s">
        <v>1261</v>
      </c>
      <c r="BI50" s="629" t="s">
        <v>1261</v>
      </c>
      <c r="BJ50" s="624" t="s">
        <v>1261</v>
      </c>
      <c r="BK50" s="624" t="s">
        <v>1261</v>
      </c>
      <c r="BL50" s="624" t="s">
        <v>1261</v>
      </c>
      <c r="BM50" s="636" t="s">
        <v>1261</v>
      </c>
      <c r="BN50" s="93">
        <f t="shared" si="12"/>
        <v>0</v>
      </c>
      <c r="BO50" s="93">
        <f t="shared" si="38"/>
        <v>15</v>
      </c>
      <c r="BP50" s="93">
        <f t="shared" si="39"/>
        <v>35</v>
      </c>
      <c r="BQ50" s="93">
        <f t="shared" si="40"/>
        <v>0</v>
      </c>
      <c r="BR50" s="93">
        <f t="shared" si="41"/>
        <v>0</v>
      </c>
      <c r="BS50" s="93">
        <f t="shared" si="42"/>
        <v>50</v>
      </c>
      <c r="BT50" s="93"/>
      <c r="BU50" s="56"/>
      <c r="BV50" s="56"/>
      <c r="BW50" s="56"/>
      <c r="BX50" s="56"/>
      <c r="BY50" s="56"/>
      <c r="BZ50" s="56"/>
      <c r="CA50" s="56"/>
      <c r="CB50" s="95"/>
      <c r="CC50" s="94"/>
      <c r="CD50" s="93"/>
      <c r="CE50" s="56"/>
      <c r="CF50" s="56"/>
      <c r="CG50" s="56"/>
      <c r="CH50" s="379"/>
      <c r="CI50" s="93"/>
      <c r="CJ50" s="56"/>
      <c r="CK50" s="56"/>
      <c r="CL50" s="56"/>
      <c r="CM50" s="56"/>
      <c r="CN50" s="56"/>
      <c r="CO50" s="56"/>
      <c r="CP50" s="56"/>
      <c r="CQ50" s="56"/>
      <c r="CR50" s="379"/>
      <c r="CS50" s="93"/>
      <c r="CT50" s="56"/>
      <c r="CU50" s="56"/>
      <c r="CV50" s="56"/>
      <c r="CW50" s="56"/>
      <c r="CX50" s="56"/>
      <c r="CY50" s="56"/>
      <c r="CZ50" s="56"/>
      <c r="DA50" s="56"/>
      <c r="DB50" s="235"/>
      <c r="DC50" s="93"/>
      <c r="DD50" s="95"/>
      <c r="DE50" s="93"/>
      <c r="DF50" s="56"/>
      <c r="DG50" s="56"/>
      <c r="DH50" s="56"/>
      <c r="DI50" s="56"/>
      <c r="DJ50" s="56"/>
      <c r="DK50" s="94"/>
    </row>
    <row r="51" spans="1:115" s="54" customFormat="1" ht="15" hidden="1" customHeight="1" x14ac:dyDescent="0.25">
      <c r="A51" s="56"/>
      <c r="B51" s="381">
        <v>40496</v>
      </c>
      <c r="C51" s="382" t="s">
        <v>1414</v>
      </c>
      <c r="D51" s="383" t="s">
        <v>1413</v>
      </c>
      <c r="E51" s="367" t="s">
        <v>591</v>
      </c>
      <c r="F51" s="181">
        <v>1</v>
      </c>
      <c r="G51" s="182"/>
      <c r="H51" s="636"/>
      <c r="I51" s="604"/>
      <c r="J51" s="636"/>
      <c r="K51" s="636"/>
      <c r="L51" s="636"/>
      <c r="M51" s="604"/>
      <c r="N51" s="624"/>
      <c r="O51" s="624"/>
      <c r="P51" s="624"/>
      <c r="Q51" s="624"/>
      <c r="R51" s="624"/>
      <c r="S51" s="636"/>
      <c r="T51" s="604"/>
      <c r="U51" s="629"/>
      <c r="V51" s="624"/>
      <c r="W51" s="624"/>
      <c r="X51" s="637"/>
      <c r="Y51" s="636"/>
      <c r="Z51" s="624"/>
      <c r="AA51" s="624"/>
      <c r="AB51" s="604"/>
      <c r="AC51" s="626"/>
      <c r="AD51" s="637">
        <v>5</v>
      </c>
      <c r="AE51" s="624"/>
      <c r="AF51" s="624" t="s">
        <v>1391</v>
      </c>
      <c r="AG51" s="629"/>
      <c r="AH51" s="604"/>
      <c r="AI51" s="636"/>
      <c r="AJ51" s="637"/>
      <c r="AK51" s="624"/>
      <c r="AL51" s="629"/>
      <c r="AM51" s="624"/>
      <c r="AN51" s="624"/>
      <c r="AO51" s="636" t="s">
        <v>1791</v>
      </c>
      <c r="AP51" s="604"/>
      <c r="AQ51" s="636" t="s">
        <v>1791</v>
      </c>
      <c r="AR51" s="624"/>
      <c r="AS51" s="624"/>
      <c r="AT51" s="624">
        <v>5</v>
      </c>
      <c r="AU51" s="624"/>
      <c r="AV51" s="636"/>
      <c r="AW51" s="636"/>
      <c r="AX51" s="636"/>
      <c r="AY51" s="629"/>
      <c r="AZ51" s="624"/>
      <c r="BA51" s="624"/>
      <c r="BB51" s="624"/>
      <c r="BC51" s="624"/>
      <c r="BD51" s="624" t="s">
        <v>1391</v>
      </c>
      <c r="BE51" s="624"/>
      <c r="BF51" s="624"/>
      <c r="BG51" s="624">
        <v>5</v>
      </c>
      <c r="BH51" s="604"/>
      <c r="BI51" s="629"/>
      <c r="BJ51" s="624"/>
      <c r="BK51" s="624"/>
      <c r="BL51" s="624"/>
      <c r="BM51" s="636"/>
      <c r="BN51" s="93">
        <f t="shared" si="12"/>
        <v>0</v>
      </c>
      <c r="BO51" s="93">
        <f t="shared" si="38"/>
        <v>0</v>
      </c>
      <c r="BP51" s="93">
        <f t="shared" si="39"/>
        <v>0</v>
      </c>
      <c r="BQ51" s="93">
        <f t="shared" si="40"/>
        <v>3</v>
      </c>
      <c r="BR51" s="93">
        <f t="shared" si="41"/>
        <v>0</v>
      </c>
      <c r="BS51" s="93">
        <f t="shared" si="42"/>
        <v>3</v>
      </c>
      <c r="BT51" s="93"/>
      <c r="BU51" s="56"/>
      <c r="BV51" s="56"/>
      <c r="BW51" s="56"/>
      <c r="BX51" s="56"/>
      <c r="BY51" s="56"/>
      <c r="BZ51" s="56"/>
      <c r="CA51" s="56"/>
      <c r="CB51" s="95"/>
      <c r="CC51" s="94"/>
      <c r="CD51" s="93"/>
      <c r="CE51" s="56"/>
      <c r="CF51" s="56"/>
      <c r="CG51" s="56"/>
      <c r="CH51" s="379"/>
      <c r="CI51" s="93"/>
      <c r="CJ51" s="56"/>
      <c r="CK51" s="56"/>
      <c r="CL51" s="56"/>
      <c r="CM51" s="56"/>
      <c r="CN51" s="56"/>
      <c r="CO51" s="56"/>
      <c r="CP51" s="56"/>
      <c r="CQ51" s="56"/>
      <c r="CR51" s="379"/>
      <c r="CS51" s="93"/>
      <c r="CT51" s="56"/>
      <c r="CU51" s="56"/>
      <c r="CV51" s="56"/>
      <c r="CW51" s="56"/>
      <c r="CX51" s="56"/>
      <c r="CY51" s="56"/>
      <c r="CZ51" s="56"/>
      <c r="DA51" s="56"/>
      <c r="DB51" s="235"/>
      <c r="DC51" s="93"/>
      <c r="DD51" s="95"/>
      <c r="DE51" s="93"/>
      <c r="DF51" s="56"/>
      <c r="DG51" s="56"/>
      <c r="DH51" s="56"/>
      <c r="DI51" s="56"/>
      <c r="DJ51" s="56"/>
      <c r="DK51" s="94"/>
    </row>
    <row r="52" spans="1:115" s="54" customFormat="1" ht="15" hidden="1" customHeight="1" x14ac:dyDescent="0.25">
      <c r="A52" s="56"/>
      <c r="B52" s="381">
        <v>40496</v>
      </c>
      <c r="C52" s="382" t="s">
        <v>865</v>
      </c>
      <c r="D52" s="383" t="s">
        <v>866</v>
      </c>
      <c r="E52" s="367" t="s">
        <v>591</v>
      </c>
      <c r="F52" s="181">
        <v>8</v>
      </c>
      <c r="G52" s="182"/>
      <c r="H52" s="636">
        <v>9</v>
      </c>
      <c r="I52" s="604">
        <v>7</v>
      </c>
      <c r="J52" s="636">
        <v>7</v>
      </c>
      <c r="K52" s="636">
        <v>8</v>
      </c>
      <c r="L52" s="636">
        <v>7</v>
      </c>
      <c r="M52" s="604">
        <v>7</v>
      </c>
      <c r="N52" s="624">
        <v>8</v>
      </c>
      <c r="O52" s="624" t="s">
        <v>1526</v>
      </c>
      <c r="P52" s="624">
        <v>7</v>
      </c>
      <c r="Q52" s="624">
        <v>10</v>
      </c>
      <c r="R52" s="624">
        <v>10</v>
      </c>
      <c r="S52" s="625">
        <v>8</v>
      </c>
      <c r="T52" s="604">
        <v>9</v>
      </c>
      <c r="U52" s="625">
        <v>9</v>
      </c>
      <c r="V52" s="624">
        <v>8</v>
      </c>
      <c r="W52" s="624">
        <v>8</v>
      </c>
      <c r="X52" s="637">
        <v>6</v>
      </c>
      <c r="Y52" s="636">
        <v>10</v>
      </c>
      <c r="Z52" s="624">
        <v>7</v>
      </c>
      <c r="AA52" s="624">
        <v>10</v>
      </c>
      <c r="AB52" s="604">
        <v>6</v>
      </c>
      <c r="AC52" s="624">
        <v>7</v>
      </c>
      <c r="AD52" s="637">
        <v>7</v>
      </c>
      <c r="AE52" s="624">
        <v>8</v>
      </c>
      <c r="AF52" s="624">
        <v>9</v>
      </c>
      <c r="AG52" s="624">
        <v>10</v>
      </c>
      <c r="AH52" s="636">
        <v>6</v>
      </c>
      <c r="AI52" s="636">
        <v>9</v>
      </c>
      <c r="AJ52" s="637">
        <v>9</v>
      </c>
      <c r="AK52" s="624">
        <v>10</v>
      </c>
      <c r="AL52" s="624">
        <v>7</v>
      </c>
      <c r="AM52" s="636">
        <v>8</v>
      </c>
      <c r="AN52" s="624">
        <v>10</v>
      </c>
      <c r="AO52" s="636">
        <v>9</v>
      </c>
      <c r="AP52" s="604" t="s">
        <v>292</v>
      </c>
      <c r="AQ52" s="636">
        <v>9</v>
      </c>
      <c r="AR52" s="624">
        <v>10</v>
      </c>
      <c r="AS52" s="624">
        <v>9</v>
      </c>
      <c r="AT52" s="624">
        <v>9</v>
      </c>
      <c r="AU52" s="624">
        <v>6</v>
      </c>
      <c r="AV52" s="636">
        <v>7</v>
      </c>
      <c r="AW52" s="636">
        <v>7</v>
      </c>
      <c r="AX52" s="636"/>
      <c r="AY52" s="629">
        <v>9</v>
      </c>
      <c r="AZ52" s="624">
        <v>6</v>
      </c>
      <c r="BA52" s="624"/>
      <c r="BB52" s="624"/>
      <c r="BC52" s="624"/>
      <c r="BD52" s="624">
        <v>8</v>
      </c>
      <c r="BE52" s="624"/>
      <c r="BF52" s="624">
        <v>6</v>
      </c>
      <c r="BG52" s="624" t="s">
        <v>754</v>
      </c>
      <c r="BH52" s="604"/>
      <c r="BI52" s="629">
        <v>5</v>
      </c>
      <c r="BJ52" s="624">
        <v>9</v>
      </c>
      <c r="BK52" s="624">
        <v>8</v>
      </c>
      <c r="BL52" s="624">
        <v>7</v>
      </c>
      <c r="BM52" s="636"/>
      <c r="BN52" s="93">
        <f t="shared" si="12"/>
        <v>0</v>
      </c>
      <c r="BO52" s="93">
        <f t="shared" si="38"/>
        <v>47</v>
      </c>
      <c r="BP52" s="93">
        <f t="shared" si="39"/>
        <v>3</v>
      </c>
      <c r="BQ52" s="93">
        <f t="shared" si="40"/>
        <v>1</v>
      </c>
      <c r="BR52" s="93">
        <f t="shared" si="41"/>
        <v>0</v>
      </c>
      <c r="BS52" s="93">
        <f t="shared" si="42"/>
        <v>51</v>
      </c>
      <c r="BT52" s="93"/>
      <c r="BU52" s="56"/>
      <c r="BV52" s="56"/>
      <c r="BW52" s="56"/>
      <c r="BX52" s="56"/>
      <c r="BY52" s="56"/>
      <c r="BZ52" s="56"/>
      <c r="CA52" s="56"/>
      <c r="CB52" s="95"/>
      <c r="CC52" s="94"/>
      <c r="CD52" s="93"/>
      <c r="CE52" s="56"/>
      <c r="CF52" s="56"/>
      <c r="CG52" s="56"/>
      <c r="CH52" s="379"/>
      <c r="CI52" s="93"/>
      <c r="CJ52" s="56"/>
      <c r="CK52" s="56"/>
      <c r="CL52" s="56"/>
      <c r="CM52" s="56"/>
      <c r="CN52" s="56"/>
      <c r="CO52" s="56"/>
      <c r="CP52" s="56"/>
      <c r="CQ52" s="56"/>
      <c r="CR52" s="379"/>
      <c r="CS52" s="93"/>
      <c r="CT52" s="56"/>
      <c r="CU52" s="56"/>
      <c r="CV52" s="56"/>
      <c r="CW52" s="56"/>
      <c r="CX52" s="56"/>
      <c r="CY52" s="56"/>
      <c r="CZ52" s="56"/>
      <c r="DA52" s="56"/>
      <c r="DB52" s="235"/>
      <c r="DC52" s="93"/>
      <c r="DD52" s="95"/>
      <c r="DE52" s="93"/>
      <c r="DF52" s="56"/>
      <c r="DG52" s="56"/>
      <c r="DH52" s="56"/>
      <c r="DI52" s="56"/>
      <c r="DJ52" s="56"/>
      <c r="DK52" s="94"/>
    </row>
    <row r="53" spans="1:115" s="54" customFormat="1" ht="15" hidden="1" customHeight="1" x14ac:dyDescent="0.25">
      <c r="A53" s="56"/>
      <c r="B53" s="381">
        <v>40496</v>
      </c>
      <c r="C53" s="382" t="s">
        <v>304</v>
      </c>
      <c r="D53" s="383" t="s">
        <v>305</v>
      </c>
      <c r="E53" s="367" t="s">
        <v>591</v>
      </c>
      <c r="F53" s="181">
        <v>7</v>
      </c>
      <c r="G53" s="182"/>
      <c r="H53" s="636">
        <v>9</v>
      </c>
      <c r="I53" s="604">
        <v>10</v>
      </c>
      <c r="J53" s="636">
        <v>8</v>
      </c>
      <c r="K53" s="636">
        <v>10</v>
      </c>
      <c r="L53" s="636">
        <v>9</v>
      </c>
      <c r="M53" s="604">
        <v>8</v>
      </c>
      <c r="N53" s="624">
        <v>9</v>
      </c>
      <c r="O53" s="624">
        <v>9</v>
      </c>
      <c r="P53" s="624">
        <v>9</v>
      </c>
      <c r="Q53" s="624">
        <v>10</v>
      </c>
      <c r="R53" s="624">
        <v>8</v>
      </c>
      <c r="S53" s="636">
        <v>9</v>
      </c>
      <c r="T53" s="604">
        <v>10</v>
      </c>
      <c r="U53" s="624">
        <v>9</v>
      </c>
      <c r="V53" s="624">
        <v>9</v>
      </c>
      <c r="W53" s="624">
        <v>8</v>
      </c>
      <c r="X53" s="637">
        <v>8</v>
      </c>
      <c r="Y53" s="636">
        <v>10</v>
      </c>
      <c r="Z53" s="624">
        <v>9</v>
      </c>
      <c r="AA53" s="624">
        <v>7</v>
      </c>
      <c r="AB53" s="604">
        <v>10</v>
      </c>
      <c r="AC53" s="626">
        <v>9</v>
      </c>
      <c r="AD53" s="637">
        <v>9</v>
      </c>
      <c r="AE53" s="624">
        <v>9</v>
      </c>
      <c r="AF53" s="624" t="s">
        <v>1391</v>
      </c>
      <c r="AG53" s="624">
        <v>9</v>
      </c>
      <c r="AH53" s="604">
        <v>10</v>
      </c>
      <c r="AI53" s="624">
        <v>9</v>
      </c>
      <c r="AJ53" s="637">
        <v>9</v>
      </c>
      <c r="AK53" s="624">
        <v>9</v>
      </c>
      <c r="AL53" s="624">
        <v>8</v>
      </c>
      <c r="AM53" s="636" t="s">
        <v>1791</v>
      </c>
      <c r="AN53" s="624">
        <v>9</v>
      </c>
      <c r="AO53" s="636" t="s">
        <v>1791</v>
      </c>
      <c r="AP53" s="604">
        <v>10</v>
      </c>
      <c r="AQ53" s="636" t="s">
        <v>1791</v>
      </c>
      <c r="AR53" s="624">
        <v>9</v>
      </c>
      <c r="AS53" s="624"/>
      <c r="AT53" s="624">
        <v>9</v>
      </c>
      <c r="AU53" s="624">
        <v>9</v>
      </c>
      <c r="AV53" s="636">
        <v>9</v>
      </c>
      <c r="AW53" s="636">
        <v>8</v>
      </c>
      <c r="AX53" s="636"/>
      <c r="AY53" s="629">
        <v>10</v>
      </c>
      <c r="AZ53" s="624">
        <v>10</v>
      </c>
      <c r="BA53" s="624"/>
      <c r="BB53" s="624"/>
      <c r="BC53" s="624"/>
      <c r="BD53" s="624" t="s">
        <v>1391</v>
      </c>
      <c r="BE53" s="624"/>
      <c r="BF53" s="624">
        <v>8</v>
      </c>
      <c r="BG53" s="624">
        <v>9</v>
      </c>
      <c r="BH53" s="604">
        <v>10</v>
      </c>
      <c r="BI53" s="629">
        <v>10</v>
      </c>
      <c r="BJ53" s="624"/>
      <c r="BK53" s="624">
        <v>9</v>
      </c>
      <c r="BL53" s="624"/>
      <c r="BM53" s="636"/>
      <c r="BN53" s="93">
        <f t="shared" si="12"/>
        <v>0</v>
      </c>
      <c r="BO53" s="93">
        <f t="shared" si="38"/>
        <v>44</v>
      </c>
      <c r="BP53" s="93">
        <f t="shared" si="39"/>
        <v>0</v>
      </c>
      <c r="BQ53" s="93">
        <f t="shared" si="40"/>
        <v>0</v>
      </c>
      <c r="BR53" s="93">
        <f t="shared" si="41"/>
        <v>0</v>
      </c>
      <c r="BS53" s="93">
        <f t="shared" si="42"/>
        <v>44</v>
      </c>
      <c r="BT53" s="93">
        <v>8</v>
      </c>
      <c r="BU53" s="56">
        <v>9</v>
      </c>
      <c r="BV53" s="56"/>
      <c r="BW53" s="56"/>
      <c r="BX53" s="56"/>
      <c r="BY53" s="56"/>
      <c r="BZ53" s="56"/>
      <c r="CA53" s="56"/>
      <c r="CB53" s="95"/>
      <c r="CC53" s="94"/>
      <c r="CD53" s="93"/>
      <c r="CE53" s="56"/>
      <c r="CF53" s="56"/>
      <c r="CG53" s="56"/>
      <c r="CH53" s="379"/>
      <c r="CI53" s="93"/>
      <c r="CJ53" s="56"/>
      <c r="CK53" s="56"/>
      <c r="CL53" s="56"/>
      <c r="CM53" s="56"/>
      <c r="CN53" s="56"/>
      <c r="CO53" s="56"/>
      <c r="CP53" s="56"/>
      <c r="CQ53" s="56"/>
      <c r="CR53" s="379"/>
      <c r="CS53" s="93"/>
      <c r="CT53" s="56"/>
      <c r="CU53" s="56"/>
      <c r="CV53" s="56"/>
      <c r="CW53" s="56"/>
      <c r="CX53" s="56"/>
      <c r="CY53" s="56"/>
      <c r="CZ53" s="56"/>
      <c r="DA53" s="56"/>
      <c r="DB53" s="235"/>
      <c r="DC53" s="93"/>
      <c r="DD53" s="95"/>
      <c r="DE53" s="93"/>
      <c r="DF53" s="56"/>
      <c r="DG53" s="56"/>
      <c r="DH53" s="56"/>
      <c r="DI53" s="56"/>
      <c r="DJ53" s="56"/>
      <c r="DK53" s="94"/>
    </row>
    <row r="54" spans="1:115" s="54" customFormat="1" ht="15" hidden="1" customHeight="1" thickBot="1" x14ac:dyDescent="0.3">
      <c r="A54" s="55"/>
      <c r="B54" s="381">
        <v>40496</v>
      </c>
      <c r="C54" s="92" t="s">
        <v>296</v>
      </c>
      <c r="D54" s="185" t="s">
        <v>297</v>
      </c>
      <c r="E54" s="184" t="s">
        <v>591</v>
      </c>
      <c r="F54" s="57"/>
      <c r="G54" s="58">
        <v>8</v>
      </c>
      <c r="H54" s="636" t="s">
        <v>16</v>
      </c>
      <c r="I54" s="624">
        <v>9</v>
      </c>
      <c r="J54" s="624" t="s">
        <v>16</v>
      </c>
      <c r="K54" s="624">
        <v>7</v>
      </c>
      <c r="L54" s="624">
        <v>9</v>
      </c>
      <c r="M54" s="624">
        <v>8</v>
      </c>
      <c r="N54" s="624" t="s">
        <v>16</v>
      </c>
      <c r="O54" s="624">
        <v>9</v>
      </c>
      <c r="P54" s="624">
        <v>8</v>
      </c>
      <c r="Q54" s="624">
        <v>10</v>
      </c>
      <c r="R54" s="624">
        <v>9</v>
      </c>
      <c r="S54" s="636">
        <v>9</v>
      </c>
      <c r="T54" s="624">
        <v>9</v>
      </c>
      <c r="U54" s="624">
        <v>10</v>
      </c>
      <c r="V54" s="624">
        <v>7</v>
      </c>
      <c r="W54" s="624">
        <v>9</v>
      </c>
      <c r="X54" s="637" t="s">
        <v>16</v>
      </c>
      <c r="Y54" s="636">
        <v>9</v>
      </c>
      <c r="Z54" s="624">
        <v>10</v>
      </c>
      <c r="AA54" s="624">
        <v>8</v>
      </c>
      <c r="AB54" s="624">
        <v>7</v>
      </c>
      <c r="AC54" s="624">
        <v>8</v>
      </c>
      <c r="AD54" s="624">
        <v>8</v>
      </c>
      <c r="AE54" s="624">
        <v>8</v>
      </c>
      <c r="AF54" s="624" t="s">
        <v>1391</v>
      </c>
      <c r="AG54" s="624">
        <v>8</v>
      </c>
      <c r="AH54" s="624">
        <v>8</v>
      </c>
      <c r="AI54" s="624">
        <v>8</v>
      </c>
      <c r="AJ54" s="637">
        <v>9</v>
      </c>
      <c r="AK54" s="624">
        <v>8</v>
      </c>
      <c r="AL54" s="604">
        <v>9</v>
      </c>
      <c r="AM54" s="636" t="s">
        <v>1791</v>
      </c>
      <c r="AN54" s="624">
        <v>8</v>
      </c>
      <c r="AO54" s="636" t="s">
        <v>1791</v>
      </c>
      <c r="AP54" s="636">
        <v>8</v>
      </c>
      <c r="AQ54" s="636" t="s">
        <v>1791</v>
      </c>
      <c r="AR54" s="624">
        <v>8</v>
      </c>
      <c r="AS54" s="624"/>
      <c r="AT54" s="624">
        <v>7</v>
      </c>
      <c r="AU54" s="624" t="s">
        <v>16</v>
      </c>
      <c r="AV54" s="604">
        <v>9</v>
      </c>
      <c r="AW54" s="604">
        <v>8</v>
      </c>
      <c r="AX54" s="638"/>
      <c r="AY54" s="630">
        <v>9</v>
      </c>
      <c r="AZ54" s="625">
        <v>6</v>
      </c>
      <c r="BA54" s="625"/>
      <c r="BB54" s="625">
        <v>7</v>
      </c>
      <c r="BC54" s="625"/>
      <c r="BD54" s="624" t="s">
        <v>1391</v>
      </c>
      <c r="BE54" s="625"/>
      <c r="BF54" s="625">
        <v>8</v>
      </c>
      <c r="BG54" s="625">
        <v>8</v>
      </c>
      <c r="BH54" s="639"/>
      <c r="BI54" s="630">
        <v>10</v>
      </c>
      <c r="BJ54" s="625"/>
      <c r="BK54" s="625">
        <v>9</v>
      </c>
      <c r="BL54" s="625"/>
      <c r="BM54" s="625"/>
      <c r="BN54" s="93">
        <f t="shared" si="12"/>
        <v>0</v>
      </c>
      <c r="BO54" s="93">
        <f t="shared" si="38"/>
        <v>39</v>
      </c>
      <c r="BP54" s="93">
        <f t="shared" si="39"/>
        <v>5</v>
      </c>
      <c r="BQ54" s="93">
        <f t="shared" si="40"/>
        <v>0</v>
      </c>
      <c r="BR54" s="93">
        <f t="shared" si="41"/>
        <v>0</v>
      </c>
      <c r="BS54" s="93">
        <f t="shared" si="42"/>
        <v>44</v>
      </c>
      <c r="BT54" s="59"/>
      <c r="BU54" s="55"/>
      <c r="BV54" s="55"/>
      <c r="BW54" s="55"/>
      <c r="BX54" s="55"/>
      <c r="BY54" s="55"/>
      <c r="BZ54" s="55"/>
      <c r="CA54" s="55"/>
      <c r="CB54" s="62"/>
      <c r="CC54" s="60"/>
      <c r="CD54" s="59"/>
      <c r="CE54" s="55"/>
      <c r="CF54" s="55"/>
      <c r="CG54" s="55"/>
      <c r="CH54" s="63"/>
      <c r="CI54" s="59"/>
      <c r="CJ54" s="55"/>
      <c r="CK54" s="55"/>
      <c r="CL54" s="55"/>
      <c r="CM54" s="55"/>
      <c r="CN54" s="55"/>
      <c r="CO54" s="55"/>
      <c r="CP54" s="55"/>
      <c r="CQ54" s="55"/>
      <c r="CR54" s="63"/>
      <c r="CS54" s="59"/>
      <c r="CT54" s="55"/>
      <c r="CU54" s="55"/>
      <c r="CV54" s="55"/>
      <c r="CW54" s="55"/>
      <c r="CX54" s="55"/>
      <c r="CY54" s="55"/>
      <c r="CZ54" s="55"/>
      <c r="DA54" s="55"/>
      <c r="DB54" s="64"/>
      <c r="DC54" s="59"/>
      <c r="DD54" s="62"/>
      <c r="DE54" s="59"/>
      <c r="DF54" s="55"/>
      <c r="DG54" s="55"/>
      <c r="DH54" s="55"/>
      <c r="DI54" s="55"/>
      <c r="DJ54" s="55"/>
      <c r="DK54" s="60"/>
    </row>
    <row r="55" spans="1:115" s="54" customFormat="1" ht="15" hidden="1" customHeight="1" thickBot="1" x14ac:dyDescent="0.3">
      <c r="A55" s="56"/>
      <c r="B55" s="381">
        <v>40496</v>
      </c>
      <c r="C55" s="382" t="s">
        <v>1023</v>
      </c>
      <c r="D55" s="383" t="s">
        <v>1024</v>
      </c>
      <c r="E55" s="367" t="s">
        <v>591</v>
      </c>
      <c r="F55" s="181">
        <v>8</v>
      </c>
      <c r="G55" s="182"/>
      <c r="H55" s="636">
        <v>9</v>
      </c>
      <c r="I55" s="636">
        <v>10</v>
      </c>
      <c r="J55" s="636">
        <v>9</v>
      </c>
      <c r="K55" s="636">
        <v>9</v>
      </c>
      <c r="L55" s="636">
        <v>8</v>
      </c>
      <c r="M55" s="604">
        <v>9</v>
      </c>
      <c r="N55" s="636">
        <v>10</v>
      </c>
      <c r="O55" s="624">
        <v>9</v>
      </c>
      <c r="P55" s="624">
        <v>9</v>
      </c>
      <c r="Q55" s="624">
        <v>10</v>
      </c>
      <c r="R55" s="624">
        <v>9</v>
      </c>
      <c r="S55" s="625">
        <v>9</v>
      </c>
      <c r="T55" s="595">
        <v>10</v>
      </c>
      <c r="U55" s="625">
        <v>9</v>
      </c>
      <c r="V55" s="624">
        <v>9</v>
      </c>
      <c r="W55" s="624">
        <v>8</v>
      </c>
      <c r="X55" s="636">
        <v>9</v>
      </c>
      <c r="Y55" s="636">
        <v>10</v>
      </c>
      <c r="Z55" s="624">
        <v>9</v>
      </c>
      <c r="AA55" s="624">
        <v>10</v>
      </c>
      <c r="AB55" s="604">
        <v>9</v>
      </c>
      <c r="AC55" s="624">
        <v>7</v>
      </c>
      <c r="AD55" s="636">
        <v>8</v>
      </c>
      <c r="AE55" s="636">
        <v>10</v>
      </c>
      <c r="AF55" s="624">
        <v>9</v>
      </c>
      <c r="AG55" s="624">
        <v>10</v>
      </c>
      <c r="AH55" s="636">
        <v>9</v>
      </c>
      <c r="AI55" s="636">
        <v>9</v>
      </c>
      <c r="AJ55" s="624">
        <v>10</v>
      </c>
      <c r="AK55" s="624">
        <v>10</v>
      </c>
      <c r="AL55" s="624">
        <v>7</v>
      </c>
      <c r="AM55" s="636">
        <v>9</v>
      </c>
      <c r="AN55" s="624">
        <v>10</v>
      </c>
      <c r="AO55" s="636">
        <v>9</v>
      </c>
      <c r="AP55" s="604">
        <v>10</v>
      </c>
      <c r="AQ55" s="636">
        <v>9</v>
      </c>
      <c r="AR55" s="624">
        <v>10</v>
      </c>
      <c r="AS55" s="624">
        <v>9</v>
      </c>
      <c r="AT55" s="624">
        <v>9</v>
      </c>
      <c r="AU55" s="624">
        <v>10</v>
      </c>
      <c r="AV55" s="624">
        <v>10</v>
      </c>
      <c r="AW55" s="624">
        <v>9</v>
      </c>
      <c r="AX55" s="636"/>
      <c r="AY55" s="629"/>
      <c r="AZ55" s="624">
        <v>10</v>
      </c>
      <c r="BA55" s="624"/>
      <c r="BB55" s="624">
        <v>9</v>
      </c>
      <c r="BC55" s="624"/>
      <c r="BD55" s="624">
        <v>9</v>
      </c>
      <c r="BE55" s="624"/>
      <c r="BF55" s="624">
        <v>9</v>
      </c>
      <c r="BG55" s="624">
        <v>9</v>
      </c>
      <c r="BH55" s="626"/>
      <c r="BI55" s="629">
        <v>8</v>
      </c>
      <c r="BJ55" s="624"/>
      <c r="BK55" s="624"/>
      <c r="BL55" s="624">
        <v>9</v>
      </c>
      <c r="BM55" s="624">
        <v>10</v>
      </c>
      <c r="BN55" s="93">
        <f t="shared" si="12"/>
        <v>0</v>
      </c>
      <c r="BO55" s="93">
        <f t="shared" si="38"/>
        <v>50</v>
      </c>
      <c r="BP55" s="93">
        <f t="shared" si="39"/>
        <v>0</v>
      </c>
      <c r="BQ55" s="93">
        <f t="shared" si="40"/>
        <v>0</v>
      </c>
      <c r="BR55" s="93">
        <f t="shared" si="41"/>
        <v>0</v>
      </c>
      <c r="BS55" s="93">
        <f t="shared" si="42"/>
        <v>50</v>
      </c>
      <c r="BT55" s="93"/>
      <c r="BU55" s="56"/>
      <c r="BV55" s="56"/>
      <c r="BW55" s="56"/>
      <c r="BX55" s="56"/>
      <c r="BY55" s="56"/>
      <c r="BZ55" s="56"/>
      <c r="CA55" s="56"/>
      <c r="CB55" s="95"/>
      <c r="CC55" s="94"/>
      <c r="CD55" s="93"/>
      <c r="CE55" s="56"/>
      <c r="CF55" s="56"/>
      <c r="CG55" s="56"/>
      <c r="CH55" s="379"/>
      <c r="CI55" s="93"/>
      <c r="CJ55" s="56"/>
      <c r="CK55" s="56"/>
      <c r="CL55" s="56"/>
      <c r="CM55" s="56"/>
      <c r="CN55" s="56"/>
      <c r="CO55" s="56"/>
      <c r="CP55" s="56"/>
      <c r="CQ55" s="56"/>
      <c r="CR55" s="379"/>
      <c r="CS55" s="93"/>
      <c r="CT55" s="56"/>
      <c r="CU55" s="56"/>
      <c r="CV55" s="56"/>
      <c r="CW55" s="56"/>
      <c r="CX55" s="56"/>
      <c r="CY55" s="56"/>
      <c r="CZ55" s="56"/>
      <c r="DA55" s="56"/>
      <c r="DB55" s="235"/>
      <c r="DC55" s="93"/>
      <c r="DD55" s="95"/>
      <c r="DE55" s="93"/>
      <c r="DF55" s="56"/>
      <c r="DG55" s="56"/>
      <c r="DH55" s="56"/>
      <c r="DI55" s="56"/>
      <c r="DJ55" s="56"/>
      <c r="DK55" s="94"/>
    </row>
    <row r="56" spans="1:115" s="54" customFormat="1" ht="15" hidden="1" customHeight="1" x14ac:dyDescent="0.25">
      <c r="A56" s="56"/>
      <c r="B56" s="381"/>
      <c r="C56" s="382" t="s">
        <v>1144</v>
      </c>
      <c r="D56" s="383" t="s">
        <v>1140</v>
      </c>
      <c r="E56" s="367" t="s">
        <v>591</v>
      </c>
      <c r="F56" s="181">
        <v>1</v>
      </c>
      <c r="G56" s="182"/>
      <c r="H56" s="93"/>
      <c r="I56" s="176"/>
      <c r="J56" s="180">
        <v>5</v>
      </c>
      <c r="K56" s="180"/>
      <c r="L56" s="180">
        <v>5</v>
      </c>
      <c r="M56" s="176"/>
      <c r="N56" s="56"/>
      <c r="O56" s="56"/>
      <c r="P56" s="56"/>
      <c r="Q56" s="56"/>
      <c r="R56" s="56"/>
      <c r="S56" s="93"/>
      <c r="T56" s="176"/>
      <c r="U56" s="56"/>
      <c r="V56" s="56">
        <v>5</v>
      </c>
      <c r="W56" s="56">
        <v>5</v>
      </c>
      <c r="X56" s="94"/>
      <c r="Y56" s="93"/>
      <c r="Z56" s="56"/>
      <c r="AA56" s="56">
        <v>5</v>
      </c>
      <c r="AB56" s="176">
        <v>5</v>
      </c>
      <c r="AC56" s="95"/>
      <c r="AD56" s="95"/>
      <c r="AE56" s="56"/>
      <c r="AF56" s="56"/>
      <c r="AG56" s="56"/>
      <c r="AH56" s="176"/>
      <c r="AI56" s="56"/>
      <c r="AJ56" s="94"/>
      <c r="AK56" s="56"/>
      <c r="AL56" s="235"/>
      <c r="AM56" s="56"/>
      <c r="AN56" s="235"/>
      <c r="AO56" s="56"/>
      <c r="AP56" s="165"/>
      <c r="AQ56" s="176"/>
      <c r="AR56" s="235"/>
      <c r="AS56" s="235"/>
      <c r="AT56" s="56"/>
      <c r="AU56" s="56"/>
      <c r="AV56" s="183"/>
      <c r="AW56" s="183"/>
      <c r="AX56" s="93"/>
      <c r="AY56" s="180"/>
      <c r="AZ56" s="56"/>
      <c r="BA56" s="56"/>
      <c r="BB56" s="56"/>
      <c r="BC56" s="56"/>
      <c r="BD56" s="56"/>
      <c r="BE56" s="56"/>
      <c r="BF56" s="56">
        <v>5</v>
      </c>
      <c r="BG56" s="56"/>
      <c r="BH56" s="176"/>
      <c r="BI56" s="180"/>
      <c r="BJ56" s="56"/>
      <c r="BK56" s="56"/>
      <c r="BL56" s="56"/>
      <c r="BM56" s="180"/>
      <c r="BN56" s="93">
        <f t="shared" si="12"/>
        <v>0</v>
      </c>
      <c r="BO56" s="93">
        <f t="shared" si="38"/>
        <v>0</v>
      </c>
      <c r="BP56" s="93">
        <f t="shared" si="39"/>
        <v>0</v>
      </c>
      <c r="BQ56" s="93">
        <f t="shared" si="40"/>
        <v>7</v>
      </c>
      <c r="BR56" s="93">
        <f t="shared" si="41"/>
        <v>0</v>
      </c>
      <c r="BS56" s="93">
        <f t="shared" si="42"/>
        <v>7</v>
      </c>
      <c r="BT56" s="93"/>
      <c r="BU56" s="56"/>
      <c r="BV56" s="56"/>
      <c r="BW56" s="56"/>
      <c r="BX56" s="56"/>
      <c r="BY56" s="56"/>
      <c r="BZ56" s="56"/>
      <c r="CA56" s="56"/>
      <c r="CB56" s="95"/>
      <c r="CC56" s="94"/>
      <c r="CD56" s="93"/>
      <c r="CE56" s="56"/>
      <c r="CF56" s="56"/>
      <c r="CG56" s="56"/>
      <c r="CH56" s="379"/>
      <c r="CI56" s="93"/>
      <c r="CJ56" s="56"/>
      <c r="CK56" s="56"/>
      <c r="CL56" s="56"/>
      <c r="CM56" s="56"/>
      <c r="CN56" s="56"/>
      <c r="CO56" s="56"/>
      <c r="CP56" s="56"/>
      <c r="CQ56" s="56"/>
      <c r="CR56" s="379"/>
      <c r="CS56" s="93"/>
      <c r="CT56" s="56"/>
      <c r="CU56" s="56"/>
      <c r="CV56" s="56"/>
      <c r="CW56" s="56"/>
      <c r="CX56" s="56"/>
      <c r="CY56" s="56"/>
      <c r="CZ56" s="56"/>
      <c r="DA56" s="56"/>
      <c r="DB56" s="235"/>
      <c r="DC56" s="93"/>
      <c r="DD56" s="95"/>
      <c r="DE56" s="93"/>
      <c r="DF56" s="56"/>
      <c r="DG56" s="56"/>
      <c r="DH56" s="56"/>
      <c r="DI56" s="56"/>
      <c r="DJ56" s="56"/>
      <c r="DK56" s="94"/>
    </row>
    <row r="57" spans="1:115" s="54" customFormat="1" ht="15" hidden="1" customHeight="1" x14ac:dyDescent="0.25">
      <c r="A57" s="56"/>
      <c r="B57" s="381"/>
      <c r="C57" s="382" t="s">
        <v>1145</v>
      </c>
      <c r="D57" s="383" t="s">
        <v>1141</v>
      </c>
      <c r="E57" s="367" t="s">
        <v>591</v>
      </c>
      <c r="F57" s="181">
        <v>1</v>
      </c>
      <c r="G57" s="182"/>
      <c r="H57" s="93"/>
      <c r="I57" s="176"/>
      <c r="J57" s="180">
        <v>5</v>
      </c>
      <c r="K57" s="180"/>
      <c r="L57" s="180">
        <v>5</v>
      </c>
      <c r="M57" s="176"/>
      <c r="N57" s="56"/>
      <c r="O57" s="56"/>
      <c r="P57" s="56"/>
      <c r="Q57" s="56"/>
      <c r="R57" s="56"/>
      <c r="S57" s="93"/>
      <c r="T57" s="176"/>
      <c r="U57" s="56"/>
      <c r="V57" s="56">
        <v>5</v>
      </c>
      <c r="W57" s="56">
        <v>5</v>
      </c>
      <c r="X57" s="94"/>
      <c r="Y57" s="93"/>
      <c r="Z57" s="56"/>
      <c r="AA57" s="56">
        <v>5</v>
      </c>
      <c r="AB57" s="176">
        <v>5</v>
      </c>
      <c r="AC57" s="95"/>
      <c r="AD57" s="95"/>
      <c r="AE57" s="56"/>
      <c r="AF57" s="56"/>
      <c r="AG57" s="56"/>
      <c r="AH57" s="176"/>
      <c r="AI57" s="56"/>
      <c r="AJ57" s="94"/>
      <c r="AK57" s="56"/>
      <c r="AL57" s="235"/>
      <c r="AM57" s="56"/>
      <c r="AN57" s="235"/>
      <c r="AO57" s="56"/>
      <c r="AP57" s="165"/>
      <c r="AQ57" s="176"/>
      <c r="AR57" s="235"/>
      <c r="AS57" s="235"/>
      <c r="AT57" s="56"/>
      <c r="AU57" s="56"/>
      <c r="AV57" s="183"/>
      <c r="AW57" s="183"/>
      <c r="AX57" s="93"/>
      <c r="AY57" s="180"/>
      <c r="AZ57" s="56"/>
      <c r="BA57" s="56"/>
      <c r="BB57" s="56"/>
      <c r="BC57" s="56"/>
      <c r="BD57" s="56"/>
      <c r="BE57" s="56"/>
      <c r="BF57" s="56">
        <v>5</v>
      </c>
      <c r="BG57" s="56"/>
      <c r="BH57" s="176"/>
      <c r="BI57" s="180"/>
      <c r="BJ57" s="56"/>
      <c r="BK57" s="56"/>
      <c r="BL57" s="56"/>
      <c r="BM57" s="180"/>
      <c r="BN57" s="93">
        <f t="shared" si="12"/>
        <v>0</v>
      </c>
      <c r="BO57" s="93">
        <f t="shared" si="38"/>
        <v>0</v>
      </c>
      <c r="BP57" s="93">
        <f t="shared" si="39"/>
        <v>0</v>
      </c>
      <c r="BQ57" s="93">
        <f t="shared" si="40"/>
        <v>7</v>
      </c>
      <c r="BR57" s="93">
        <f t="shared" si="41"/>
        <v>0</v>
      </c>
      <c r="BS57" s="93">
        <f t="shared" si="42"/>
        <v>7</v>
      </c>
      <c r="BT57" s="93"/>
      <c r="BU57" s="56"/>
      <c r="BV57" s="56"/>
      <c r="BW57" s="56"/>
      <c r="BX57" s="56"/>
      <c r="BY57" s="56"/>
      <c r="BZ57" s="56"/>
      <c r="CA57" s="56"/>
      <c r="CB57" s="95"/>
      <c r="CC57" s="94"/>
      <c r="CD57" s="93"/>
      <c r="CE57" s="56"/>
      <c r="CF57" s="56"/>
      <c r="CG57" s="56"/>
      <c r="CH57" s="379"/>
      <c r="CI57" s="93"/>
      <c r="CJ57" s="56"/>
      <c r="CK57" s="56"/>
      <c r="CL57" s="56"/>
      <c r="CM57" s="56"/>
      <c r="CN57" s="56"/>
      <c r="CO57" s="56"/>
      <c r="CP57" s="56"/>
      <c r="CQ57" s="56"/>
      <c r="CR57" s="379"/>
      <c r="CS57" s="93"/>
      <c r="CT57" s="56"/>
      <c r="CU57" s="56"/>
      <c r="CV57" s="56"/>
      <c r="CW57" s="56"/>
      <c r="CX57" s="56"/>
      <c r="CY57" s="56"/>
      <c r="CZ57" s="56"/>
      <c r="DA57" s="56"/>
      <c r="DB57" s="235"/>
      <c r="DC57" s="93"/>
      <c r="DD57" s="95"/>
      <c r="DE57" s="93"/>
      <c r="DF57" s="56"/>
      <c r="DG57" s="56"/>
      <c r="DH57" s="56"/>
      <c r="DI57" s="56"/>
      <c r="DJ57" s="56"/>
      <c r="DK57" s="94"/>
    </row>
    <row r="58" spans="1:115" s="54" customFormat="1" ht="15" hidden="1" customHeight="1" x14ac:dyDescent="0.25">
      <c r="A58" s="56"/>
      <c r="B58" s="381"/>
      <c r="C58" s="382" t="s">
        <v>1146</v>
      </c>
      <c r="D58" s="383" t="s">
        <v>1142</v>
      </c>
      <c r="E58" s="367" t="s">
        <v>591</v>
      </c>
      <c r="F58" s="181">
        <v>1</v>
      </c>
      <c r="G58" s="182"/>
      <c r="H58" s="93"/>
      <c r="I58" s="176"/>
      <c r="J58" s="180"/>
      <c r="K58" s="180"/>
      <c r="L58" s="180"/>
      <c r="M58" s="176"/>
      <c r="N58" s="56"/>
      <c r="O58" s="56"/>
      <c r="P58" s="56"/>
      <c r="Q58" s="56"/>
      <c r="R58" s="56"/>
      <c r="S58" s="93"/>
      <c r="T58" s="176"/>
      <c r="U58" s="56"/>
      <c r="V58" s="56"/>
      <c r="W58" s="56">
        <v>5</v>
      </c>
      <c r="X58" s="94"/>
      <c r="Y58" s="93"/>
      <c r="Z58" s="56"/>
      <c r="AA58" s="56">
        <v>5</v>
      </c>
      <c r="AB58" s="176">
        <v>5</v>
      </c>
      <c r="AC58" s="95"/>
      <c r="AD58" s="95"/>
      <c r="AE58" s="56"/>
      <c r="AF58" s="56">
        <v>5</v>
      </c>
      <c r="AG58" s="56"/>
      <c r="AH58" s="176"/>
      <c r="AI58" s="56"/>
      <c r="AJ58" s="94"/>
      <c r="AK58" s="56"/>
      <c r="AL58" s="235"/>
      <c r="AM58" s="56"/>
      <c r="AN58" s="235"/>
      <c r="AO58" s="56"/>
      <c r="AP58" s="165"/>
      <c r="AQ58" s="176"/>
      <c r="AR58" s="235"/>
      <c r="AS58" s="235"/>
      <c r="AT58" s="56">
        <v>5</v>
      </c>
      <c r="AU58" s="56"/>
      <c r="AV58" s="183"/>
      <c r="AW58" s="183"/>
      <c r="AX58" s="93"/>
      <c r="AY58" s="180"/>
      <c r="AZ58" s="56"/>
      <c r="BA58" s="56"/>
      <c r="BB58" s="56"/>
      <c r="BC58" s="56"/>
      <c r="BD58" s="56"/>
      <c r="BE58" s="56"/>
      <c r="BF58" s="56">
        <v>5</v>
      </c>
      <c r="BG58" s="56"/>
      <c r="BH58" s="176"/>
      <c r="BI58" s="180"/>
      <c r="BJ58" s="56"/>
      <c r="BK58" s="56"/>
      <c r="BL58" s="56"/>
      <c r="BM58" s="180"/>
      <c r="BN58" s="93">
        <f t="shared" si="12"/>
        <v>0</v>
      </c>
      <c r="BO58" s="93">
        <f t="shared" si="38"/>
        <v>0</v>
      </c>
      <c r="BP58" s="93">
        <f t="shared" si="39"/>
        <v>0</v>
      </c>
      <c r="BQ58" s="93">
        <f t="shared" si="40"/>
        <v>6</v>
      </c>
      <c r="BR58" s="93">
        <f t="shared" si="41"/>
        <v>0</v>
      </c>
      <c r="BS58" s="93">
        <f t="shared" si="42"/>
        <v>6</v>
      </c>
      <c r="BT58" s="93"/>
      <c r="BU58" s="56"/>
      <c r="BV58" s="56"/>
      <c r="BW58" s="56"/>
      <c r="BX58" s="56"/>
      <c r="BY58" s="56"/>
      <c r="BZ58" s="56"/>
      <c r="CA58" s="56"/>
      <c r="CB58" s="95"/>
      <c r="CC58" s="94"/>
      <c r="CD58" s="93"/>
      <c r="CE58" s="56"/>
      <c r="CF58" s="56"/>
      <c r="CG58" s="56"/>
      <c r="CH58" s="379"/>
      <c r="CI58" s="93"/>
      <c r="CJ58" s="56"/>
      <c r="CK58" s="56"/>
      <c r="CL58" s="56"/>
      <c r="CM58" s="56"/>
      <c r="CN58" s="56"/>
      <c r="CO58" s="56"/>
      <c r="CP58" s="56"/>
      <c r="CQ58" s="56"/>
      <c r="CR58" s="379"/>
      <c r="CS58" s="93"/>
      <c r="CT58" s="56"/>
      <c r="CU58" s="56"/>
      <c r="CV58" s="56"/>
      <c r="CW58" s="56"/>
      <c r="CX58" s="56"/>
      <c r="CY58" s="56"/>
      <c r="CZ58" s="56"/>
      <c r="DA58" s="56"/>
      <c r="DB58" s="235"/>
      <c r="DC58" s="93"/>
      <c r="DD58" s="95"/>
      <c r="DE58" s="93"/>
      <c r="DF58" s="56"/>
      <c r="DG58" s="56"/>
      <c r="DH58" s="56"/>
      <c r="DI58" s="56"/>
      <c r="DJ58" s="56"/>
      <c r="DK58" s="94"/>
    </row>
    <row r="59" spans="1:115" s="54" customFormat="1" ht="15" hidden="1" customHeight="1" thickBot="1" x14ac:dyDescent="0.3">
      <c r="A59" s="56"/>
      <c r="B59" s="381"/>
      <c r="C59" s="382"/>
      <c r="D59" s="383" t="s">
        <v>1143</v>
      </c>
      <c r="E59" s="367" t="s">
        <v>591</v>
      </c>
      <c r="F59" s="181">
        <v>1</v>
      </c>
      <c r="G59" s="182"/>
      <c r="H59" s="93"/>
      <c r="I59" s="235"/>
      <c r="J59" s="180"/>
      <c r="K59" s="180"/>
      <c r="L59" s="180"/>
      <c r="M59" s="235"/>
      <c r="N59" s="56"/>
      <c r="O59" s="56"/>
      <c r="P59" s="56"/>
      <c r="Q59" s="56"/>
      <c r="R59" s="56"/>
      <c r="S59" s="93"/>
      <c r="T59" s="235"/>
      <c r="U59" s="56"/>
      <c r="V59" s="56"/>
      <c r="W59" s="56">
        <v>5</v>
      </c>
      <c r="X59" s="94"/>
      <c r="Y59" s="93"/>
      <c r="Z59" s="56"/>
      <c r="AA59" s="56">
        <v>5</v>
      </c>
      <c r="AB59" s="235">
        <v>5</v>
      </c>
      <c r="AC59" s="95"/>
      <c r="AD59" s="95"/>
      <c r="AE59" s="56"/>
      <c r="AF59" s="248">
        <v>5</v>
      </c>
      <c r="AG59" s="56"/>
      <c r="AH59" s="235"/>
      <c r="AI59" s="56"/>
      <c r="AJ59" s="94"/>
      <c r="AK59" s="56"/>
      <c r="AL59" s="176"/>
      <c r="AM59" s="56"/>
      <c r="AN59" s="176"/>
      <c r="AO59" s="56"/>
      <c r="AP59" s="183"/>
      <c r="AQ59" s="235"/>
      <c r="AR59" s="176"/>
      <c r="AS59" s="176"/>
      <c r="AT59" s="56">
        <v>5</v>
      </c>
      <c r="AU59" s="56"/>
      <c r="AV59" s="165"/>
      <c r="AW59" s="165"/>
      <c r="AX59" s="93"/>
      <c r="AY59" s="180"/>
      <c r="AZ59" s="56"/>
      <c r="BA59" s="56"/>
      <c r="BB59" s="56"/>
      <c r="BC59" s="56"/>
      <c r="BD59" s="56"/>
      <c r="BE59" s="56"/>
      <c r="BF59" s="56">
        <v>5</v>
      </c>
      <c r="BG59" s="56"/>
      <c r="BH59" s="235"/>
      <c r="BI59" s="180"/>
      <c r="BJ59" s="56"/>
      <c r="BK59" s="56"/>
      <c r="BL59" s="56"/>
      <c r="BM59" s="180"/>
      <c r="BN59" s="93">
        <f t="shared" si="12"/>
        <v>0</v>
      </c>
      <c r="BO59" s="93">
        <f t="shared" si="38"/>
        <v>0</v>
      </c>
      <c r="BP59" s="93">
        <f t="shared" si="39"/>
        <v>0</v>
      </c>
      <c r="BQ59" s="93">
        <f t="shared" si="40"/>
        <v>6</v>
      </c>
      <c r="BR59" s="93">
        <f t="shared" si="41"/>
        <v>0</v>
      </c>
      <c r="BS59" s="93">
        <f t="shared" si="42"/>
        <v>6</v>
      </c>
      <c r="BT59" s="93"/>
      <c r="BU59" s="56"/>
      <c r="BV59" s="56"/>
      <c r="BW59" s="56"/>
      <c r="BX59" s="56"/>
      <c r="BY59" s="56"/>
      <c r="BZ59" s="56"/>
      <c r="CA59" s="56"/>
      <c r="CB59" s="95"/>
      <c r="CC59" s="94"/>
      <c r="CD59" s="93"/>
      <c r="CE59" s="56"/>
      <c r="CF59" s="56"/>
      <c r="CG59" s="56"/>
      <c r="CH59" s="379"/>
      <c r="CI59" s="93"/>
      <c r="CJ59" s="56"/>
      <c r="CK59" s="56"/>
      <c r="CL59" s="56"/>
      <c r="CM59" s="56"/>
      <c r="CN59" s="56"/>
      <c r="CO59" s="56"/>
      <c r="CP59" s="56"/>
      <c r="CQ59" s="56"/>
      <c r="CR59" s="379"/>
      <c r="CS59" s="93"/>
      <c r="CT59" s="56"/>
      <c r="CU59" s="56"/>
      <c r="CV59" s="56"/>
      <c r="CW59" s="56"/>
      <c r="CX59" s="56"/>
      <c r="CY59" s="56"/>
      <c r="CZ59" s="56"/>
      <c r="DA59" s="56"/>
      <c r="DB59" s="235"/>
      <c r="DC59" s="93"/>
      <c r="DD59" s="95"/>
      <c r="DE59" s="93"/>
      <c r="DF59" s="56"/>
      <c r="DG59" s="56"/>
      <c r="DH59" s="56"/>
      <c r="DI59" s="56"/>
      <c r="DJ59" s="56"/>
      <c r="DK59" s="94"/>
    </row>
    <row r="60" spans="1:115" ht="14.4" thickBot="1" x14ac:dyDescent="0.3">
      <c r="A60" s="66"/>
      <c r="B60" s="67"/>
      <c r="C60" s="68"/>
      <c r="D60" s="69" t="s">
        <v>41</v>
      </c>
      <c r="E60" s="69"/>
      <c r="F60" s="70">
        <f>COUNT(F53:F54)</f>
        <v>1</v>
      </c>
      <c r="G60" s="71">
        <f>COUNT(G53:G54)</f>
        <v>1</v>
      </c>
      <c r="H60" s="72">
        <f t="shared" ref="H60:AL60" si="43">COUNTA(H53:H54)</f>
        <v>2</v>
      </c>
      <c r="I60" s="72">
        <f t="shared" si="43"/>
        <v>2</v>
      </c>
      <c r="J60" s="72">
        <f t="shared" si="43"/>
        <v>2</v>
      </c>
      <c r="K60" s="72">
        <f t="shared" si="43"/>
        <v>2</v>
      </c>
      <c r="L60" s="72">
        <f>COUNTA(L53:L57)</f>
        <v>5</v>
      </c>
      <c r="M60" s="72">
        <f t="shared" si="43"/>
        <v>2</v>
      </c>
      <c r="N60" s="72">
        <f t="shared" si="43"/>
        <v>2</v>
      </c>
      <c r="O60" s="72">
        <f t="shared" si="43"/>
        <v>2</v>
      </c>
      <c r="P60" s="72">
        <f t="shared" si="43"/>
        <v>2</v>
      </c>
      <c r="Q60" s="72">
        <f t="shared" si="43"/>
        <v>2</v>
      </c>
      <c r="R60" s="72">
        <f t="shared" si="43"/>
        <v>2</v>
      </c>
      <c r="S60" s="72">
        <f t="shared" si="43"/>
        <v>2</v>
      </c>
      <c r="T60" s="72">
        <f t="shared" si="43"/>
        <v>2</v>
      </c>
      <c r="U60" s="72">
        <f t="shared" si="43"/>
        <v>2</v>
      </c>
      <c r="V60" s="72">
        <f t="shared" si="43"/>
        <v>2</v>
      </c>
      <c r="W60" s="72">
        <f t="shared" si="43"/>
        <v>2</v>
      </c>
      <c r="X60" s="72">
        <f t="shared" si="43"/>
        <v>2</v>
      </c>
      <c r="Y60" s="72">
        <f t="shared" si="43"/>
        <v>2</v>
      </c>
      <c r="Z60" s="72">
        <f t="shared" si="43"/>
        <v>2</v>
      </c>
      <c r="AA60" s="72">
        <f t="shared" si="43"/>
        <v>2</v>
      </c>
      <c r="AB60" s="72">
        <f t="shared" si="43"/>
        <v>2</v>
      </c>
      <c r="AC60" s="72">
        <f t="shared" si="43"/>
        <v>2</v>
      </c>
      <c r="AD60" s="72">
        <f t="shared" si="43"/>
        <v>2</v>
      </c>
      <c r="AE60" s="72">
        <f t="shared" si="43"/>
        <v>2</v>
      </c>
      <c r="AF60" s="72">
        <f t="shared" si="43"/>
        <v>2</v>
      </c>
      <c r="AG60" s="72">
        <f t="shared" si="43"/>
        <v>2</v>
      </c>
      <c r="AH60" s="72">
        <f t="shared" si="43"/>
        <v>2</v>
      </c>
      <c r="AI60" s="72">
        <f t="shared" si="43"/>
        <v>2</v>
      </c>
      <c r="AJ60" s="72">
        <f t="shared" si="43"/>
        <v>2</v>
      </c>
      <c r="AK60" s="72">
        <f t="shared" si="43"/>
        <v>2</v>
      </c>
      <c r="AL60" s="72">
        <f t="shared" si="43"/>
        <v>2</v>
      </c>
      <c r="AM60" s="72">
        <f t="shared" ref="AM60:BS60" si="44">COUNTA(AM53:AM54)</f>
        <v>2</v>
      </c>
      <c r="AN60" s="72">
        <f t="shared" si="44"/>
        <v>2</v>
      </c>
      <c r="AO60" s="72">
        <f t="shared" si="44"/>
        <v>2</v>
      </c>
      <c r="AP60" s="72">
        <f t="shared" si="44"/>
        <v>2</v>
      </c>
      <c r="AQ60" s="72">
        <f>COUNTA(AQ53:AQ54)</f>
        <v>2</v>
      </c>
      <c r="AR60" s="72">
        <f t="shared" si="44"/>
        <v>2</v>
      </c>
      <c r="AS60" s="72">
        <f t="shared" si="44"/>
        <v>0</v>
      </c>
      <c r="AT60" s="72">
        <f t="shared" si="44"/>
        <v>2</v>
      </c>
      <c r="AU60" s="72">
        <f t="shared" si="44"/>
        <v>2</v>
      </c>
      <c r="AV60" s="72">
        <f t="shared" si="44"/>
        <v>2</v>
      </c>
      <c r="AW60" s="72">
        <f t="shared" si="44"/>
        <v>2</v>
      </c>
      <c r="AX60" s="72">
        <f t="shared" si="44"/>
        <v>0</v>
      </c>
      <c r="AY60" s="72">
        <f t="shared" si="44"/>
        <v>2</v>
      </c>
      <c r="AZ60" s="72">
        <f t="shared" si="44"/>
        <v>2</v>
      </c>
      <c r="BA60" s="72">
        <f t="shared" si="44"/>
        <v>0</v>
      </c>
      <c r="BB60" s="72">
        <f t="shared" si="44"/>
        <v>1</v>
      </c>
      <c r="BC60" s="72">
        <f t="shared" si="44"/>
        <v>0</v>
      </c>
      <c r="BD60" s="72">
        <f t="shared" si="44"/>
        <v>2</v>
      </c>
      <c r="BE60" s="72">
        <f t="shared" si="44"/>
        <v>0</v>
      </c>
      <c r="BF60" s="72">
        <f t="shared" si="44"/>
        <v>2</v>
      </c>
      <c r="BG60" s="72">
        <f t="shared" si="44"/>
        <v>2</v>
      </c>
      <c r="BH60" s="72">
        <f t="shared" si="44"/>
        <v>1</v>
      </c>
      <c r="BI60" s="72">
        <f t="shared" si="44"/>
        <v>2</v>
      </c>
      <c r="BJ60" s="72">
        <f t="shared" si="44"/>
        <v>0</v>
      </c>
      <c r="BK60" s="72">
        <f t="shared" si="44"/>
        <v>2</v>
      </c>
      <c r="BL60" s="72">
        <f t="shared" si="44"/>
        <v>0</v>
      </c>
      <c r="BM60" s="72">
        <f t="shared" si="44"/>
        <v>0</v>
      </c>
      <c r="BN60" s="59">
        <f>COUNTIF(H60:BM60,"2019-1")</f>
        <v>0</v>
      </c>
      <c r="BO60" s="72">
        <f t="shared" si="44"/>
        <v>2</v>
      </c>
      <c r="BP60" s="72">
        <f t="shared" si="44"/>
        <v>2</v>
      </c>
      <c r="BQ60" s="72">
        <f t="shared" si="44"/>
        <v>2</v>
      </c>
      <c r="BR60" s="72">
        <f t="shared" si="44"/>
        <v>2</v>
      </c>
      <c r="BS60" s="72">
        <f t="shared" si="44"/>
        <v>2</v>
      </c>
      <c r="BT60" s="72">
        <f t="shared" ref="BT60:CY60" si="45">COUNTA(BT53:BT54)</f>
        <v>1</v>
      </c>
      <c r="BU60" s="72">
        <f t="shared" si="45"/>
        <v>1</v>
      </c>
      <c r="BV60" s="72">
        <f t="shared" si="45"/>
        <v>0</v>
      </c>
      <c r="BW60" s="72">
        <f t="shared" si="45"/>
        <v>0</v>
      </c>
      <c r="BX60" s="72">
        <f t="shared" si="45"/>
        <v>0</v>
      </c>
      <c r="BY60" s="72">
        <f t="shared" si="45"/>
        <v>0</v>
      </c>
      <c r="BZ60" s="72">
        <f t="shared" si="45"/>
        <v>0</v>
      </c>
      <c r="CA60" s="72">
        <f t="shared" si="45"/>
        <v>0</v>
      </c>
      <c r="CB60" s="72">
        <f t="shared" si="45"/>
        <v>0</v>
      </c>
      <c r="CC60" s="72">
        <f t="shared" si="45"/>
        <v>0</v>
      </c>
      <c r="CD60" s="72">
        <f t="shared" si="45"/>
        <v>0</v>
      </c>
      <c r="CE60" s="72">
        <f t="shared" si="45"/>
        <v>0</v>
      </c>
      <c r="CF60" s="72">
        <f t="shared" si="45"/>
        <v>0</v>
      </c>
      <c r="CG60" s="72">
        <f t="shared" si="45"/>
        <v>0</v>
      </c>
      <c r="CH60" s="72">
        <f t="shared" si="45"/>
        <v>0</v>
      </c>
      <c r="CI60" s="72">
        <f t="shared" si="45"/>
        <v>0</v>
      </c>
      <c r="CJ60" s="72">
        <f t="shared" si="45"/>
        <v>0</v>
      </c>
      <c r="CK60" s="72">
        <f t="shared" si="45"/>
        <v>0</v>
      </c>
      <c r="CL60" s="72">
        <f t="shared" si="45"/>
        <v>0</v>
      </c>
      <c r="CM60" s="72">
        <f t="shared" si="45"/>
        <v>0</v>
      </c>
      <c r="CN60" s="72">
        <f t="shared" si="45"/>
        <v>0</v>
      </c>
      <c r="CO60" s="72">
        <f t="shared" si="45"/>
        <v>0</v>
      </c>
      <c r="CP60" s="72">
        <f t="shared" si="45"/>
        <v>0</v>
      </c>
      <c r="CQ60" s="72">
        <f t="shared" si="45"/>
        <v>0</v>
      </c>
      <c r="CR60" s="72">
        <f t="shared" si="45"/>
        <v>0</v>
      </c>
      <c r="CS60" s="72">
        <f t="shared" si="45"/>
        <v>0</v>
      </c>
      <c r="CT60" s="72">
        <f t="shared" si="45"/>
        <v>0</v>
      </c>
      <c r="CU60" s="72">
        <f t="shared" si="45"/>
        <v>0</v>
      </c>
      <c r="CV60" s="72">
        <f t="shared" si="45"/>
        <v>0</v>
      </c>
      <c r="CW60" s="72">
        <f t="shared" si="45"/>
        <v>0</v>
      </c>
      <c r="CX60" s="72">
        <f t="shared" si="45"/>
        <v>0</v>
      </c>
      <c r="CY60" s="72">
        <f t="shared" si="45"/>
        <v>0</v>
      </c>
      <c r="CZ60" s="72">
        <f t="shared" ref="CZ60:DK60" si="46">COUNTA(CZ53:CZ54)</f>
        <v>0</v>
      </c>
      <c r="DA60" s="72">
        <f t="shared" si="46"/>
        <v>0</v>
      </c>
      <c r="DB60" s="72">
        <f t="shared" si="46"/>
        <v>0</v>
      </c>
      <c r="DC60" s="72">
        <f t="shared" si="46"/>
        <v>0</v>
      </c>
      <c r="DD60" s="72">
        <f t="shared" si="46"/>
        <v>0</v>
      </c>
      <c r="DE60" s="72">
        <f t="shared" si="46"/>
        <v>0</v>
      </c>
      <c r="DF60" s="72">
        <f t="shared" si="46"/>
        <v>0</v>
      </c>
      <c r="DG60" s="72">
        <f t="shared" si="46"/>
        <v>0</v>
      </c>
      <c r="DH60" s="72">
        <f t="shared" si="46"/>
        <v>0</v>
      </c>
      <c r="DI60" s="72">
        <f t="shared" si="46"/>
        <v>0</v>
      </c>
      <c r="DJ60" s="72">
        <f t="shared" si="46"/>
        <v>0</v>
      </c>
      <c r="DK60" s="72">
        <f t="shared" si="46"/>
        <v>0</v>
      </c>
    </row>
    <row r="62" spans="1:115" ht="14.4" thickBot="1" x14ac:dyDescent="0.3"/>
    <row r="63" spans="1:115" ht="30" customHeight="1" x14ac:dyDescent="0.25">
      <c r="C63" s="985" t="s">
        <v>43</v>
      </c>
      <c r="D63" s="986"/>
      <c r="E63" s="987"/>
      <c r="F63" s="988"/>
    </row>
    <row r="64" spans="1:115" x14ac:dyDescent="0.25">
      <c r="C64" s="59" t="s">
        <v>36</v>
      </c>
      <c r="D64" s="989" t="s">
        <v>17</v>
      </c>
      <c r="E64" s="990"/>
      <c r="F64" s="991"/>
    </row>
    <row r="65" spans="3:17" x14ac:dyDescent="0.25">
      <c r="C65" s="59" t="s">
        <v>52</v>
      </c>
      <c r="D65" s="989" t="s">
        <v>53</v>
      </c>
      <c r="E65" s="990"/>
      <c r="F65" s="991"/>
    </row>
    <row r="66" spans="3:17" x14ac:dyDescent="0.25">
      <c r="C66" s="59" t="s">
        <v>54</v>
      </c>
      <c r="D66" s="989" t="s">
        <v>55</v>
      </c>
      <c r="E66" s="990"/>
      <c r="F66" s="991"/>
    </row>
    <row r="67" spans="3:17" x14ac:dyDescent="0.25">
      <c r="C67" s="59" t="s">
        <v>16</v>
      </c>
      <c r="D67" s="989" t="s">
        <v>18</v>
      </c>
      <c r="E67" s="990"/>
      <c r="F67" s="991"/>
    </row>
    <row r="68" spans="3:17" x14ac:dyDescent="0.25">
      <c r="C68" s="80" t="s">
        <v>42</v>
      </c>
      <c r="D68" s="81" t="s">
        <v>75</v>
      </c>
      <c r="E68" s="178"/>
      <c r="F68" s="82"/>
    </row>
    <row r="69" spans="3:17" x14ac:dyDescent="0.25">
      <c r="C69" s="80" t="s">
        <v>50</v>
      </c>
      <c r="D69" s="81" t="s">
        <v>66</v>
      </c>
      <c r="E69" s="178"/>
      <c r="F69" s="82"/>
    </row>
    <row r="70" spans="3:17" ht="14.4" thickBot="1" x14ac:dyDescent="0.3">
      <c r="C70" s="83" t="s">
        <v>44</v>
      </c>
      <c r="D70" s="992" t="s">
        <v>30</v>
      </c>
      <c r="E70" s="993"/>
      <c r="F70" s="994"/>
    </row>
    <row r="72" spans="3:17" ht="15" customHeight="1" x14ac:dyDescent="0.25">
      <c r="C72" s="65" t="s">
        <v>37</v>
      </c>
      <c r="D72" s="984" t="s">
        <v>38</v>
      </c>
      <c r="E72" s="984"/>
      <c r="F72" s="984"/>
      <c r="G72" s="984"/>
      <c r="H72" s="984"/>
      <c r="I72" s="984"/>
      <c r="J72" s="984"/>
      <c r="K72" s="984"/>
      <c r="L72" s="984"/>
      <c r="M72" s="984"/>
      <c r="N72" s="984"/>
      <c r="O72" s="984"/>
      <c r="P72" s="984"/>
    </row>
    <row r="73" spans="3:17" ht="29.25" customHeight="1" x14ac:dyDescent="0.25">
      <c r="D73" s="984" t="s">
        <v>39</v>
      </c>
      <c r="E73" s="984"/>
      <c r="F73" s="984"/>
      <c r="G73" s="984"/>
      <c r="H73" s="984"/>
      <c r="I73" s="984"/>
      <c r="J73" s="984"/>
      <c r="K73" s="984"/>
      <c r="L73" s="984"/>
      <c r="M73" s="984"/>
      <c r="N73" s="984"/>
      <c r="O73" s="984"/>
      <c r="P73" s="984"/>
      <c r="Q73" s="984"/>
    </row>
    <row r="74" spans="3:17" x14ac:dyDescent="0.25">
      <c r="D74" s="52" t="s">
        <v>40</v>
      </c>
    </row>
  </sheetData>
  <sortState xmlns:xlrd2="http://schemas.microsoft.com/office/spreadsheetml/2017/richdata2" ref="A17:DK18">
    <sortCondition ref="F17:F18"/>
    <sortCondition ref="E17:E18"/>
    <sortCondition ref="D17:D18"/>
  </sortState>
  <mergeCells count="26">
    <mergeCell ref="D66:F66"/>
    <mergeCell ref="D67:F67"/>
    <mergeCell ref="D70:F70"/>
    <mergeCell ref="D72:P72"/>
    <mergeCell ref="D73:Q73"/>
    <mergeCell ref="D64:F64"/>
    <mergeCell ref="D65:F65"/>
    <mergeCell ref="C7:C9"/>
    <mergeCell ref="AX7:BH7"/>
    <mergeCell ref="BI7:BM7"/>
    <mergeCell ref="H7:AW7"/>
    <mergeCell ref="G8:G9"/>
    <mergeCell ref="F8:F9"/>
    <mergeCell ref="D7:D9"/>
    <mergeCell ref="E8:E9"/>
    <mergeCell ref="E7:G7"/>
    <mergeCell ref="B7:B9"/>
    <mergeCell ref="A7:A9"/>
    <mergeCell ref="DC7:DD7"/>
    <mergeCell ref="DE7:DK7"/>
    <mergeCell ref="C63:F63"/>
    <mergeCell ref="BN7:BS7"/>
    <mergeCell ref="BT7:CC7"/>
    <mergeCell ref="CD7:CH7"/>
    <mergeCell ref="CI7:CR7"/>
    <mergeCell ref="CS7:DB7"/>
  </mergeCells>
  <conditionalFormatting sqref="H23 J23:L23 AQ23:BG23 BI23:BK23 U23:U25 AC23:AC25 AE23:AE25 AG23:AG25 AI23:AI25 J24:K24 AZ24:BE24 BI24:BJ24 BG24:BG39 R25 AL25:AO25 BA25:BE26 BJ25:BJ26 N26:P26 R26:S26 U26:W26 AI26:AO26 N27:S27 U27:AA27 J27:K32 N29:S29 Y30:Z30 U30:W31 AG30:AG32 O30:O34 Y31:AA31 AC33:AG33 AV33:AX37 K33:K38 AC34 AE34:AG34 BA34:BE34 AC35:AE35 AG35 AZ35:BA35 BC35:BE35 U35:Z37 AE36:AG36 BA36:BE36 AC36:AC37 AK36:AO37 AD37 AG37 BA37 BC37:BE37 U38:W38 Y38:Z38 AC38:AG38 AJ38:AO42 J39:K39 AC39:AE39 AG39 AC40:AC41 BI40:BK41 J40:J42 J41:K41 AG41 AQ42:AX42 AC42:AG49 BA42:BG50 U42:AA53 AJ43:AN43 AR43:AX43 J43:K45 AI44:AN51 H44:H53 BI44:BM53 J46:L53 BD46:BD55 AC50:AE53 AR51:BG51 AI52:AL53 AT52:BG53 H54:AE54 AH54:AK54 AP54 AX54:BM54 AC55:AE55 AX55:BG55 H55:H58 J55:L58 N55:S58 U55:AA58 BI55:BM58 AC56:AG58 AI56:AO58 AR56:BG58 H59:AK59 AM59 AO59:AQ59 AT59:AU59 AX59:BM59">
    <cfRule type="cellIs" dxfId="3312" priority="472" operator="lessThan">
      <formula>6</formula>
    </cfRule>
  </conditionalFormatting>
  <conditionalFormatting sqref="H23 J23:L23 AQ23:BG23 BI23:BK23 U23:U25 AC23:AC25 AE23:AE25 AG23:AG25 AI23:AI25 J24:K24 AZ24:BE24 BI24:BJ24 BG24:BG39 R25 AL25:AO25 BA25:BE26 BJ25:BJ26 N26:P26 R26:S26 U26:W26 AI26:AO26 AC26:AG27 N27:S27 U27:AA27 J27:K32 N29:S29 Y30:Z30 AD30:AE30 U30:W31 AG30:AG32 O30:O34 Y31:AA31 AC33:AG33 AV33:AX37 K33:K38 AC34 AE34:AG34 BA34:BE34 AC35:AE35 AG35 AZ35:BA35 BC35:BE35 U35:Z37 AE36:AG36 BA36:BE36 AC36:AC37 AK36:AO37 AD37 AG37 BA37 BC37:BE37 U38:W38 Y38:Z38 AC38:AG38 AJ38:AO42 J39:K39 AC39:AE39 AG39 AE40:AG40 J40:J42 J41:K41 AG41 AQ42:AX42 AC42:AG49 BA42:BG50 U42:AA53 AJ43:AN43 AR43:AX43 J43:K45 AI44:AN51 H44:H53 J46:L53 BD46:BD55 AC50:AE53 AR51:BG51 AI52:AL53 AT52:BG53 H54:AE54 AH54:AK54 AP54 AT54:AU54 AX54:BM54 J55:L58 N55:S58 U55:AA58 BI55:BM58 AC56:AG58 AI56:AO58 AR56:BG58 H59:AK59 AM59 AO59:AQ59 AT59:AU59 AX59:BM59">
    <cfRule type="cellIs" dxfId="3311" priority="471" operator="equal">
      <formula>"2014-2"</formula>
    </cfRule>
  </conditionalFormatting>
  <conditionalFormatting sqref="H55">
    <cfRule type="cellIs" dxfId="3310" priority="361" operator="equal">
      <formula>"2015-1"</formula>
    </cfRule>
  </conditionalFormatting>
  <conditionalFormatting sqref="H55:H58">
    <cfRule type="cellIs" dxfId="3309" priority="359" operator="equal">
      <formula>"2014-2"</formula>
    </cfRule>
  </conditionalFormatting>
  <conditionalFormatting sqref="H55:I55">
    <cfRule type="cellIs" dxfId="3308" priority="358" operator="equal">
      <formula>"2015-1"</formula>
    </cfRule>
    <cfRule type="cellIs" dxfId="3307" priority="360" operator="lessThan">
      <formula>6</formula>
    </cfRule>
  </conditionalFormatting>
  <conditionalFormatting sqref="H23:L23 AQ23:BK23 AB23:AC24 T23:U25 AE23:AE25 AG23:AG25 AI23:AI25 J24:K24 AZ24:BE24 BI24:BJ24 AQ24:AX25 BG24:BG39 R25 AC25 AL25:AO25 BA25:BE26 BJ25:BJ26 N26:P26 R26:W26 Y26:AX26 M27:AH27 J27:K32 AB29 AD29:AH29 Y30:Z30 AD30:AE30 U30:W31 AG30:AH32 O30:O34 M30:M38 Y31:AA31 AC33:AH33 AV33:AX37 K33:K38 AC34 AE34:AG34 BA34:BE34 AC35:AE35 AG35:AH35 AZ35:BA35 BC35:BE35 AE36:AG36 BA36:BE36 AC36:AC37 AK36:AS37 AD37 AG37 BA37 BC37:BE37 Q38:S38 U38:W38 Y38:Z38 AC38:AG38 J39:K39 M39:Y39 AC39:AE39 AG39:AH39 AE40:AH40 J40:J42 J41:K41 AE41 AG41:AH41 AJ42:AX42 M42:AH43 BA42:BG43 J43:K43 AJ43:AN43 AR43:AX43 H44:K45 M44:AN45 BD46:BD55 H56:BM59">
    <cfRule type="cellIs" dxfId="3306" priority="470" operator="equal">
      <formula>5</formula>
    </cfRule>
  </conditionalFormatting>
  <conditionalFormatting sqref="H46:AN55">
    <cfRule type="cellIs" dxfId="3305" priority="260" operator="equal">
      <formula>5</formula>
    </cfRule>
  </conditionalFormatting>
  <conditionalFormatting sqref="I23 BH23 AB23:AB24 AI23:AI25 AQ23:AQ25 T23:T29 AH26:AI26 AB26:AB29 AH27:AH33 T32:T37 AH35 AH39:AH43 AH44:AI46 AH47 AH48:AI49 AL54 AV54:AW54 AP55 I55:I58 M55:M58 T55:T58 AB55:AB58 AH55:AH58 AP56:AQ58 BH56:BH58 AL59 AN59 AR59:AS59 AV59:AW59">
    <cfRule type="cellIs" dxfId="3304" priority="452" operator="equal">
      <formula>"2015-1"</formula>
    </cfRule>
  </conditionalFormatting>
  <conditionalFormatting sqref="I44:I53">
    <cfRule type="cellIs" dxfId="3303" priority="426" operator="equal">
      <formula>"2015-1"</formula>
    </cfRule>
  </conditionalFormatting>
  <conditionalFormatting sqref="I46:I50">
    <cfRule type="cellIs" dxfId="3302" priority="365" operator="equal">
      <formula>"2015-1"</formula>
    </cfRule>
    <cfRule type="cellIs" dxfId="3301" priority="367" operator="lessThan">
      <formula>6</formula>
    </cfRule>
    <cfRule type="cellIs" dxfId="3300" priority="366" operator="equal">
      <formula>"2014-2"</formula>
    </cfRule>
  </conditionalFormatting>
  <conditionalFormatting sqref="I55">
    <cfRule type="cellIs" dxfId="3299" priority="363" operator="equal">
      <formula>"2014-2"</formula>
    </cfRule>
  </conditionalFormatting>
  <conditionalFormatting sqref="J41:L41">
    <cfRule type="cellIs" dxfId="3298" priority="211" operator="equal">
      <formula>"2015-1"</formula>
    </cfRule>
  </conditionalFormatting>
  <conditionalFormatting sqref="K40">
    <cfRule type="cellIs" dxfId="3297" priority="240" operator="equal">
      <formula>5</formula>
    </cfRule>
    <cfRule type="cellIs" dxfId="3296" priority="241" operator="equal">
      <formula>"2014-2"</formula>
    </cfRule>
  </conditionalFormatting>
  <conditionalFormatting sqref="K42">
    <cfRule type="cellIs" dxfId="3295" priority="243" operator="equal">
      <formula>"2015-1"</formula>
    </cfRule>
    <cfRule type="cellIs" dxfId="3294" priority="244" operator="equal">
      <formula>5</formula>
    </cfRule>
    <cfRule type="cellIs" dxfId="3293" priority="246" operator="lessThan">
      <formula>6</formula>
    </cfRule>
    <cfRule type="cellIs" dxfId="3292" priority="245" operator="equal">
      <formula>"2014-2"</formula>
    </cfRule>
  </conditionalFormatting>
  <conditionalFormatting sqref="K40:L40">
    <cfRule type="cellIs" dxfId="3291" priority="238" operator="lessThan">
      <formula>6</formula>
    </cfRule>
    <cfRule type="cellIs" dxfId="3290" priority="235" operator="equal">
      <formula>"2015-1"</formula>
    </cfRule>
  </conditionalFormatting>
  <conditionalFormatting sqref="L40:L41">
    <cfRule type="cellIs" dxfId="3289" priority="213" operator="equal">
      <formula>"2014-2"</formula>
    </cfRule>
  </conditionalFormatting>
  <conditionalFormatting sqref="L41">
    <cfRule type="cellIs" dxfId="3288" priority="214" operator="lessThan">
      <formula>6</formula>
    </cfRule>
  </conditionalFormatting>
  <conditionalFormatting sqref="L40:Y41">
    <cfRule type="cellIs" dxfId="3287" priority="204" operator="equal">
      <formula>5</formula>
    </cfRule>
  </conditionalFormatting>
  <conditionalFormatting sqref="M27:M53">
    <cfRule type="cellIs" dxfId="3286" priority="424" operator="equal">
      <formula>"2015-1"</formula>
    </cfRule>
  </conditionalFormatting>
  <conditionalFormatting sqref="M30">
    <cfRule type="cellIs" dxfId="3285" priority="145" operator="equal">
      <formula>"2014-2"</formula>
    </cfRule>
    <cfRule type="cellIs" dxfId="3284" priority="144" operator="equal">
      <formula>"2015-1"</formula>
    </cfRule>
    <cfRule type="cellIs" dxfId="3283" priority="146" operator="lessThan">
      <formula>6</formula>
    </cfRule>
  </conditionalFormatting>
  <conditionalFormatting sqref="M35:M38">
    <cfRule type="cellIs" dxfId="3282" priority="143" operator="lessThan">
      <formula>6</formula>
    </cfRule>
    <cfRule type="cellIs" dxfId="3281" priority="142" operator="equal">
      <formula>"2014-2"</formula>
    </cfRule>
    <cfRule type="cellIs" dxfId="3280" priority="141" operator="equal">
      <formula>"2015-1"</formula>
    </cfRule>
  </conditionalFormatting>
  <conditionalFormatting sqref="M23:N25">
    <cfRule type="cellIs" dxfId="3279" priority="270" operator="lessThan">
      <formula>6</formula>
    </cfRule>
    <cfRule type="cellIs" dxfId="3278" priority="267" operator="equal">
      <formula>"2015-1"</formula>
    </cfRule>
    <cfRule type="cellIs" dxfId="3277" priority="269" operator="equal">
      <formula>"2014-2"</formula>
    </cfRule>
    <cfRule type="cellIs" dxfId="3276" priority="268" operator="equal">
      <formula>5</formula>
    </cfRule>
  </conditionalFormatting>
  <conditionalFormatting sqref="M28:S28">
    <cfRule type="cellIs" dxfId="3275" priority="18" operator="lessThan">
      <formula>6</formula>
    </cfRule>
    <cfRule type="cellIs" dxfId="3274" priority="16" operator="equal">
      <formula>"2015-1"</formula>
    </cfRule>
    <cfRule type="cellIs" dxfId="3273" priority="17" operator="equal">
      <formula>"2014-2"</formula>
    </cfRule>
  </conditionalFormatting>
  <conditionalFormatting sqref="M28:Z29">
    <cfRule type="cellIs" dxfId="3272" priority="20" operator="equal">
      <formula>5</formula>
    </cfRule>
  </conditionalFormatting>
  <conditionalFormatting sqref="N39:S53">
    <cfRule type="cellIs" dxfId="3271" priority="231" operator="equal">
      <formula>"2015-1"</formula>
    </cfRule>
    <cfRule type="cellIs" dxfId="3270" priority="233" operator="equal">
      <formula>"2014-2"</formula>
    </cfRule>
    <cfRule type="cellIs" dxfId="3269" priority="234" operator="lessThan">
      <formula>6</formula>
    </cfRule>
  </conditionalFormatting>
  <conditionalFormatting sqref="P30:P38">
    <cfRule type="cellIs" dxfId="3268" priority="134" operator="equal">
      <formula>"2015-1"</formula>
    </cfRule>
    <cfRule type="cellIs" dxfId="3267" priority="135" operator="equal">
      <formula>5</formula>
    </cfRule>
  </conditionalFormatting>
  <conditionalFormatting sqref="P28:Q28">
    <cfRule type="cellIs" dxfId="3266" priority="19" operator="equal">
      <formula>"2015-1"</formula>
    </cfRule>
  </conditionalFormatting>
  <conditionalFormatting sqref="P23:S24">
    <cfRule type="cellIs" dxfId="3265" priority="165" operator="equal">
      <formula>"2015-1"</formula>
    </cfRule>
    <cfRule type="cellIs" dxfId="3264" priority="166" operator="equal">
      <formula>5</formula>
    </cfRule>
    <cfRule type="cellIs" dxfId="3263" priority="168" operator="lessThan">
      <formula>6</formula>
    </cfRule>
    <cfRule type="cellIs" dxfId="3262" priority="167" operator="equal">
      <formula>"2014-2"</formula>
    </cfRule>
  </conditionalFormatting>
  <conditionalFormatting sqref="P30:S38">
    <cfRule type="cellIs" dxfId="3261" priority="8" operator="lessThan">
      <formula>6</formula>
    </cfRule>
    <cfRule type="cellIs" dxfId="3260" priority="6" operator="equal">
      <formula>"2015-1"</formula>
    </cfRule>
    <cfRule type="cellIs" dxfId="3259" priority="7" operator="equal">
      <formula>"2014-2"</formula>
    </cfRule>
  </conditionalFormatting>
  <conditionalFormatting sqref="Q30">
    <cfRule type="cellIs" dxfId="3258" priority="14" operator="equal">
      <formula>"2015-1"</formula>
    </cfRule>
  </conditionalFormatting>
  <conditionalFormatting sqref="Q35:Q37">
    <cfRule type="cellIs" dxfId="3257" priority="9" operator="equal">
      <formula>"2015-1"</formula>
    </cfRule>
  </conditionalFormatting>
  <conditionalFormatting sqref="Q30:S31">
    <cfRule type="cellIs" dxfId="3256" priority="15" operator="equal">
      <formula>5</formula>
    </cfRule>
  </conditionalFormatting>
  <conditionalFormatting sqref="Q35:Z37">
    <cfRule type="cellIs" dxfId="3255" priority="10" operator="equal">
      <formula>5</formula>
    </cfRule>
  </conditionalFormatting>
  <conditionalFormatting sqref="Q32:AA34">
    <cfRule type="cellIs" dxfId="3254" priority="120" operator="equal">
      <formula>5</formula>
    </cfRule>
  </conditionalFormatting>
  <conditionalFormatting sqref="T39:T53">
    <cfRule type="cellIs" dxfId="3253" priority="422" operator="equal">
      <formula>"2015-1"</formula>
    </cfRule>
  </conditionalFormatting>
  <conditionalFormatting sqref="U29">
    <cfRule type="cellIs" dxfId="3252" priority="124" operator="equal">
      <formula>"2015-1"</formula>
    </cfRule>
  </conditionalFormatting>
  <conditionalFormatting sqref="U32">
    <cfRule type="cellIs" dxfId="3251" priority="119" operator="equal">
      <formula>"2015-1"</formula>
    </cfRule>
  </conditionalFormatting>
  <conditionalFormatting sqref="U39:Y41">
    <cfRule type="cellIs" dxfId="3250" priority="206" operator="lessThan">
      <formula>6</formula>
    </cfRule>
    <cfRule type="cellIs" dxfId="3249" priority="205" operator="equal">
      <formula>"2014-2"</formula>
    </cfRule>
    <cfRule type="cellIs" dxfId="3248" priority="203" operator="equal">
      <formula>"2015-1"</formula>
    </cfRule>
  </conditionalFormatting>
  <conditionalFormatting sqref="U28:Z29">
    <cfRule type="cellIs" dxfId="3247" priority="123" operator="lessThan">
      <formula>6</formula>
    </cfRule>
    <cfRule type="cellIs" dxfId="3246" priority="121" operator="equal">
      <formula>"2015-1"</formula>
    </cfRule>
    <cfRule type="cellIs" dxfId="3245" priority="122" operator="equal">
      <formula>"2014-2"</formula>
    </cfRule>
  </conditionalFormatting>
  <conditionalFormatting sqref="U32:AA34">
    <cfRule type="cellIs" dxfId="3244" priority="116" operator="equal">
      <formula>"2015-1"</formula>
    </cfRule>
    <cfRule type="cellIs" dxfId="3243" priority="117" operator="equal">
      <formula>"2014-2"</formula>
    </cfRule>
    <cfRule type="cellIs" dxfId="3242" priority="118" operator="lessThan">
      <formula>6</formula>
    </cfRule>
  </conditionalFormatting>
  <conditionalFormatting sqref="X23:X24">
    <cfRule type="cellIs" dxfId="3241" priority="327" operator="equal">
      <formula>"2015-1"</formula>
    </cfRule>
    <cfRule type="cellIs" dxfId="3240" priority="328" operator="equal">
      <formula>5</formula>
    </cfRule>
    <cfRule type="cellIs" dxfId="3239" priority="329" operator="equal">
      <formula>"2014-2"</formula>
    </cfRule>
    <cfRule type="cellIs" dxfId="3238" priority="330" operator="lessThan">
      <formula>6</formula>
    </cfRule>
  </conditionalFormatting>
  <conditionalFormatting sqref="Y23:AA25">
    <cfRule type="cellIs" dxfId="3237" priority="276" operator="equal">
      <formula>5</formula>
    </cfRule>
  </conditionalFormatting>
  <conditionalFormatting sqref="Y23:AA26">
    <cfRule type="cellIs" dxfId="3236" priority="275" operator="equal">
      <formula>"2015-1"</formula>
    </cfRule>
    <cfRule type="cellIs" dxfId="3235" priority="278" operator="lessThan">
      <formula>6</formula>
    </cfRule>
    <cfRule type="cellIs" dxfId="3234" priority="277" operator="equal">
      <formula>"2014-2"</formula>
    </cfRule>
  </conditionalFormatting>
  <conditionalFormatting sqref="Z39:Z41">
    <cfRule type="cellIs" dxfId="3233" priority="181" operator="equal">
      <formula>"2015-1"</formula>
    </cfRule>
    <cfRule type="cellIs" dxfId="3232" priority="182" operator="equal">
      <formula>5</formula>
    </cfRule>
  </conditionalFormatting>
  <conditionalFormatting sqref="AA28:AA30">
    <cfRule type="cellIs" dxfId="3231" priority="115" operator="equal">
      <formula>5</formula>
    </cfRule>
    <cfRule type="cellIs" dxfId="3230" priority="114" operator="equal">
      <formula>"2015-1"</formula>
    </cfRule>
    <cfRule type="cellIs" dxfId="3229" priority="113" operator="lessThan">
      <formula>6</formula>
    </cfRule>
    <cfRule type="cellIs" dxfId="3228" priority="112" operator="equal">
      <formula>"2014-2"</formula>
    </cfRule>
    <cfRule type="cellIs" dxfId="3227" priority="111" operator="equal">
      <formula>"2015-1"</formula>
    </cfRule>
  </conditionalFormatting>
  <conditionalFormatting sqref="AA35:AA38">
    <cfRule type="cellIs" dxfId="3226" priority="109" operator="equal">
      <formula>"2015-1"</formula>
    </cfRule>
  </conditionalFormatting>
  <conditionalFormatting sqref="AA35:AA39">
    <cfRule type="cellIs" dxfId="3225" priority="110" operator="equal">
      <formula>5</formula>
    </cfRule>
  </conditionalFormatting>
  <conditionalFormatting sqref="AA35:AA41">
    <cfRule type="cellIs" dxfId="3224" priority="106" operator="equal">
      <formula>"2015-1"</formula>
    </cfRule>
    <cfRule type="cellIs" dxfId="3223" priority="107" operator="equal">
      <formula>"2014-2"</formula>
    </cfRule>
    <cfRule type="cellIs" dxfId="3222" priority="108" operator="lessThan">
      <formula>6</formula>
    </cfRule>
  </conditionalFormatting>
  <conditionalFormatting sqref="AA40:AD41">
    <cfRule type="cellIs" dxfId="3221" priority="178" operator="equal">
      <formula>5</formula>
    </cfRule>
  </conditionalFormatting>
  <conditionalFormatting sqref="AB32:AB38">
    <cfRule type="cellIs" dxfId="3220" priority="150" operator="equal">
      <formula>"2015-1"</formula>
    </cfRule>
    <cfRule type="cellIs" dxfId="3219" priority="152" operator="equal">
      <formula>"2014-2"</formula>
    </cfRule>
    <cfRule type="cellIs" dxfId="3218" priority="153" operator="lessThan">
      <formula>6</formula>
    </cfRule>
  </conditionalFormatting>
  <conditionalFormatting sqref="AB32:AB39">
    <cfRule type="cellIs" dxfId="3217" priority="151" operator="equal">
      <formula>5</formula>
    </cfRule>
  </conditionalFormatting>
  <conditionalFormatting sqref="AB39:AB53">
    <cfRule type="cellIs" dxfId="3216" priority="177" operator="equal">
      <formula>"2015-1"</formula>
    </cfRule>
  </conditionalFormatting>
  <conditionalFormatting sqref="AB50">
    <cfRule type="cellIs" dxfId="3215" priority="351" operator="equal">
      <formula>"2015-1"</formula>
    </cfRule>
    <cfRule type="cellIs" dxfId="3214" priority="352" operator="equal">
      <formula>"2014-2"</formula>
    </cfRule>
    <cfRule type="cellIs" dxfId="3213" priority="353" operator="lessThan">
      <formula>6</formula>
    </cfRule>
  </conditionalFormatting>
  <conditionalFormatting sqref="AB28:AH28">
    <cfRule type="cellIs" dxfId="3212" priority="95" operator="equal">
      <formula>5</formula>
    </cfRule>
  </conditionalFormatting>
  <conditionalFormatting sqref="AC28:AC30">
    <cfRule type="cellIs" dxfId="3211" priority="2" operator="equal">
      <formula>"2014-2"</formula>
    </cfRule>
  </conditionalFormatting>
  <conditionalFormatting sqref="AC29:AC30">
    <cfRule type="cellIs" dxfId="3210" priority="5" operator="equal">
      <formula>5</formula>
    </cfRule>
    <cfRule type="cellIs" dxfId="3209" priority="4" operator="equal">
      <formula>"2015-1"</formula>
    </cfRule>
  </conditionalFormatting>
  <conditionalFormatting sqref="AC32">
    <cfRule type="cellIs" dxfId="3208" priority="99" operator="equal">
      <formula>"2015-1"</formula>
    </cfRule>
  </conditionalFormatting>
  <conditionalFormatting sqref="AC40:AD41">
    <cfRule type="cellIs" dxfId="3207" priority="201" operator="equal">
      <formula>"2014-2"</formula>
    </cfRule>
  </conditionalFormatting>
  <conditionalFormatting sqref="AC30:AE32">
    <cfRule type="cellIs" dxfId="3206" priority="3" operator="lessThan">
      <formula>6</formula>
    </cfRule>
    <cfRule type="cellIs" dxfId="3205" priority="1" operator="equal">
      <formula>"2015-1"</formula>
    </cfRule>
  </conditionalFormatting>
  <conditionalFormatting sqref="AC31:AE32">
    <cfRule type="cellIs" dxfId="3204" priority="97" operator="equal">
      <formula>"2014-2"</formula>
    </cfRule>
    <cfRule type="cellIs" dxfId="3203" priority="100" operator="equal">
      <formula>5</formula>
    </cfRule>
  </conditionalFormatting>
  <conditionalFormatting sqref="AC55:AE55">
    <cfRule type="cellIs" dxfId="3202" priority="316" operator="equal">
      <formula>"2014-2"</formula>
    </cfRule>
  </conditionalFormatting>
  <conditionalFormatting sqref="AC26:AG29">
    <cfRule type="cellIs" dxfId="3201" priority="93" operator="lessThan">
      <formula>6</formula>
    </cfRule>
    <cfRule type="cellIs" dxfId="3200" priority="91" operator="equal">
      <formula>"2015-1"</formula>
    </cfRule>
  </conditionalFormatting>
  <conditionalFormatting sqref="AD28">
    <cfRule type="cellIs" dxfId="3199" priority="94" operator="equal">
      <formula>"2015-1"</formula>
    </cfRule>
  </conditionalFormatting>
  <conditionalFormatting sqref="AD32:AD33 AD35">
    <cfRule type="cellIs" dxfId="3198" priority="157" operator="equal">
      <formula>"2015-1"</formula>
    </cfRule>
  </conditionalFormatting>
  <conditionalFormatting sqref="AD41">
    <cfRule type="cellIs" dxfId="3197" priority="199" operator="equal">
      <formula>"2015-1"</formula>
    </cfRule>
    <cfRule type="cellIs" dxfId="3196" priority="202" operator="lessThan">
      <formula>6</formula>
    </cfRule>
  </conditionalFormatting>
  <conditionalFormatting sqref="AD55:AE55">
    <cfRule type="cellIs" dxfId="3195" priority="318" operator="equal">
      <formula>"2015-1"</formula>
    </cfRule>
    <cfRule type="cellIs" dxfId="3194" priority="317" operator="lessThan">
      <formula>6</formula>
    </cfRule>
    <cfRule type="cellIs" dxfId="3193" priority="315" operator="equal">
      <formula>"2015-1"</formula>
    </cfRule>
  </conditionalFormatting>
  <conditionalFormatting sqref="AD28:AG29">
    <cfRule type="cellIs" dxfId="3192" priority="92" operator="equal">
      <formula>"2014-2"</formula>
    </cfRule>
  </conditionalFormatting>
  <conditionalFormatting sqref="AD40:AG40">
    <cfRule type="cellIs" dxfId="3191" priority="226" operator="lessThan">
      <formula>6</formula>
    </cfRule>
    <cfRule type="cellIs" dxfId="3190" priority="223" operator="equal">
      <formula>"2015-1"</formula>
    </cfRule>
  </conditionalFormatting>
  <conditionalFormatting sqref="AE41:AE42">
    <cfRule type="cellIs" dxfId="3189" priority="291" operator="equal">
      <formula>"2015-1"</formula>
    </cfRule>
    <cfRule type="cellIs" dxfId="3188" priority="292" operator="equal">
      <formula>"2014-2"</formula>
    </cfRule>
    <cfRule type="cellIs" dxfId="3187" priority="293" operator="lessThan">
      <formula>6</formula>
    </cfRule>
  </conditionalFormatting>
  <conditionalFormatting sqref="AE42">
    <cfRule type="cellIs" dxfId="3186" priority="294" operator="equal">
      <formula>"2015-1"</formula>
    </cfRule>
  </conditionalFormatting>
  <conditionalFormatting sqref="AF50:AG55">
    <cfRule type="cellIs" dxfId="3185" priority="266" operator="lessThan">
      <formula>6</formula>
    </cfRule>
    <cfRule type="cellIs" dxfId="3184" priority="265" operator="equal">
      <formula>"2014-2"</formula>
    </cfRule>
    <cfRule type="cellIs" dxfId="3183" priority="263" operator="equal">
      <formula>"2015-1"</formula>
    </cfRule>
  </conditionalFormatting>
  <conditionalFormatting sqref="AH50:AH53">
    <cfRule type="cellIs" dxfId="3182" priority="418" operator="equal">
      <formula>"2015-1"</formula>
    </cfRule>
  </conditionalFormatting>
  <conditionalFormatting sqref="AH52:AI52">
    <cfRule type="cellIs" dxfId="3181" priority="372" operator="equal">
      <formula>"2015-1"</formula>
    </cfRule>
    <cfRule type="cellIs" dxfId="3180" priority="373" operator="equal">
      <formula>"2014-2"</formula>
    </cfRule>
    <cfRule type="cellIs" dxfId="3179" priority="374" operator="lessThan">
      <formula>6</formula>
    </cfRule>
  </conditionalFormatting>
  <conditionalFormatting sqref="AH55:AL55">
    <cfRule type="cellIs" dxfId="3178" priority="386" operator="lessThan">
      <formula>6</formula>
    </cfRule>
    <cfRule type="cellIs" dxfId="3177" priority="384" operator="equal">
      <formula>"2015-1"</formula>
    </cfRule>
    <cfRule type="cellIs" dxfId="3176" priority="369" operator="equal">
      <formula>"2014-2"</formula>
    </cfRule>
  </conditionalFormatting>
  <conditionalFormatting sqref="AI52">
    <cfRule type="cellIs" dxfId="3175" priority="375" operator="equal">
      <formula>"2015-1"</formula>
    </cfRule>
  </conditionalFormatting>
  <conditionalFormatting sqref="AI55">
    <cfRule type="cellIs" dxfId="3174" priority="370" operator="lessThan">
      <formula>6</formula>
    </cfRule>
    <cfRule type="cellIs" dxfId="3173" priority="371" operator="equal">
      <formula>"2015-1"</formula>
    </cfRule>
    <cfRule type="cellIs" dxfId="3172" priority="368" operator="equal">
      <formula>"2015-1"</formula>
    </cfRule>
  </conditionalFormatting>
  <conditionalFormatting sqref="AI52:AL53 H55:H58 AC55:AE55 AC42:AG49 AJ38:AO42 AJ43:AN43 BA36:BE36 H23 J23:L23 AQ23:BG23 BI23:BK23 U23:U25 AC23:AC25 AE23:AE25 AG23:AG25 AI23:AI25 J24:K24 AZ24:BE24 BI24:BJ24 BG24:BG39 R25 AL25:AO25 BA25:BE26 BJ25:BJ26 N26:P26 R26:S26 U26:W26 AI26:AO26 N27:S27 U27:AA27 J27:K32 N29:S29 Y30:Z30 U30:W31 AG30:AG32 O30:O34 Y31:AA31 AC33:AG33 AV33:AX37 K33:K38 AC34 AE34:AG34 BA34:BE34 AC35:AE35 AG35 AZ35:BA35 BC35:BE35 U35:Z37 AE36:AG36 AC36:AC37 AK36:AO37 AD37 AG37 BA37 BC37:BE37 U38:W38 Y38:Z38 AC38:AG38 J39:K39 AC39:AE39 AG39 AC40:AC41 BI40:BK41 J40:J42 AG41 AQ42:AX42 BA42:BG50 U42:AA53 AR43:AX43 J43:K45 AI44:AN51 H44:H53 BI44:BM53 J46:L53 BD46:BD55 AC50:AE53 AR51:BG51 AT52:BG53 H54:AE54 AH54:AK54 AP54 AX54:BM54 J55:L58 N55:S58 U55:AA58 BI55:BM58 AC56:AG58 AI56:AO58 AR56:BG58 H59:AK59 AM59 AO59:AQ59 AT59:AU59 AX59:BM59">
    <cfRule type="cellIs" dxfId="3171" priority="466" operator="equal">
      <formula>"2015-1"</formula>
    </cfRule>
  </conditionalFormatting>
  <conditionalFormatting sqref="AJ32:AJ35">
    <cfRule type="cellIs" dxfId="3170" priority="156" operator="equal">
      <formula>"2015-1"</formula>
    </cfRule>
  </conditionalFormatting>
  <conditionalFormatting sqref="AJ42:AJ43">
    <cfRule type="cellIs" dxfId="3169" priority="289" operator="lessThan">
      <formula>6</formula>
    </cfRule>
    <cfRule type="cellIs" dxfId="3168" priority="290" operator="equal">
      <formula>"2015-1"</formula>
    </cfRule>
    <cfRule type="cellIs" dxfId="3167" priority="287" operator="equal">
      <formula>"2015-1"</formula>
    </cfRule>
    <cfRule type="cellIs" dxfId="3166" priority="288" operator="equal">
      <formula>"2014-2"</formula>
    </cfRule>
  </conditionalFormatting>
  <conditionalFormatting sqref="AJ27:AO35">
    <cfRule type="cellIs" dxfId="3165" priority="83" operator="lessThan">
      <formula>6</formula>
    </cfRule>
    <cfRule type="cellIs" dxfId="3164" priority="82" operator="equal">
      <formula>"2014-2"</formula>
    </cfRule>
    <cfRule type="cellIs" dxfId="3163" priority="81" operator="equal">
      <formula>"2015-1"</formula>
    </cfRule>
  </conditionalFormatting>
  <conditionalFormatting sqref="AJ32:AS35">
    <cfRule type="cellIs" dxfId="3162" priority="75" operator="equal">
      <formula>5</formula>
    </cfRule>
  </conditionalFormatting>
  <conditionalFormatting sqref="AJ27:AX31">
    <cfRule type="cellIs" dxfId="3161" priority="65" operator="equal">
      <formula>5</formula>
    </cfRule>
  </conditionalFormatting>
  <conditionalFormatting sqref="AJ38:BF39">
    <cfRule type="cellIs" dxfId="3160" priority="174" operator="equal">
      <formula>5</formula>
    </cfRule>
  </conditionalFormatting>
  <conditionalFormatting sqref="AJ40:BG41">
    <cfRule type="cellIs" dxfId="3159" priority="170" operator="equal">
      <formula>5</formula>
    </cfRule>
  </conditionalFormatting>
  <conditionalFormatting sqref="AK23:AP24">
    <cfRule type="cellIs" dxfId="3158" priority="164" operator="lessThan">
      <formula>6</formula>
    </cfRule>
    <cfRule type="cellIs" dxfId="3157" priority="162" operator="equal">
      <formula>5</formula>
    </cfRule>
    <cfRule type="cellIs" dxfId="3156" priority="161" operator="equal">
      <formula>"2015-1"</formula>
    </cfRule>
    <cfRule type="cellIs" dxfId="3155" priority="163" operator="equal">
      <formula>"2014-2"</formula>
    </cfRule>
  </conditionalFormatting>
  <conditionalFormatting sqref="AL29">
    <cfRule type="cellIs" dxfId="3154" priority="84" operator="equal">
      <formula>"2015-1"</formula>
    </cfRule>
  </conditionalFormatting>
  <conditionalFormatting sqref="AL32">
    <cfRule type="cellIs" dxfId="3153" priority="89" operator="equal">
      <formula>"2015-1"</formula>
    </cfRule>
  </conditionalFormatting>
  <conditionalFormatting sqref="AM52:AM55">
    <cfRule type="cellIs" dxfId="3152" priority="302" operator="equal">
      <formula>"2015-1"</formula>
    </cfRule>
    <cfRule type="cellIs" dxfId="3151" priority="306" operator="lessThan">
      <formula>6</formula>
    </cfRule>
    <cfRule type="cellIs" dxfId="3150" priority="303" operator="equal">
      <formula>"2015-1"</formula>
    </cfRule>
  </conditionalFormatting>
  <conditionalFormatting sqref="AM52:AN55">
    <cfRule type="cellIs" dxfId="3149" priority="262" operator="lessThan">
      <formula>6</formula>
    </cfRule>
    <cfRule type="cellIs" dxfId="3148" priority="261" operator="equal">
      <formula>"2014-2"</formula>
    </cfRule>
    <cfRule type="cellIs" dxfId="3147" priority="259" operator="equal">
      <formula>"2015-1"</formula>
    </cfRule>
  </conditionalFormatting>
  <conditionalFormatting sqref="AO43:AO55">
    <cfRule type="cellIs" dxfId="3146" priority="326" operator="lessThan">
      <formula>6</formula>
    </cfRule>
    <cfRule type="cellIs" dxfId="3145" priority="323" operator="equal">
      <formula>"2015-1"</formula>
    </cfRule>
    <cfRule type="cellIs" dxfId="3144" priority="322" operator="equal">
      <formula>"2015-1"</formula>
    </cfRule>
    <cfRule type="cellIs" dxfId="3143" priority="319" operator="equal">
      <formula>"2015-1"</formula>
    </cfRule>
    <cfRule type="cellIs" dxfId="3142" priority="320" operator="equal">
      <formula>"2014-2"</formula>
    </cfRule>
    <cfRule type="cellIs" dxfId="3141" priority="321" operator="lessThan">
      <formula>6</formula>
    </cfRule>
  </conditionalFormatting>
  <conditionalFormatting sqref="AO43:AQ55">
    <cfRule type="cellIs" dxfId="3140" priority="312" operator="equal">
      <formula>5</formula>
    </cfRule>
  </conditionalFormatting>
  <conditionalFormatting sqref="AP43:AP53">
    <cfRule type="cellIs" dxfId="3139" priority="416" operator="equal">
      <formula>"2015-1"</formula>
    </cfRule>
  </conditionalFormatting>
  <conditionalFormatting sqref="AP26:AQ42">
    <cfRule type="cellIs" dxfId="3138" priority="74" operator="equal">
      <formula>"2015-1"</formula>
    </cfRule>
  </conditionalFormatting>
  <conditionalFormatting sqref="AQ43:AQ55">
    <cfRule type="cellIs" dxfId="3137" priority="308" operator="equal">
      <formula>"2014-2"</formula>
    </cfRule>
    <cfRule type="cellIs" dxfId="3136" priority="307" operator="equal">
      <formula>"2015-1"</formula>
    </cfRule>
    <cfRule type="cellIs" dxfId="3135" priority="309" operator="lessThan">
      <formula>6</formula>
    </cfRule>
    <cfRule type="cellIs" dxfId="3134" priority="310" operator="equal">
      <formula>"2015-1"</formula>
    </cfRule>
    <cfRule type="cellIs" dxfId="3133" priority="311" operator="equal">
      <formula>"2015-1"</formula>
    </cfRule>
    <cfRule type="cellIs" dxfId="3132" priority="314" operator="lessThan">
      <formula>6</formula>
    </cfRule>
  </conditionalFormatting>
  <conditionalFormatting sqref="AQ32:AS37">
    <cfRule type="cellIs" dxfId="3131" priority="71" operator="equal">
      <formula>"2015-1"</formula>
    </cfRule>
    <cfRule type="cellIs" dxfId="3130" priority="72" operator="equal">
      <formula>"2014-2"</formula>
    </cfRule>
    <cfRule type="cellIs" dxfId="3129" priority="73" operator="lessThan">
      <formula>6</formula>
    </cfRule>
  </conditionalFormatting>
  <conditionalFormatting sqref="AQ24:AX31">
    <cfRule type="cellIs" dxfId="3128" priority="61" operator="equal">
      <formula>"2015-1"</formula>
    </cfRule>
    <cfRule type="cellIs" dxfId="3127" priority="62" operator="equal">
      <formula>"2014-2"</formula>
    </cfRule>
    <cfRule type="cellIs" dxfId="3126" priority="63" operator="lessThan">
      <formula>6</formula>
    </cfRule>
  </conditionalFormatting>
  <conditionalFormatting sqref="AQ38:BF39">
    <cfRule type="cellIs" dxfId="3125" priority="173" operator="equal">
      <formula>"2015-1"</formula>
    </cfRule>
    <cfRule type="cellIs" dxfId="3124" priority="176" operator="lessThan">
      <formula>6</formula>
    </cfRule>
    <cfRule type="cellIs" dxfId="3123" priority="175" operator="equal">
      <formula>"2014-2"</formula>
    </cfRule>
  </conditionalFormatting>
  <conditionalFormatting sqref="AQ40:BG41">
    <cfRule type="cellIs" dxfId="3122" priority="171" operator="equal">
      <formula>"2014-2"</formula>
    </cfRule>
    <cfRule type="cellIs" dxfId="3121" priority="172" operator="lessThan">
      <formula>6</formula>
    </cfRule>
    <cfRule type="cellIs" dxfId="3120" priority="169" operator="equal">
      <formula>"2015-1"</formula>
    </cfRule>
  </conditionalFormatting>
  <conditionalFormatting sqref="AR52:AS55">
    <cfRule type="cellIs" dxfId="3119" priority="254" operator="lessThan">
      <formula>6</formula>
    </cfRule>
    <cfRule type="cellIs" dxfId="3118" priority="253" operator="equal">
      <formula>"2014-2"</formula>
    </cfRule>
    <cfRule type="cellIs" dxfId="3117" priority="251" operator="equal">
      <formula>"2015-1"</formula>
    </cfRule>
  </conditionalFormatting>
  <conditionalFormatting sqref="AR44:AZ50">
    <cfRule type="cellIs" dxfId="3116" priority="347" operator="equal">
      <formula>"2015-1"</formula>
    </cfRule>
    <cfRule type="cellIs" dxfId="3115" priority="349" operator="equal">
      <formula>"2014-2"</formula>
    </cfRule>
    <cfRule type="cellIs" dxfId="3114" priority="350" operator="lessThan">
      <formula>6</formula>
    </cfRule>
  </conditionalFormatting>
  <conditionalFormatting sqref="AR44:BM55">
    <cfRule type="cellIs" dxfId="3113" priority="184" operator="equal">
      <formula>5</formula>
    </cfRule>
  </conditionalFormatting>
  <conditionalFormatting sqref="AT54:AU55">
    <cfRule type="cellIs" dxfId="3112" priority="194" operator="lessThan">
      <formula>6</formula>
    </cfRule>
    <cfRule type="cellIs" dxfId="3111" priority="191" operator="equal">
      <formula>"2015-1"</formula>
    </cfRule>
  </conditionalFormatting>
  <conditionalFormatting sqref="AT55:BH55">
    <cfRule type="cellIs" dxfId="3110" priority="185" operator="equal">
      <formula>"2014-2"</formula>
    </cfRule>
  </conditionalFormatting>
  <conditionalFormatting sqref="AU32:AX32">
    <cfRule type="cellIs" dxfId="3109" priority="68" operator="lessThan">
      <formula>6</formula>
    </cfRule>
    <cfRule type="cellIs" dxfId="3108" priority="70" operator="equal">
      <formula>5</formula>
    </cfRule>
    <cfRule type="cellIs" dxfId="3107" priority="66" operator="equal">
      <formula>"2015-1"</formula>
    </cfRule>
    <cfRule type="cellIs" dxfId="3106" priority="67" operator="equal">
      <formula>"2014-2"</formula>
    </cfRule>
  </conditionalFormatting>
  <conditionalFormatting sqref="AV29">
    <cfRule type="cellIs" dxfId="3105" priority="64" operator="equal">
      <formula>"2015-1"</formula>
    </cfRule>
  </conditionalFormatting>
  <conditionalFormatting sqref="AV32">
    <cfRule type="cellIs" dxfId="3104" priority="69" operator="equal">
      <formula>"2015-1"</formula>
    </cfRule>
  </conditionalFormatting>
  <conditionalFormatting sqref="AV55:AW55">
    <cfRule type="cellIs" dxfId="3103" priority="186" operator="lessThan">
      <formula>6</formula>
    </cfRule>
  </conditionalFormatting>
  <conditionalFormatting sqref="AV55:BH55">
    <cfRule type="cellIs" dxfId="3102" priority="183" operator="equal">
      <formula>"2015-1"</formula>
    </cfRule>
  </conditionalFormatting>
  <conditionalFormatting sqref="AY27:AY36">
    <cfRule type="cellIs" dxfId="3101" priority="56" operator="equal">
      <formula>"2015-1"</formula>
    </cfRule>
    <cfRule type="cellIs" dxfId="3100" priority="57" operator="equal">
      <formula>"2014-2"</formula>
    </cfRule>
    <cfRule type="cellIs" dxfId="3099" priority="58" operator="lessThan">
      <formula>6</formula>
    </cfRule>
    <cfRule type="cellIs" dxfId="3098" priority="60" operator="equal">
      <formula>5</formula>
    </cfRule>
  </conditionalFormatting>
  <conditionalFormatting sqref="AY30">
    <cfRule type="cellIs" dxfId="3097" priority="59" operator="equal">
      <formula>"2015-1"</formula>
    </cfRule>
  </conditionalFormatting>
  <conditionalFormatting sqref="AZ27:BF33">
    <cfRule type="cellIs" dxfId="3096" priority="48" operator="lessThan">
      <formula>6</formula>
    </cfRule>
    <cfRule type="cellIs" dxfId="3095" priority="50" operator="equal">
      <formula>5</formula>
    </cfRule>
    <cfRule type="cellIs" dxfId="3094" priority="47" operator="equal">
      <formula>"2014-2"</formula>
    </cfRule>
    <cfRule type="cellIs" dxfId="3093" priority="46" operator="equal">
      <formula>"2015-1"</formula>
    </cfRule>
  </conditionalFormatting>
  <conditionalFormatting sqref="BB28">
    <cfRule type="cellIs" dxfId="3092" priority="54" operator="equal">
      <formula>"2015-1"</formula>
    </cfRule>
  </conditionalFormatting>
  <conditionalFormatting sqref="BB30">
    <cfRule type="cellIs" dxfId="3091" priority="49" operator="equal">
      <formula>"2015-1"</formula>
    </cfRule>
  </conditionalFormatting>
  <conditionalFormatting sqref="BB35:BB38">
    <cfRule type="cellIs" dxfId="3090" priority="140" operator="equal">
      <formula>5</formula>
    </cfRule>
    <cfRule type="cellIs" dxfId="3089" priority="138" operator="lessThan">
      <formula>6</formula>
    </cfRule>
    <cfRule type="cellIs" dxfId="3088" priority="137" operator="equal">
      <formula>"2014-2"</formula>
    </cfRule>
    <cfRule type="cellIs" dxfId="3087" priority="139" operator="equal">
      <formula>"2015-1"</formula>
    </cfRule>
    <cfRule type="cellIs" dxfId="3086" priority="136" operator="equal">
      <formula>"2015-1"</formula>
    </cfRule>
  </conditionalFormatting>
  <conditionalFormatting sqref="BF35:BF36">
    <cfRule type="cellIs" dxfId="3085" priority="339" operator="equal">
      <formula>"2015-1"</formula>
    </cfRule>
    <cfRule type="cellIs" dxfId="3084" priority="340" operator="equal">
      <formula>5</formula>
    </cfRule>
    <cfRule type="cellIs" dxfId="3083" priority="341" operator="equal">
      <formula>"2014-2"</formula>
    </cfRule>
    <cfRule type="cellIs" dxfId="3082" priority="342" operator="lessThan">
      <formula>6</formula>
    </cfRule>
  </conditionalFormatting>
  <conditionalFormatting sqref="BH27:BH41">
    <cfRule type="cellIs" dxfId="3081" priority="23" operator="lessThan">
      <formula>6</formula>
    </cfRule>
    <cfRule type="cellIs" dxfId="3080" priority="21" operator="equal">
      <formula>"2015-1"</formula>
    </cfRule>
  </conditionalFormatting>
  <conditionalFormatting sqref="BH27:BH43">
    <cfRule type="cellIs" dxfId="3079" priority="22" operator="equal">
      <formula>"2014-2"</formula>
    </cfRule>
  </conditionalFormatting>
  <conditionalFormatting sqref="BH28">
    <cfRule type="cellIs" dxfId="3078" priority="34" operator="equal">
      <formula>"2015-1"</formula>
    </cfRule>
  </conditionalFormatting>
  <conditionalFormatting sqref="BH30">
    <cfRule type="cellIs" dxfId="3077" priority="29" operator="equal">
      <formula>"2015-1"</formula>
    </cfRule>
  </conditionalFormatting>
  <conditionalFormatting sqref="BH35:BH37">
    <cfRule type="cellIs" dxfId="3076" priority="24" operator="equal">
      <formula>"2015-1"</formula>
    </cfRule>
  </conditionalFormatting>
  <conditionalFormatting sqref="BH44:BH53">
    <cfRule type="cellIs" dxfId="3075" priority="414" operator="equal">
      <formula>"2015-1"</formula>
    </cfRule>
  </conditionalFormatting>
  <conditionalFormatting sqref="BH55">
    <cfRule type="cellIs" dxfId="3074" priority="250" operator="lessThan">
      <formula>6</formula>
    </cfRule>
  </conditionalFormatting>
  <conditionalFormatting sqref="BH42:BK43">
    <cfRule type="cellIs" dxfId="3073" priority="286" operator="lessThan">
      <formula>6</formula>
    </cfRule>
    <cfRule type="cellIs" dxfId="3072" priority="283" operator="equal">
      <formula>"2015-1"</formula>
    </cfRule>
  </conditionalFormatting>
  <conditionalFormatting sqref="BH27:BM43">
    <cfRule type="cellIs" dxfId="3071" priority="25" operator="equal">
      <formula>5</formula>
    </cfRule>
  </conditionalFormatting>
  <conditionalFormatting sqref="BI27:BM39">
    <cfRule type="cellIs" dxfId="3070" priority="334" operator="lessThan">
      <formula>6</formula>
    </cfRule>
    <cfRule type="cellIs" dxfId="3069" priority="331" operator="equal">
      <formula>"2015-1"</formula>
    </cfRule>
  </conditionalFormatting>
  <conditionalFormatting sqref="BI27:BM53">
    <cfRule type="cellIs" dxfId="3068" priority="217" operator="equal">
      <formula>"2014-2"</formula>
    </cfRule>
  </conditionalFormatting>
  <conditionalFormatting sqref="BL23:BM26">
    <cfRule type="cellIs" dxfId="3067" priority="281" operator="equal">
      <formula>"2014-2"</formula>
    </cfRule>
    <cfRule type="cellIs" dxfId="3066" priority="280" operator="equal">
      <formula>5</formula>
    </cfRule>
    <cfRule type="cellIs" dxfId="3065" priority="279" operator="equal">
      <formula>"2015-1"</formula>
    </cfRule>
    <cfRule type="cellIs" dxfId="3064" priority="282" operator="lessThan">
      <formula>6</formula>
    </cfRule>
  </conditionalFormatting>
  <conditionalFormatting sqref="BL40:BM43">
    <cfRule type="cellIs" dxfId="3063" priority="215" operator="equal">
      <formula>"2015-1"</formula>
    </cfRule>
    <cfRule type="cellIs" dxfId="3062" priority="218" operator="lessThan">
      <formula>6</formula>
    </cfRule>
  </conditionalFormatting>
  <printOptions horizontalCentered="1"/>
  <pageMargins left="0.37" right="0.25" top="0.52" bottom="0.55000000000000004" header="0.30000000000000004" footer="0.30000000000000004"/>
  <pageSetup orientation="portrait" r:id="rId1"/>
  <headerFooter alignWithMargins="0"/>
  <ignoredErrors>
    <ignoredError sqref="BO43:BS43 BN38 BO38:BR38" formulaRange="1"/>
  </ignoredError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L92"/>
  <sheetViews>
    <sheetView topLeftCell="A6" zoomScaleNormal="100" zoomScalePageLayoutView="90" workbookViewId="0">
      <pane xSplit="7" ySplit="4" topLeftCell="H10" activePane="bottomRight" state="frozen"/>
      <selection activeCell="A6" sqref="A6"/>
      <selection pane="topRight" activeCell="H6" sqref="H6"/>
      <selection pane="bottomLeft" activeCell="A10" sqref="A10"/>
      <selection pane="bottomRight" activeCell="D12" sqref="D12"/>
    </sheetView>
  </sheetViews>
  <sheetFormatPr baseColWidth="10" defaultColWidth="11.44140625" defaultRowHeight="13.8" x14ac:dyDescent="0.25"/>
  <cols>
    <col min="1" max="1" width="6.6640625" style="52" customWidth="1"/>
    <col min="2" max="2" width="9" style="52" customWidth="1"/>
    <col min="3" max="3" width="14.33203125" style="52" bestFit="1" customWidth="1"/>
    <col min="4" max="4" width="50" style="52" customWidth="1"/>
    <col min="5" max="5" width="8.5546875" style="52" customWidth="1"/>
    <col min="6" max="7" width="7.44140625" style="52" customWidth="1"/>
    <col min="8" max="8" width="11.33203125" style="52" customWidth="1"/>
    <col min="9" max="9" width="9.44140625" style="52" customWidth="1"/>
    <col min="10" max="11" width="9.88671875" style="52" customWidth="1"/>
    <col min="12" max="12" width="12.5546875" style="52" customWidth="1"/>
    <col min="13" max="15" width="9.88671875" style="52" customWidth="1"/>
    <col min="16" max="17" width="12.88671875" style="52" customWidth="1"/>
    <col min="18" max="18" width="11.88671875" style="52" customWidth="1"/>
    <col min="19" max="20" width="9.88671875" style="52" customWidth="1"/>
    <col min="21" max="21" width="10.88671875" style="52" customWidth="1"/>
    <col min="22" max="37" width="9.88671875" style="52" customWidth="1"/>
    <col min="38" max="38" width="11.109375" style="52" customWidth="1"/>
    <col min="39" max="40" width="9.88671875" style="52" customWidth="1"/>
    <col min="41" max="43" width="11" style="52" customWidth="1"/>
    <col min="44" max="44" width="9.88671875" style="52" customWidth="1"/>
    <col min="45" max="45" width="12.5546875" style="52" customWidth="1"/>
    <col min="46" max="46" width="9.88671875" style="52" customWidth="1"/>
    <col min="47" max="47" width="11.109375" style="52" customWidth="1"/>
    <col min="48" max="64" width="9.88671875" style="52" customWidth="1"/>
    <col min="65" max="65" width="13.44140625" style="52" customWidth="1"/>
    <col min="66" max="66" width="9.88671875" style="52" customWidth="1"/>
    <col min="67" max="67" width="11.5546875" style="52" customWidth="1"/>
    <col min="68" max="68" width="11.44140625" style="52" customWidth="1"/>
    <col min="69" max="70" width="11.109375" style="52" customWidth="1"/>
    <col min="71" max="71" width="13.33203125" style="52" customWidth="1"/>
    <col min="72" max="72" width="11.109375" style="52" customWidth="1"/>
    <col min="73" max="73" width="5.6640625" style="267" customWidth="1"/>
    <col min="74" max="80" width="5.6640625" style="52" customWidth="1"/>
    <col min="81" max="81" width="9.5546875" style="52" customWidth="1"/>
    <col min="82" max="82" width="11.44140625" style="52"/>
    <col min="83" max="85" width="5.6640625" style="52" customWidth="1"/>
    <col min="86" max="86" width="10" style="52" customWidth="1"/>
    <col min="87" max="87" width="11.44140625" style="52"/>
    <col min="88" max="95" width="5.6640625" style="52" customWidth="1"/>
    <col min="96" max="96" width="10.6640625" style="52" customWidth="1"/>
    <col min="97" max="97" width="11.44140625" style="52"/>
    <col min="98" max="105" width="5.6640625" style="52" customWidth="1"/>
    <col min="106" max="106" width="10.5546875" style="52" customWidth="1"/>
    <col min="107" max="107" width="11.44140625" style="52"/>
    <col min="108" max="108" width="16.5546875" style="52" customWidth="1"/>
    <col min="109" max="109" width="15.88671875" style="52" customWidth="1"/>
    <col min="110" max="110" width="10.44140625" style="52" customWidth="1"/>
    <col min="111" max="114" width="11.44140625" style="52"/>
    <col min="115" max="115" width="13.5546875" style="52" customWidth="1"/>
    <col min="116" max="16384" width="11.44140625" style="52"/>
  </cols>
  <sheetData>
    <row r="1" spans="1:116" ht="21" x14ac:dyDescent="0.4">
      <c r="A1" s="3" t="s">
        <v>31</v>
      </c>
      <c r="B1" s="3"/>
      <c r="C1" s="2"/>
      <c r="D1" s="2"/>
      <c r="E1" s="2"/>
      <c r="F1" s="2"/>
      <c r="J1" s="3"/>
      <c r="K1" s="3"/>
      <c r="L1" s="9"/>
      <c r="M1" s="3"/>
      <c r="N1" s="3"/>
      <c r="O1" s="3"/>
      <c r="P1" s="3"/>
      <c r="Q1" s="3"/>
      <c r="R1" s="3"/>
      <c r="S1" s="3"/>
      <c r="T1" s="3"/>
      <c r="U1" s="3"/>
      <c r="V1" s="3"/>
      <c r="W1" s="3"/>
      <c r="X1" s="3"/>
      <c r="Y1" s="3"/>
      <c r="Z1" s="3"/>
      <c r="AA1" s="3"/>
      <c r="AB1" s="3"/>
      <c r="AC1" s="3"/>
      <c r="AD1" s="3"/>
      <c r="AE1" s="3"/>
      <c r="AW1" s="10"/>
      <c r="BI1" s="11"/>
      <c r="BM1" s="12"/>
    </row>
    <row r="2" spans="1:116"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6" ht="17.399999999999999" x14ac:dyDescent="0.25">
      <c r="A3" s="2" t="s">
        <v>182</v>
      </c>
      <c r="B3" s="2"/>
      <c r="C3" s="2"/>
      <c r="D3" s="2"/>
      <c r="E3" s="2"/>
      <c r="F3" s="2"/>
      <c r="J3" s="2"/>
      <c r="K3" s="2"/>
      <c r="L3" s="2"/>
      <c r="M3" s="2"/>
      <c r="N3" s="2"/>
      <c r="O3" s="2"/>
      <c r="P3" s="2"/>
      <c r="Q3" s="2"/>
      <c r="R3" s="2"/>
      <c r="S3" s="2"/>
      <c r="T3" s="2"/>
      <c r="U3" s="2"/>
      <c r="V3" s="2"/>
      <c r="W3" s="2"/>
      <c r="X3" s="2"/>
      <c r="Y3" s="2"/>
      <c r="Z3" s="2"/>
      <c r="AA3" s="2"/>
      <c r="AB3" s="2"/>
      <c r="AC3" s="2"/>
      <c r="AD3" s="2"/>
      <c r="AE3" s="2"/>
    </row>
    <row r="4" spans="1:116" ht="17.399999999999999" x14ac:dyDescent="0.25">
      <c r="A4" s="2" t="s">
        <v>401</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6" ht="18" customHeight="1" x14ac:dyDescent="0.25"/>
    <row r="6" spans="1:116" ht="33" customHeight="1" thickBot="1" x14ac:dyDescent="0.3">
      <c r="A6" s="2" t="s">
        <v>93</v>
      </c>
      <c r="B6" s="2"/>
    </row>
    <row r="7" spans="1:116" ht="60" customHeight="1" thickBot="1" x14ac:dyDescent="0.3">
      <c r="A7" s="1014" t="s">
        <v>2</v>
      </c>
      <c r="B7" s="1017" t="s">
        <v>65</v>
      </c>
      <c r="C7" s="1017" t="s">
        <v>0</v>
      </c>
      <c r="D7" s="1017" t="s">
        <v>1</v>
      </c>
      <c r="E7" s="1000" t="s">
        <v>32</v>
      </c>
      <c r="F7" s="1000"/>
      <c r="G7" s="1000"/>
      <c r="H7" s="1029" t="s">
        <v>3</v>
      </c>
      <c r="I7" s="1029"/>
      <c r="J7" s="1029"/>
      <c r="K7" s="1029"/>
      <c r="L7" s="1029"/>
      <c r="M7" s="1013"/>
      <c r="N7" s="1013"/>
      <c r="O7" s="1013"/>
      <c r="P7" s="1013"/>
      <c r="Q7" s="1013"/>
      <c r="R7" s="1013"/>
      <c r="S7" s="1013"/>
      <c r="T7" s="1029"/>
      <c r="U7" s="1029"/>
      <c r="V7" s="1029"/>
      <c r="W7" s="1029"/>
      <c r="X7" s="1029"/>
      <c r="Y7" s="1029"/>
      <c r="Z7" s="1029"/>
      <c r="AA7" s="1029"/>
      <c r="AB7" s="1029"/>
      <c r="AC7" s="1029"/>
      <c r="AD7" s="1029"/>
      <c r="AE7" s="1029"/>
      <c r="AF7" s="1029"/>
      <c r="AG7" s="1029"/>
      <c r="AH7" s="1029"/>
      <c r="AI7" s="1029"/>
      <c r="AJ7" s="1029"/>
      <c r="AK7" s="1029"/>
      <c r="AL7" s="1029"/>
      <c r="AM7" s="1029"/>
      <c r="AN7" s="1013"/>
      <c r="AO7" s="1029"/>
      <c r="AP7" s="1029"/>
      <c r="AQ7" s="1029"/>
      <c r="AR7" s="1029"/>
      <c r="AS7" s="1029"/>
      <c r="AT7" s="1029"/>
      <c r="AU7" s="1029"/>
      <c r="AV7" s="1013"/>
      <c r="AW7" s="1013"/>
      <c r="AX7" s="1027" t="s">
        <v>10</v>
      </c>
      <c r="AY7" s="1028"/>
      <c r="AZ7" s="1028"/>
      <c r="BA7" s="1028"/>
      <c r="BB7" s="1028"/>
      <c r="BC7" s="1028"/>
      <c r="BD7" s="1028"/>
      <c r="BE7" s="1028"/>
      <c r="BF7" s="1028"/>
      <c r="BG7" s="1028"/>
      <c r="BH7" s="1028"/>
      <c r="BI7" s="1028"/>
      <c r="BJ7" s="1028"/>
      <c r="BK7" s="1028"/>
      <c r="BL7" s="1030" t="s">
        <v>11</v>
      </c>
      <c r="BM7" s="1007"/>
      <c r="BN7" s="1031"/>
      <c r="BO7" s="1008" t="s">
        <v>58</v>
      </c>
      <c r="BP7" s="1009"/>
      <c r="BQ7" s="1009"/>
      <c r="BR7" s="1009"/>
      <c r="BS7" s="1009"/>
      <c r="BT7" s="1010"/>
      <c r="BU7" s="996" t="s">
        <v>19</v>
      </c>
      <c r="BV7" s="996"/>
      <c r="BW7" s="996"/>
      <c r="BX7" s="996"/>
      <c r="BY7" s="996"/>
      <c r="BZ7" s="996"/>
      <c r="CA7" s="996"/>
      <c r="CB7" s="996"/>
      <c r="CC7" s="996"/>
      <c r="CD7" s="1011"/>
      <c r="CE7" s="997" t="s">
        <v>51</v>
      </c>
      <c r="CF7" s="998"/>
      <c r="CG7" s="998"/>
      <c r="CH7" s="998"/>
      <c r="CI7" s="999"/>
      <c r="CJ7" s="995" t="s">
        <v>20</v>
      </c>
      <c r="CK7" s="996"/>
      <c r="CL7" s="996"/>
      <c r="CM7" s="996"/>
      <c r="CN7" s="996"/>
      <c r="CO7" s="996"/>
      <c r="CP7" s="996"/>
      <c r="CQ7" s="996"/>
      <c r="CR7" s="996"/>
      <c r="CS7" s="1011"/>
      <c r="CT7" s="995" t="s">
        <v>21</v>
      </c>
      <c r="CU7" s="996"/>
      <c r="CV7" s="996"/>
      <c r="CW7" s="996"/>
      <c r="CX7" s="996"/>
      <c r="CY7" s="996"/>
      <c r="CZ7" s="996"/>
      <c r="DA7" s="996"/>
      <c r="DB7" s="996"/>
      <c r="DC7" s="996"/>
      <c r="DD7" s="997" t="s">
        <v>77</v>
      </c>
      <c r="DE7" s="998"/>
      <c r="DF7" s="997" t="s">
        <v>67</v>
      </c>
      <c r="DG7" s="998"/>
      <c r="DH7" s="998"/>
      <c r="DI7" s="998"/>
      <c r="DJ7" s="998"/>
      <c r="DK7" s="998"/>
      <c r="DL7" s="999"/>
    </row>
    <row r="8" spans="1:116" s="54" customFormat="1" ht="51" x14ac:dyDescent="0.2">
      <c r="A8" s="1015"/>
      <c r="B8" s="1018"/>
      <c r="C8" s="1018"/>
      <c r="D8" s="1018"/>
      <c r="E8" s="1018" t="s">
        <v>402</v>
      </c>
      <c r="F8" s="1018" t="s">
        <v>33</v>
      </c>
      <c r="G8" s="1032" t="s">
        <v>15</v>
      </c>
      <c r="H8" s="27" t="s">
        <v>158</v>
      </c>
      <c r="I8" s="28" t="s">
        <v>159</v>
      </c>
      <c r="J8" s="28" t="s">
        <v>160</v>
      </c>
      <c r="K8" s="28" t="s">
        <v>95</v>
      </c>
      <c r="L8" s="29" t="s">
        <v>221</v>
      </c>
      <c r="M8" s="14" t="s">
        <v>161</v>
      </c>
      <c r="N8" s="15" t="s">
        <v>751</v>
      </c>
      <c r="O8" s="15" t="s">
        <v>259</v>
      </c>
      <c r="P8" s="15" t="s">
        <v>163</v>
      </c>
      <c r="Q8" s="15" t="s">
        <v>7</v>
      </c>
      <c r="R8" s="35" t="s">
        <v>4</v>
      </c>
      <c r="S8" s="36" t="s">
        <v>164</v>
      </c>
      <c r="T8" s="27" t="s">
        <v>165</v>
      </c>
      <c r="U8" s="28" t="s">
        <v>166</v>
      </c>
      <c r="V8" s="28" t="s">
        <v>105</v>
      </c>
      <c r="W8" s="28" t="s">
        <v>167</v>
      </c>
      <c r="X8" s="28" t="s">
        <v>100</v>
      </c>
      <c r="Y8" s="29" t="s">
        <v>6</v>
      </c>
      <c r="Z8" s="27" t="s">
        <v>168</v>
      </c>
      <c r="AA8" s="28" t="s">
        <v>169</v>
      </c>
      <c r="AB8" s="28" t="s">
        <v>170</v>
      </c>
      <c r="AC8" s="28" t="s">
        <v>171</v>
      </c>
      <c r="AD8" s="28" t="s">
        <v>260</v>
      </c>
      <c r="AE8" s="29" t="s">
        <v>109</v>
      </c>
      <c r="AF8" s="27" t="s">
        <v>172</v>
      </c>
      <c r="AG8" s="28" t="s">
        <v>750</v>
      </c>
      <c r="AH8" s="28" t="s">
        <v>261</v>
      </c>
      <c r="AI8" s="28" t="s">
        <v>265</v>
      </c>
      <c r="AJ8" s="28" t="s">
        <v>174</v>
      </c>
      <c r="AK8" s="28" t="s">
        <v>819</v>
      </c>
      <c r="AL8" s="29" t="s">
        <v>175</v>
      </c>
      <c r="AM8" s="27" t="s">
        <v>176</v>
      </c>
      <c r="AN8" s="201" t="s">
        <v>748</v>
      </c>
      <c r="AO8" s="28" t="s">
        <v>263</v>
      </c>
      <c r="AP8" s="28" t="s">
        <v>177</v>
      </c>
      <c r="AQ8" s="28" t="s">
        <v>178</v>
      </c>
      <c r="AR8" s="29" t="s">
        <v>179</v>
      </c>
      <c r="AS8" s="27" t="s">
        <v>180</v>
      </c>
      <c r="AT8" s="28" t="s">
        <v>181</v>
      </c>
      <c r="AU8" s="28" t="s">
        <v>264</v>
      </c>
      <c r="AV8" s="34" t="s">
        <v>46</v>
      </c>
      <c r="AW8" s="16" t="s">
        <v>9</v>
      </c>
      <c r="AX8" s="38" t="s">
        <v>749</v>
      </c>
      <c r="AY8" s="38" t="s">
        <v>262</v>
      </c>
      <c r="AZ8" s="38" t="s">
        <v>8</v>
      </c>
      <c r="BA8" s="38" t="s">
        <v>266</v>
      </c>
      <c r="BB8" s="38" t="s">
        <v>267</v>
      </c>
      <c r="BC8" s="38" t="s">
        <v>268</v>
      </c>
      <c r="BD8" s="38" t="s">
        <v>269</v>
      </c>
      <c r="BE8" s="38" t="s">
        <v>270</v>
      </c>
      <c r="BF8" s="39" t="s">
        <v>271</v>
      </c>
      <c r="BG8" s="39" t="s">
        <v>272</v>
      </c>
      <c r="BH8" s="39" t="s">
        <v>273</v>
      </c>
      <c r="BI8" s="39" t="s">
        <v>274</v>
      </c>
      <c r="BJ8" s="39" t="s">
        <v>275</v>
      </c>
      <c r="BK8" s="42" t="s">
        <v>276</v>
      </c>
      <c r="BL8" s="43" t="s">
        <v>12</v>
      </c>
      <c r="BM8" s="6" t="s">
        <v>13</v>
      </c>
      <c r="BN8" s="44" t="s">
        <v>14</v>
      </c>
      <c r="BO8" s="21" t="s">
        <v>56</v>
      </c>
      <c r="BP8" s="19" t="s">
        <v>62</v>
      </c>
      <c r="BQ8" s="19" t="s">
        <v>63</v>
      </c>
      <c r="BR8" s="25" t="s">
        <v>64</v>
      </c>
      <c r="BS8" s="25" t="s">
        <v>76</v>
      </c>
      <c r="BT8" s="26" t="s">
        <v>57</v>
      </c>
      <c r="BU8" s="8" t="s">
        <v>22</v>
      </c>
      <c r="BV8" s="7" t="s">
        <v>23</v>
      </c>
      <c r="BW8" s="7" t="s">
        <v>24</v>
      </c>
      <c r="BX8" s="7" t="s">
        <v>25</v>
      </c>
      <c r="BY8" s="7" t="s">
        <v>26</v>
      </c>
      <c r="BZ8" s="7" t="s">
        <v>27</v>
      </c>
      <c r="CA8" s="7" t="s">
        <v>28</v>
      </c>
      <c r="CB8" s="7" t="s">
        <v>29</v>
      </c>
      <c r="CC8" s="22" t="s">
        <v>35</v>
      </c>
      <c r="CD8" s="13" t="s">
        <v>59</v>
      </c>
      <c r="CE8" s="8" t="s">
        <v>22</v>
      </c>
      <c r="CF8" s="7" t="s">
        <v>23</v>
      </c>
      <c r="CG8" s="7" t="s">
        <v>24</v>
      </c>
      <c r="CH8" s="7" t="s">
        <v>34</v>
      </c>
      <c r="CI8" s="23" t="s">
        <v>60</v>
      </c>
      <c r="CJ8" s="8" t="s">
        <v>22</v>
      </c>
      <c r="CK8" s="7" t="s">
        <v>23</v>
      </c>
      <c r="CL8" s="7" t="s">
        <v>24</v>
      </c>
      <c r="CM8" s="7" t="s">
        <v>25</v>
      </c>
      <c r="CN8" s="7" t="s">
        <v>26</v>
      </c>
      <c r="CO8" s="7" t="s">
        <v>27</v>
      </c>
      <c r="CP8" s="7" t="s">
        <v>28</v>
      </c>
      <c r="CQ8" s="7" t="s">
        <v>29</v>
      </c>
      <c r="CR8" s="7" t="s">
        <v>34</v>
      </c>
      <c r="CS8" s="23" t="s">
        <v>60</v>
      </c>
      <c r="CT8" s="8" t="s">
        <v>22</v>
      </c>
      <c r="CU8" s="7" t="s">
        <v>23</v>
      </c>
      <c r="CV8" s="7" t="s">
        <v>24</v>
      </c>
      <c r="CW8" s="7" t="s">
        <v>25</v>
      </c>
      <c r="CX8" s="7" t="s">
        <v>26</v>
      </c>
      <c r="CY8" s="7" t="s">
        <v>27</v>
      </c>
      <c r="CZ8" s="7" t="s">
        <v>28</v>
      </c>
      <c r="DA8" s="7" t="s">
        <v>29</v>
      </c>
      <c r="DB8" s="7" t="s">
        <v>34</v>
      </c>
      <c r="DC8" s="24" t="s">
        <v>60</v>
      </c>
      <c r="DD8" s="8" t="s">
        <v>78</v>
      </c>
      <c r="DE8" s="22" t="s">
        <v>61</v>
      </c>
      <c r="DF8" s="8" t="s">
        <v>68</v>
      </c>
      <c r="DG8" s="7" t="s">
        <v>74</v>
      </c>
      <c r="DH8" s="7" t="s">
        <v>69</v>
      </c>
      <c r="DI8" s="7" t="s">
        <v>70</v>
      </c>
      <c r="DJ8" s="7" t="s">
        <v>71</v>
      </c>
      <c r="DK8" s="7" t="s">
        <v>72</v>
      </c>
      <c r="DL8" s="13" t="s">
        <v>73</v>
      </c>
    </row>
    <row r="9" spans="1:116" s="54" customFormat="1" ht="15.75" customHeight="1" x14ac:dyDescent="0.2">
      <c r="A9" s="1015"/>
      <c r="B9" s="1018"/>
      <c r="C9" s="1018"/>
      <c r="D9" s="1018"/>
      <c r="E9" s="1018"/>
      <c r="F9" s="1018"/>
      <c r="G9" s="1032"/>
      <c r="H9" s="209">
        <v>1243</v>
      </c>
      <c r="I9" s="210">
        <v>1244</v>
      </c>
      <c r="J9" s="210">
        <v>1245</v>
      </c>
      <c r="K9" s="210">
        <v>1178</v>
      </c>
      <c r="L9" s="211">
        <v>1003</v>
      </c>
      <c r="M9" s="209">
        <v>1263</v>
      </c>
      <c r="N9" s="210">
        <v>1264</v>
      </c>
      <c r="O9" s="210">
        <v>1265</v>
      </c>
      <c r="P9" s="210">
        <v>1266</v>
      </c>
      <c r="Q9" s="210">
        <v>1017</v>
      </c>
      <c r="R9" s="210">
        <v>1103</v>
      </c>
      <c r="S9" s="211">
        <v>1150</v>
      </c>
      <c r="T9" s="209">
        <v>1267</v>
      </c>
      <c r="U9" s="210">
        <v>1268</v>
      </c>
      <c r="V9" s="210">
        <v>1062</v>
      </c>
      <c r="W9" s="210">
        <v>1270</v>
      </c>
      <c r="X9" s="210">
        <v>1182</v>
      </c>
      <c r="Y9" s="210">
        <v>1149</v>
      </c>
      <c r="Z9" s="209">
        <v>1271</v>
      </c>
      <c r="AA9" s="210">
        <v>1272</v>
      </c>
      <c r="AB9" s="210">
        <v>1273</v>
      </c>
      <c r="AC9" s="210">
        <v>1274</v>
      </c>
      <c r="AD9" s="210">
        <v>1288</v>
      </c>
      <c r="AE9" s="211">
        <v>1188</v>
      </c>
      <c r="AF9" s="209">
        <v>1276</v>
      </c>
      <c r="AG9" s="210">
        <v>1277</v>
      </c>
      <c r="AH9" s="210">
        <v>1278</v>
      </c>
      <c r="AI9" s="210"/>
      <c r="AJ9" s="210">
        <v>1275</v>
      </c>
      <c r="AK9" s="210">
        <v>1141</v>
      </c>
      <c r="AL9" s="211">
        <v>1194</v>
      </c>
      <c r="AM9" s="209">
        <v>1281</v>
      </c>
      <c r="AN9" s="428">
        <v>1031</v>
      </c>
      <c r="AO9" s="210">
        <v>1294</v>
      </c>
      <c r="AP9" s="210">
        <v>1280</v>
      </c>
      <c r="AQ9" s="210">
        <v>1282</v>
      </c>
      <c r="AR9" s="211">
        <v>1285</v>
      </c>
      <c r="AS9" s="209">
        <v>1287</v>
      </c>
      <c r="AT9" s="210">
        <v>1286</v>
      </c>
      <c r="AU9" s="210">
        <v>1283</v>
      </c>
      <c r="AV9" s="412">
        <v>1052</v>
      </c>
      <c r="AW9" s="488">
        <v>1090</v>
      </c>
      <c r="AX9" s="414"/>
      <c r="AY9" s="414">
        <v>1293</v>
      </c>
      <c r="AZ9" s="414">
        <v>1200</v>
      </c>
      <c r="BA9" s="414">
        <v>1290</v>
      </c>
      <c r="BB9" s="414">
        <v>1291</v>
      </c>
      <c r="BC9" s="414">
        <v>1241</v>
      </c>
      <c r="BD9" s="414">
        <v>1292</v>
      </c>
      <c r="BE9" s="414">
        <v>1279</v>
      </c>
      <c r="BF9" s="213">
        <v>1227</v>
      </c>
      <c r="BG9" s="213">
        <v>1284</v>
      </c>
      <c r="BH9" s="213">
        <v>1292</v>
      </c>
      <c r="BI9" s="213">
        <v>1296</v>
      </c>
      <c r="BJ9" s="213">
        <v>1297</v>
      </c>
      <c r="BK9" s="489">
        <v>1212</v>
      </c>
      <c r="BL9" s="490">
        <v>1102</v>
      </c>
      <c r="BM9" s="216">
        <v>1105</v>
      </c>
      <c r="BN9" s="491">
        <v>1107</v>
      </c>
      <c r="BO9" s="218"/>
      <c r="BP9" s="219"/>
      <c r="BQ9" s="219"/>
      <c r="BR9" s="220"/>
      <c r="BS9" s="220"/>
      <c r="BT9" s="221"/>
      <c r="BU9" s="226"/>
      <c r="BV9" s="223"/>
      <c r="BW9" s="223"/>
      <c r="BX9" s="223"/>
      <c r="BY9" s="223"/>
      <c r="BZ9" s="223"/>
      <c r="CA9" s="223"/>
      <c r="CB9" s="223"/>
      <c r="CC9" s="224"/>
      <c r="CD9" s="225"/>
      <c r="CE9" s="226"/>
      <c r="CF9" s="223"/>
      <c r="CG9" s="223"/>
      <c r="CH9" s="223"/>
      <c r="CI9" s="227"/>
      <c r="CJ9" s="226"/>
      <c r="CK9" s="223"/>
      <c r="CL9" s="223"/>
      <c r="CM9" s="223"/>
      <c r="CN9" s="223"/>
      <c r="CO9" s="223"/>
      <c r="CP9" s="223"/>
      <c r="CQ9" s="223"/>
      <c r="CR9" s="223"/>
      <c r="CS9" s="227"/>
      <c r="CT9" s="226"/>
      <c r="CU9" s="223"/>
      <c r="CV9" s="223"/>
      <c r="CW9" s="223"/>
      <c r="CX9" s="223"/>
      <c r="CY9" s="223"/>
      <c r="CZ9" s="223"/>
      <c r="DA9" s="223"/>
      <c r="DB9" s="223"/>
      <c r="DC9" s="24"/>
      <c r="DD9" s="226"/>
      <c r="DE9" s="224"/>
      <c r="DF9" s="226"/>
      <c r="DG9" s="223"/>
      <c r="DH9" s="223"/>
      <c r="DI9" s="223"/>
      <c r="DJ9" s="223"/>
      <c r="DK9" s="223"/>
      <c r="DL9" s="225"/>
    </row>
    <row r="10" spans="1:116" s="505" customFormat="1" hidden="1" x14ac:dyDescent="0.25">
      <c r="A10" s="172">
        <v>1</v>
      </c>
      <c r="B10" s="206">
        <v>40498</v>
      </c>
      <c r="C10" s="186" t="s">
        <v>1025</v>
      </c>
      <c r="D10" s="187" t="s">
        <v>1026</v>
      </c>
      <c r="E10" s="206" t="s">
        <v>592</v>
      </c>
      <c r="F10" s="283">
        <v>1</v>
      </c>
      <c r="G10" s="504"/>
      <c r="H10" s="169">
        <v>5</v>
      </c>
      <c r="I10" s="169">
        <v>5</v>
      </c>
      <c r="J10" s="169"/>
      <c r="K10" s="169"/>
      <c r="L10" s="169"/>
      <c r="M10" s="169"/>
      <c r="N10" s="169"/>
      <c r="O10" s="169"/>
      <c r="P10" s="169">
        <v>5</v>
      </c>
      <c r="Q10" s="169"/>
      <c r="R10" s="169">
        <v>5</v>
      </c>
      <c r="S10" s="169">
        <v>5</v>
      </c>
      <c r="T10" s="169"/>
      <c r="U10" s="169"/>
      <c r="V10" s="169">
        <v>5</v>
      </c>
      <c r="W10" s="169"/>
      <c r="X10" s="169">
        <v>5</v>
      </c>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93">
        <f>COUNTIF(H10:BN10,"2019-1")</f>
        <v>0</v>
      </c>
      <c r="BP10" s="421"/>
      <c r="BQ10" s="421"/>
      <c r="BR10" s="421"/>
      <c r="BS10" s="421"/>
      <c r="BT10" s="169"/>
      <c r="BU10" s="316"/>
      <c r="BV10" s="169"/>
      <c r="BW10" s="169"/>
      <c r="BX10" s="169"/>
      <c r="BY10" s="169"/>
      <c r="BZ10" s="169"/>
      <c r="CA10" s="169"/>
      <c r="CB10" s="169"/>
      <c r="CC10" s="169"/>
      <c r="CD10" s="169"/>
      <c r="CE10" s="169"/>
      <c r="CF10" s="169"/>
      <c r="CG10" s="169"/>
      <c r="CH10" s="169"/>
      <c r="CI10" s="169"/>
      <c r="CJ10" s="169"/>
      <c r="CK10" s="169"/>
      <c r="CL10" s="169"/>
      <c r="CM10" s="169"/>
      <c r="CN10" s="99"/>
      <c r="CO10" s="99"/>
      <c r="CP10" s="99"/>
      <c r="CQ10" s="99"/>
      <c r="CR10" s="99"/>
      <c r="CS10" s="99"/>
      <c r="CT10" s="99"/>
      <c r="CU10" s="99"/>
      <c r="CV10" s="333"/>
      <c r="CW10" s="333"/>
      <c r="CX10" s="333"/>
      <c r="CY10" s="333"/>
      <c r="CZ10" s="333"/>
      <c r="DA10" s="333"/>
      <c r="DB10" s="333"/>
      <c r="DC10" s="102"/>
      <c r="DD10" s="335"/>
      <c r="DE10" s="338"/>
      <c r="DF10" s="335"/>
      <c r="DG10" s="333"/>
      <c r="DH10" s="333"/>
      <c r="DI10" s="333"/>
      <c r="DJ10" s="333"/>
      <c r="DK10" s="333"/>
      <c r="DL10" s="339"/>
    </row>
    <row r="11" spans="1:116" s="505" customFormat="1" ht="14.4" hidden="1" x14ac:dyDescent="0.3">
      <c r="A11" s="172">
        <v>1</v>
      </c>
      <c r="B11" s="206">
        <v>40498</v>
      </c>
      <c r="C11" s="518" t="s">
        <v>1267</v>
      </c>
      <c r="D11" s="518" t="s">
        <v>1266</v>
      </c>
      <c r="E11" s="206" t="s">
        <v>592</v>
      </c>
      <c r="F11" s="283">
        <v>2</v>
      </c>
      <c r="G11" s="504"/>
      <c r="H11" s="169">
        <v>5</v>
      </c>
      <c r="I11" s="169"/>
      <c r="J11" s="169"/>
      <c r="K11" s="169"/>
      <c r="L11" s="169"/>
      <c r="M11" s="169"/>
      <c r="N11" s="169"/>
      <c r="O11" s="169"/>
      <c r="P11" s="169"/>
      <c r="Q11" s="56">
        <v>5</v>
      </c>
      <c r="R11" s="56"/>
      <c r="S11" s="169"/>
      <c r="T11" s="169"/>
      <c r="U11" s="169">
        <v>5</v>
      </c>
      <c r="V11" s="169"/>
      <c r="W11" s="169"/>
      <c r="X11" s="169"/>
      <c r="Y11" s="169"/>
      <c r="Z11" s="169"/>
      <c r="AA11" s="169"/>
      <c r="AB11" s="169"/>
      <c r="AC11" s="169"/>
      <c r="AD11" s="169"/>
      <c r="AE11" s="169">
        <v>5</v>
      </c>
      <c r="AF11" s="169"/>
      <c r="AG11" s="169"/>
      <c r="AH11" s="169"/>
      <c r="AI11" s="169"/>
      <c r="AJ11" s="169"/>
      <c r="AK11" s="169"/>
      <c r="AL11" s="169"/>
      <c r="AM11" s="169"/>
      <c r="AN11" s="169"/>
      <c r="AO11" s="169"/>
      <c r="AP11" s="169"/>
      <c r="AQ11" s="169"/>
      <c r="AR11" s="169"/>
      <c r="AS11" s="169"/>
      <c r="AT11" s="169"/>
      <c r="AU11" s="492">
        <v>5</v>
      </c>
      <c r="AV11" s="169"/>
      <c r="AW11" s="492">
        <v>5</v>
      </c>
      <c r="AX11" s="169"/>
      <c r="AY11" s="169"/>
      <c r="AZ11" s="169"/>
      <c r="BA11" s="169"/>
      <c r="BB11" s="169"/>
      <c r="BC11" s="169"/>
      <c r="BD11" s="169"/>
      <c r="BE11" s="169"/>
      <c r="BF11" s="169"/>
      <c r="BG11" s="169"/>
      <c r="BH11" s="169"/>
      <c r="BI11" s="169"/>
      <c r="BJ11" s="169"/>
      <c r="BK11" s="169"/>
      <c r="BL11" s="169"/>
      <c r="BM11" s="169"/>
      <c r="BN11" s="169">
        <v>5</v>
      </c>
      <c r="BO11" s="93">
        <f t="shared" ref="BO11:BO74" si="0">COUNTIF(H11:BN11,"2020-1")</f>
        <v>0</v>
      </c>
      <c r="BP11" s="55">
        <f t="shared" ref="BP11:BP74" si="1">COUNTIF(H11:BN11,"&gt;5")</f>
        <v>0</v>
      </c>
      <c r="BQ11" s="55">
        <f t="shared" ref="BQ11:BQ74" si="2">COUNTIF(H11:BN11,"&gt;5?")</f>
        <v>0</v>
      </c>
      <c r="BR11" s="55">
        <f t="shared" ref="BR11:BR74" si="3">COUNTIF(H11:BN11,"5")</f>
        <v>7</v>
      </c>
      <c r="BS11" s="55">
        <f t="shared" ref="BS11:BS74" si="4">COUNTIF(H11:BN11,"5*")</f>
        <v>0</v>
      </c>
      <c r="BT11" s="55">
        <f t="shared" ref="BT11:BT74" si="5">SUM(BP11:BS11)</f>
        <v>7</v>
      </c>
      <c r="BU11" s="316"/>
      <c r="BV11" s="169"/>
      <c r="BW11" s="169"/>
      <c r="BX11" s="169"/>
      <c r="BY11" s="169"/>
      <c r="BZ11" s="169"/>
      <c r="CA11" s="169"/>
      <c r="CB11" s="169"/>
      <c r="CC11" s="169"/>
      <c r="CD11" s="169"/>
      <c r="CE11" s="169"/>
      <c r="CF11" s="169"/>
      <c r="CG11" s="169"/>
      <c r="CH11" s="169"/>
      <c r="CI11" s="169"/>
      <c r="CJ11" s="169"/>
      <c r="CK11" s="169"/>
      <c r="CL11" s="169"/>
      <c r="CM11" s="169"/>
      <c r="CN11" s="99"/>
      <c r="CO11" s="99"/>
      <c r="CP11" s="99"/>
      <c r="CQ11" s="99"/>
      <c r="CR11" s="99"/>
      <c r="CS11" s="99"/>
      <c r="CT11" s="99"/>
      <c r="CU11" s="99"/>
      <c r="CV11" s="333"/>
      <c r="CW11" s="333"/>
      <c r="CX11" s="333"/>
      <c r="CY11" s="333"/>
      <c r="CZ11" s="333"/>
      <c r="DA11" s="333"/>
      <c r="DB11" s="333"/>
      <c r="DC11" s="102"/>
      <c r="DD11" s="335"/>
      <c r="DE11" s="338"/>
      <c r="DF11" s="335"/>
      <c r="DG11" s="333"/>
      <c r="DH11" s="333"/>
      <c r="DI11" s="333"/>
      <c r="DJ11" s="333"/>
      <c r="DK11" s="333"/>
      <c r="DL11" s="339"/>
    </row>
    <row r="12" spans="1:116" s="505" customFormat="1" ht="15" x14ac:dyDescent="0.3">
      <c r="A12" s="172"/>
      <c r="B12" s="206"/>
      <c r="C12" s="547" t="s">
        <v>2469</v>
      </c>
      <c r="D12" s="547" t="s">
        <v>2636</v>
      </c>
      <c r="E12" s="206" t="s">
        <v>592</v>
      </c>
      <c r="F12" s="283">
        <v>1</v>
      </c>
      <c r="G12" s="506"/>
      <c r="H12" s="194"/>
      <c r="I12" s="194"/>
      <c r="J12" s="193"/>
      <c r="K12" s="608">
        <v>8</v>
      </c>
      <c r="L12" s="608">
        <v>6</v>
      </c>
      <c r="M12" s="193"/>
      <c r="N12" s="194"/>
      <c r="O12" s="608">
        <v>5</v>
      </c>
      <c r="P12" s="193"/>
      <c r="Q12" s="95"/>
      <c r="R12" s="235"/>
      <c r="S12" s="169"/>
      <c r="T12" s="194"/>
      <c r="U12" s="193"/>
      <c r="V12" s="193"/>
      <c r="W12" s="193"/>
      <c r="X12" s="193">
        <v>6</v>
      </c>
      <c r="Y12" s="193">
        <v>6</v>
      </c>
      <c r="Z12" s="423"/>
      <c r="AA12" s="193"/>
      <c r="AB12" s="423"/>
      <c r="AC12" s="194"/>
      <c r="AD12" s="194"/>
      <c r="AE12" s="193"/>
      <c r="AF12" s="193"/>
      <c r="AG12" s="194"/>
      <c r="AH12" s="194"/>
      <c r="AI12" s="194"/>
      <c r="AJ12" s="194"/>
      <c r="AK12" s="194"/>
      <c r="AL12" s="194"/>
      <c r="AM12" s="606">
        <v>5</v>
      </c>
      <c r="AN12" s="193"/>
      <c r="AO12" s="194"/>
      <c r="AP12" s="193"/>
      <c r="AQ12" s="193"/>
      <c r="AR12" s="194"/>
      <c r="AS12" s="193"/>
      <c r="AT12" s="194"/>
      <c r="AU12" s="353"/>
      <c r="AV12" s="508"/>
      <c r="AW12" s="353">
        <v>6</v>
      </c>
      <c r="AX12" s="193"/>
      <c r="AY12" s="169"/>
      <c r="AZ12" s="169"/>
      <c r="BA12" s="169"/>
      <c r="BB12" s="169"/>
      <c r="BC12" s="196"/>
      <c r="BD12" s="196"/>
      <c r="BE12" s="508"/>
      <c r="BF12" s="193"/>
      <c r="BG12" s="169"/>
      <c r="BH12" s="169"/>
      <c r="BI12" s="169"/>
      <c r="BJ12" s="169"/>
      <c r="BK12" s="197"/>
      <c r="BL12" s="194"/>
      <c r="BM12" s="193"/>
      <c r="BN12" s="193"/>
      <c r="BO12" s="93">
        <f t="shared" ref="BO12" si="6">COUNTIF(H12:BN12,"2024-1")</f>
        <v>0</v>
      </c>
      <c r="BP12" s="55">
        <f t="shared" si="1"/>
        <v>5</v>
      </c>
      <c r="BQ12" s="55">
        <f t="shared" si="2"/>
        <v>0</v>
      </c>
      <c r="BR12" s="55">
        <f t="shared" si="3"/>
        <v>2</v>
      </c>
      <c r="BS12" s="55">
        <f t="shared" si="4"/>
        <v>0</v>
      </c>
      <c r="BT12" s="55">
        <f t="shared" si="5"/>
        <v>7</v>
      </c>
      <c r="BU12" s="316"/>
      <c r="BV12" s="169"/>
      <c r="BW12" s="169"/>
      <c r="BX12" s="169"/>
      <c r="BY12" s="169"/>
      <c r="BZ12" s="169"/>
      <c r="CA12" s="169"/>
      <c r="CB12" s="169"/>
      <c r="CC12" s="197"/>
      <c r="CD12" s="197"/>
      <c r="CE12" s="196"/>
      <c r="CF12" s="169"/>
      <c r="CG12" s="169"/>
      <c r="CH12" s="169"/>
      <c r="CI12" s="198"/>
      <c r="CJ12" s="196"/>
      <c r="CK12" s="169"/>
      <c r="CL12" s="169"/>
      <c r="CM12" s="169"/>
      <c r="CN12" s="99"/>
      <c r="CO12" s="99"/>
      <c r="CP12" s="99"/>
      <c r="CQ12" s="99"/>
      <c r="CR12" s="99"/>
      <c r="CS12" s="318"/>
      <c r="CT12" s="502"/>
      <c r="CU12" s="99"/>
      <c r="CV12" s="333"/>
      <c r="CW12" s="333"/>
      <c r="CX12" s="333"/>
      <c r="CY12" s="333"/>
      <c r="CZ12" s="333"/>
      <c r="DA12" s="333"/>
      <c r="DB12" s="333"/>
      <c r="DC12" s="102"/>
      <c r="DD12" s="335"/>
      <c r="DE12" s="338"/>
      <c r="DF12" s="335"/>
      <c r="DG12" s="333"/>
      <c r="DH12" s="333"/>
      <c r="DI12" s="333"/>
      <c r="DJ12" s="333"/>
      <c r="DK12" s="333"/>
      <c r="DL12" s="339"/>
    </row>
    <row r="13" spans="1:116" s="505" customFormat="1" ht="15" x14ac:dyDescent="0.3">
      <c r="A13" s="172"/>
      <c r="B13" s="206"/>
      <c r="C13" s="547" t="s">
        <v>2587</v>
      </c>
      <c r="D13" s="547" t="s">
        <v>2588</v>
      </c>
      <c r="E13" s="206" t="s">
        <v>592</v>
      </c>
      <c r="F13" s="283">
        <v>1</v>
      </c>
      <c r="G13" s="506"/>
      <c r="H13" s="194"/>
      <c r="I13" s="194"/>
      <c r="J13" s="193"/>
      <c r="K13" s="608">
        <v>7</v>
      </c>
      <c r="L13" s="608">
        <v>6</v>
      </c>
      <c r="M13" s="193"/>
      <c r="N13" s="194"/>
      <c r="O13" s="608">
        <v>5</v>
      </c>
      <c r="P13" s="193"/>
      <c r="Q13" s="95"/>
      <c r="R13" s="235"/>
      <c r="S13" s="169"/>
      <c r="T13" s="194"/>
      <c r="U13" s="193"/>
      <c r="V13" s="193"/>
      <c r="W13" s="193"/>
      <c r="X13" s="608">
        <v>5</v>
      </c>
      <c r="Y13" s="608">
        <v>5</v>
      </c>
      <c r="Z13" s="423"/>
      <c r="AA13" s="193"/>
      <c r="AB13" s="423"/>
      <c r="AC13" s="194"/>
      <c r="AD13" s="194"/>
      <c r="AE13" s="193"/>
      <c r="AF13" s="193"/>
      <c r="AG13" s="194"/>
      <c r="AH13" s="194"/>
      <c r="AI13" s="194"/>
      <c r="AJ13" s="194"/>
      <c r="AK13" s="194"/>
      <c r="AL13" s="194"/>
      <c r="AM13" s="608">
        <v>5</v>
      </c>
      <c r="AN13" s="193"/>
      <c r="AO13" s="194"/>
      <c r="AP13" s="193"/>
      <c r="AQ13" s="710"/>
      <c r="AR13" s="194"/>
      <c r="AS13" s="193"/>
      <c r="AT13" s="194"/>
      <c r="AU13" s="353"/>
      <c r="AV13" s="508"/>
      <c r="AW13" s="608">
        <v>5</v>
      </c>
      <c r="AX13" s="193"/>
      <c r="AY13" s="169"/>
      <c r="AZ13" s="169"/>
      <c r="BA13" s="169"/>
      <c r="BB13" s="169"/>
      <c r="BC13" s="196"/>
      <c r="BD13" s="196"/>
      <c r="BE13" s="508"/>
      <c r="BF13" s="193"/>
      <c r="BG13" s="169"/>
      <c r="BH13" s="169"/>
      <c r="BI13" s="169"/>
      <c r="BJ13" s="169"/>
      <c r="BK13" s="197"/>
      <c r="BL13" s="194">
        <v>5</v>
      </c>
      <c r="BM13" s="193"/>
      <c r="BN13" s="193"/>
      <c r="BO13" s="93">
        <f t="shared" ref="BO13:BO63" si="7">COUNTIF(H13:BN13,"2024-1")</f>
        <v>0</v>
      </c>
      <c r="BP13" s="55">
        <f t="shared" ref="BP13:BP63" si="8">COUNTIF(H13:BN13,"&gt;5")</f>
        <v>2</v>
      </c>
      <c r="BQ13" s="55">
        <f t="shared" ref="BQ13:BQ63" si="9">COUNTIF(H13:BN13,"&gt;5?")</f>
        <v>0</v>
      </c>
      <c r="BR13" s="55">
        <f t="shared" ref="BR13:BR63" si="10">COUNTIF(H13:BN13,"5")</f>
        <v>6</v>
      </c>
      <c r="BS13" s="55">
        <f t="shared" ref="BS13:BS63" si="11">COUNTIF(H13:BN13,"5*")</f>
        <v>0</v>
      </c>
      <c r="BT13" s="55">
        <f t="shared" ref="BT13:BT63" si="12">SUM(BP13:BS13)</f>
        <v>8</v>
      </c>
      <c r="BU13" s="316"/>
      <c r="BV13" s="169"/>
      <c r="BW13" s="169"/>
      <c r="BX13" s="169"/>
      <c r="BY13" s="169"/>
      <c r="BZ13" s="169"/>
      <c r="CA13" s="169"/>
      <c r="CB13" s="169"/>
      <c r="CC13" s="197"/>
      <c r="CD13" s="197"/>
      <c r="CE13" s="196"/>
      <c r="CF13" s="169"/>
      <c r="CG13" s="169"/>
      <c r="CH13" s="169"/>
      <c r="CI13" s="198"/>
      <c r="CJ13" s="196"/>
      <c r="CK13" s="169"/>
      <c r="CL13" s="169"/>
      <c r="CM13" s="169"/>
      <c r="CN13" s="99"/>
      <c r="CO13" s="99"/>
      <c r="CP13" s="99"/>
      <c r="CQ13" s="99"/>
      <c r="CR13" s="99"/>
      <c r="CS13" s="318"/>
      <c r="CT13" s="502"/>
      <c r="CU13" s="99"/>
      <c r="CV13" s="333"/>
      <c r="CW13" s="333"/>
      <c r="CX13" s="333"/>
      <c r="CY13" s="333"/>
      <c r="CZ13" s="333"/>
      <c r="DA13" s="333"/>
      <c r="DB13" s="333"/>
      <c r="DC13" s="102"/>
      <c r="DD13" s="335"/>
      <c r="DE13" s="338"/>
      <c r="DF13" s="335"/>
      <c r="DG13" s="333"/>
      <c r="DH13" s="333"/>
      <c r="DI13" s="333"/>
      <c r="DJ13" s="333"/>
      <c r="DK13" s="333"/>
      <c r="DL13" s="339"/>
    </row>
    <row r="14" spans="1:116" s="895" customFormat="1" ht="15" x14ac:dyDescent="0.3">
      <c r="A14" s="878"/>
      <c r="B14" s="846"/>
      <c r="C14" s="896" t="s">
        <v>2469</v>
      </c>
      <c r="D14" s="896" t="s">
        <v>2643</v>
      </c>
      <c r="E14" s="846" t="s">
        <v>592</v>
      </c>
      <c r="F14" s="880">
        <v>1</v>
      </c>
      <c r="G14" s="897"/>
      <c r="H14" s="898"/>
      <c r="I14" s="898"/>
      <c r="J14" s="884"/>
      <c r="K14" s="717">
        <v>6</v>
      </c>
      <c r="L14" s="717">
        <v>7</v>
      </c>
      <c r="M14" s="884"/>
      <c r="N14" s="898"/>
      <c r="O14" s="717">
        <v>5</v>
      </c>
      <c r="P14" s="884"/>
      <c r="Q14" s="899"/>
      <c r="R14" s="721"/>
      <c r="S14" s="888"/>
      <c r="T14" s="898"/>
      <c r="U14" s="884"/>
      <c r="V14" s="884"/>
      <c r="W14" s="884"/>
      <c r="X14" s="717">
        <v>5</v>
      </c>
      <c r="Y14" s="717">
        <v>6</v>
      </c>
      <c r="Z14" s="900"/>
      <c r="AA14" s="884"/>
      <c r="AB14" s="900"/>
      <c r="AC14" s="898"/>
      <c r="AD14" s="898"/>
      <c r="AE14" s="884"/>
      <c r="AF14" s="884"/>
      <c r="AG14" s="898"/>
      <c r="AH14" s="898"/>
      <c r="AI14" s="898"/>
      <c r="AJ14" s="898"/>
      <c r="AK14" s="898"/>
      <c r="AL14" s="898"/>
      <c r="AM14" s="717">
        <v>5</v>
      </c>
      <c r="AN14" s="884"/>
      <c r="AO14" s="898"/>
      <c r="AP14" s="884"/>
      <c r="AQ14" s="901"/>
      <c r="AR14" s="898"/>
      <c r="AS14" s="884"/>
      <c r="AT14" s="898"/>
      <c r="AU14" s="902"/>
      <c r="AV14" s="903"/>
      <c r="AW14" s="717">
        <v>7</v>
      </c>
      <c r="AX14" s="884"/>
      <c r="AY14" s="888"/>
      <c r="AZ14" s="888"/>
      <c r="BA14" s="888"/>
      <c r="BB14" s="888"/>
      <c r="BC14" s="904"/>
      <c r="BD14" s="904"/>
      <c r="BE14" s="903"/>
      <c r="BF14" s="884"/>
      <c r="BG14" s="888"/>
      <c r="BH14" s="888"/>
      <c r="BI14" s="888"/>
      <c r="BJ14" s="888"/>
      <c r="BK14" s="905"/>
      <c r="BL14" s="898"/>
      <c r="BM14" s="884"/>
      <c r="BN14" s="884"/>
      <c r="BO14" s="93">
        <f t="shared" si="7"/>
        <v>0</v>
      </c>
      <c r="BP14" s="55">
        <f t="shared" si="8"/>
        <v>4</v>
      </c>
      <c r="BQ14" s="55">
        <f t="shared" si="9"/>
        <v>0</v>
      </c>
      <c r="BR14" s="55">
        <f t="shared" si="10"/>
        <v>3</v>
      </c>
      <c r="BS14" s="55">
        <f t="shared" si="11"/>
        <v>0</v>
      </c>
      <c r="BT14" s="55">
        <f t="shared" si="12"/>
        <v>7</v>
      </c>
      <c r="BU14" s="887"/>
      <c r="BV14" s="888"/>
      <c r="BW14" s="888"/>
      <c r="BX14" s="888"/>
      <c r="BY14" s="888"/>
      <c r="BZ14" s="888"/>
      <c r="CA14" s="888"/>
      <c r="CB14" s="888"/>
      <c r="CC14" s="905"/>
      <c r="CD14" s="905"/>
      <c r="CE14" s="904"/>
      <c r="CF14" s="888"/>
      <c r="CG14" s="888"/>
      <c r="CH14" s="888"/>
      <c r="CI14" s="906"/>
      <c r="CJ14" s="904"/>
      <c r="CK14" s="888"/>
      <c r="CL14" s="888"/>
      <c r="CM14" s="888"/>
      <c r="CN14" s="889"/>
      <c r="CO14" s="889"/>
      <c r="CP14" s="889"/>
      <c r="CQ14" s="889"/>
      <c r="CR14" s="889"/>
      <c r="CS14" s="907"/>
      <c r="CT14" s="908"/>
      <c r="CU14" s="889"/>
      <c r="CV14" s="890"/>
      <c r="CW14" s="890"/>
      <c r="CX14" s="890"/>
      <c r="CY14" s="890"/>
      <c r="CZ14" s="890"/>
      <c r="DA14" s="890"/>
      <c r="DB14" s="890"/>
      <c r="DC14" s="891"/>
      <c r="DD14" s="892"/>
      <c r="DE14" s="893"/>
      <c r="DF14" s="892"/>
      <c r="DG14" s="890"/>
      <c r="DH14" s="890"/>
      <c r="DI14" s="890"/>
      <c r="DJ14" s="890"/>
      <c r="DK14" s="890"/>
      <c r="DL14" s="894"/>
    </row>
    <row r="15" spans="1:116" s="505" customFormat="1" ht="15" x14ac:dyDescent="0.3">
      <c r="A15" s="172"/>
      <c r="B15" s="206"/>
      <c r="C15" s="547" t="s">
        <v>2560</v>
      </c>
      <c r="D15" s="547" t="s">
        <v>1952</v>
      </c>
      <c r="E15" s="206" t="s">
        <v>592</v>
      </c>
      <c r="F15" s="283"/>
      <c r="G15" s="506">
        <v>1</v>
      </c>
      <c r="H15" s="608" t="s">
        <v>1261</v>
      </c>
      <c r="I15" s="608" t="s">
        <v>1261</v>
      </c>
      <c r="J15" s="608" t="s">
        <v>1261</v>
      </c>
      <c r="K15" s="608" t="s">
        <v>1261</v>
      </c>
      <c r="L15" s="608" t="s">
        <v>1261</v>
      </c>
      <c r="M15" s="608">
        <v>8</v>
      </c>
      <c r="N15" s="194"/>
      <c r="O15" s="608">
        <v>7</v>
      </c>
      <c r="P15" s="193"/>
      <c r="Q15" s="95" t="s">
        <v>1261</v>
      </c>
      <c r="R15" s="235"/>
      <c r="S15" s="169"/>
      <c r="T15" s="194"/>
      <c r="U15" s="193"/>
      <c r="V15" s="193"/>
      <c r="W15" s="193"/>
      <c r="X15" s="193">
        <v>8</v>
      </c>
      <c r="Y15" s="193" t="s">
        <v>1261</v>
      </c>
      <c r="Z15" s="423"/>
      <c r="AA15" s="193"/>
      <c r="AB15" s="423"/>
      <c r="AC15" s="194"/>
      <c r="AD15" s="194"/>
      <c r="AE15" s="193"/>
      <c r="AF15" s="193"/>
      <c r="AG15" s="194"/>
      <c r="AH15" s="194"/>
      <c r="AI15" s="194"/>
      <c r="AJ15" s="194"/>
      <c r="AK15" s="194"/>
      <c r="AL15" s="194"/>
      <c r="AM15" s="606">
        <v>7</v>
      </c>
      <c r="AN15" s="193"/>
      <c r="AO15" s="194"/>
      <c r="AP15" s="193"/>
      <c r="AQ15" s="710"/>
      <c r="AR15" s="194"/>
      <c r="AS15" s="193"/>
      <c r="AT15" s="194"/>
      <c r="AU15" s="353" t="s">
        <v>1261</v>
      </c>
      <c r="AV15" s="508"/>
      <c r="AW15" s="353">
        <v>9</v>
      </c>
      <c r="AX15" s="193"/>
      <c r="AY15" s="169"/>
      <c r="AZ15" s="169" t="s">
        <v>1261</v>
      </c>
      <c r="BA15" s="169"/>
      <c r="BB15" s="169"/>
      <c r="BC15" s="196"/>
      <c r="BD15" s="196"/>
      <c r="BE15" s="508"/>
      <c r="BF15" s="193"/>
      <c r="BG15" s="169"/>
      <c r="BH15" s="169"/>
      <c r="BI15" s="169"/>
      <c r="BJ15" s="169"/>
      <c r="BK15" s="197"/>
      <c r="BL15" s="194"/>
      <c r="BM15" s="193" t="s">
        <v>1261</v>
      </c>
      <c r="BN15" s="193"/>
      <c r="BO15" s="93">
        <f t="shared" si="7"/>
        <v>0</v>
      </c>
      <c r="BP15" s="55">
        <f t="shared" si="8"/>
        <v>5</v>
      </c>
      <c r="BQ15" s="55">
        <f t="shared" si="9"/>
        <v>10</v>
      </c>
      <c r="BR15" s="55">
        <f t="shared" si="10"/>
        <v>0</v>
      </c>
      <c r="BS15" s="55">
        <f t="shared" si="11"/>
        <v>0</v>
      </c>
      <c r="BT15" s="55">
        <f t="shared" si="12"/>
        <v>15</v>
      </c>
      <c r="BU15" s="316"/>
      <c r="BV15" s="169"/>
      <c r="BW15" s="169"/>
      <c r="BX15" s="169"/>
      <c r="BY15" s="169"/>
      <c r="BZ15" s="169"/>
      <c r="CA15" s="169"/>
      <c r="CB15" s="169"/>
      <c r="CC15" s="197"/>
      <c r="CD15" s="197"/>
      <c r="CE15" s="196"/>
      <c r="CF15" s="169"/>
      <c r="CG15" s="169"/>
      <c r="CH15" s="169"/>
      <c r="CI15" s="198"/>
      <c r="CJ15" s="196"/>
      <c r="CK15" s="169"/>
      <c r="CL15" s="169"/>
      <c r="CM15" s="169"/>
      <c r="CN15" s="99"/>
      <c r="CO15" s="99"/>
      <c r="CP15" s="99"/>
      <c r="CQ15" s="99"/>
      <c r="CR15" s="99"/>
      <c r="CS15" s="318"/>
      <c r="CT15" s="502"/>
      <c r="CU15" s="99"/>
      <c r="CV15" s="333"/>
      <c r="CW15" s="333"/>
      <c r="CX15" s="333"/>
      <c r="CY15" s="333"/>
      <c r="CZ15" s="333"/>
      <c r="DA15" s="333"/>
      <c r="DB15" s="333"/>
      <c r="DC15" s="102"/>
      <c r="DD15" s="335"/>
      <c r="DE15" s="338"/>
      <c r="DF15" s="335"/>
      <c r="DG15" s="333"/>
      <c r="DH15" s="333"/>
      <c r="DI15" s="333"/>
      <c r="DJ15" s="333"/>
      <c r="DK15" s="333"/>
      <c r="DL15" s="339"/>
    </row>
    <row r="16" spans="1:116" s="505" customFormat="1" ht="15" x14ac:dyDescent="0.3">
      <c r="A16" s="172"/>
      <c r="B16" s="206"/>
      <c r="C16" s="547" t="s">
        <v>2670</v>
      </c>
      <c r="D16" s="547" t="s">
        <v>2671</v>
      </c>
      <c r="E16" s="206" t="s">
        <v>592</v>
      </c>
      <c r="F16" s="283">
        <v>1</v>
      </c>
      <c r="G16" s="506"/>
      <c r="H16" s="608" t="s">
        <v>1261</v>
      </c>
      <c r="I16" s="194" t="s">
        <v>1261</v>
      </c>
      <c r="J16" s="193" t="s">
        <v>1261</v>
      </c>
      <c r="K16" s="608">
        <v>5</v>
      </c>
      <c r="L16" s="608" t="s">
        <v>1261</v>
      </c>
      <c r="M16" s="608" t="s">
        <v>1261</v>
      </c>
      <c r="N16" s="194" t="s">
        <v>1261</v>
      </c>
      <c r="O16" s="608" t="s">
        <v>1261</v>
      </c>
      <c r="P16" s="193"/>
      <c r="Q16" s="95">
        <v>5</v>
      </c>
      <c r="R16" s="235"/>
      <c r="S16" s="169"/>
      <c r="T16" s="194" t="s">
        <v>1261</v>
      </c>
      <c r="U16" s="193" t="s">
        <v>1261</v>
      </c>
      <c r="V16" s="193" t="s">
        <v>1261</v>
      </c>
      <c r="W16" s="193" t="s">
        <v>1261</v>
      </c>
      <c r="X16" s="193">
        <v>5</v>
      </c>
      <c r="Y16" s="193" t="s">
        <v>1261</v>
      </c>
      <c r="Z16" s="423" t="s">
        <v>1261</v>
      </c>
      <c r="AA16" s="193" t="s">
        <v>1261</v>
      </c>
      <c r="AB16" s="423"/>
      <c r="AC16" s="194"/>
      <c r="AD16" s="194" t="s">
        <v>1261</v>
      </c>
      <c r="AE16" s="193"/>
      <c r="AF16" s="193" t="s">
        <v>1261</v>
      </c>
      <c r="AG16" s="194" t="s">
        <v>1261</v>
      </c>
      <c r="AH16" s="194"/>
      <c r="AI16" s="194">
        <v>5</v>
      </c>
      <c r="AJ16" s="194"/>
      <c r="AK16" s="194"/>
      <c r="AL16" s="194"/>
      <c r="AM16" s="606" t="s">
        <v>1261</v>
      </c>
      <c r="AN16" s="193" t="s">
        <v>1261</v>
      </c>
      <c r="AO16" s="194"/>
      <c r="AP16" s="193"/>
      <c r="AQ16" s="710"/>
      <c r="AR16" s="194"/>
      <c r="AS16" s="193"/>
      <c r="AT16" s="194"/>
      <c r="AU16" s="353"/>
      <c r="AV16" s="508"/>
      <c r="AW16" s="353" t="s">
        <v>1261</v>
      </c>
      <c r="AX16" s="193">
        <v>5</v>
      </c>
      <c r="AY16" s="169"/>
      <c r="AZ16" s="169">
        <v>5</v>
      </c>
      <c r="BA16" s="169" t="s">
        <v>1261</v>
      </c>
      <c r="BB16" s="169"/>
      <c r="BC16" s="196"/>
      <c r="BD16" s="196"/>
      <c r="BE16" s="508"/>
      <c r="BF16" s="193"/>
      <c r="BG16" s="169"/>
      <c r="BH16" s="169"/>
      <c r="BI16" s="169"/>
      <c r="BJ16" s="169"/>
      <c r="BK16" s="197"/>
      <c r="BL16" s="194" t="s">
        <v>1261</v>
      </c>
      <c r="BM16" s="193"/>
      <c r="BN16" s="193" t="s">
        <v>1261</v>
      </c>
      <c r="BO16" s="93">
        <f t="shared" si="7"/>
        <v>0</v>
      </c>
      <c r="BP16" s="55">
        <f t="shared" si="8"/>
        <v>0</v>
      </c>
      <c r="BQ16" s="55">
        <f t="shared" si="9"/>
        <v>23</v>
      </c>
      <c r="BR16" s="55">
        <f t="shared" si="10"/>
        <v>6</v>
      </c>
      <c r="BS16" s="55">
        <f t="shared" si="11"/>
        <v>0</v>
      </c>
      <c r="BT16" s="55">
        <f t="shared" si="12"/>
        <v>29</v>
      </c>
      <c r="BU16" s="316"/>
      <c r="BV16" s="169"/>
      <c r="BW16" s="169"/>
      <c r="BX16" s="169"/>
      <c r="BY16" s="169"/>
      <c r="BZ16" s="169"/>
      <c r="CA16" s="169"/>
      <c r="CB16" s="169"/>
      <c r="CC16" s="197"/>
      <c r="CD16" s="197"/>
      <c r="CE16" s="196"/>
      <c r="CF16" s="169"/>
      <c r="CG16" s="169"/>
      <c r="CH16" s="169"/>
      <c r="CI16" s="198"/>
      <c r="CJ16" s="196"/>
      <c r="CK16" s="169"/>
      <c r="CL16" s="169"/>
      <c r="CM16" s="169"/>
      <c r="CN16" s="99"/>
      <c r="CO16" s="99"/>
      <c r="CP16" s="99"/>
      <c r="CQ16" s="99"/>
      <c r="CR16" s="99"/>
      <c r="CS16" s="318"/>
      <c r="CT16" s="502"/>
      <c r="CU16" s="99"/>
      <c r="CV16" s="333"/>
      <c r="CW16" s="333"/>
      <c r="CX16" s="333"/>
      <c r="CY16" s="333"/>
      <c r="CZ16" s="333"/>
      <c r="DA16" s="333"/>
      <c r="DB16" s="333"/>
      <c r="DC16" s="102"/>
      <c r="DD16" s="335"/>
      <c r="DE16" s="338"/>
      <c r="DF16" s="335"/>
      <c r="DG16" s="333"/>
      <c r="DH16" s="333"/>
      <c r="DI16" s="333"/>
      <c r="DJ16" s="333"/>
      <c r="DK16" s="333"/>
      <c r="DL16" s="339"/>
    </row>
    <row r="17" spans="1:116" s="505" customFormat="1" ht="15.6" x14ac:dyDescent="0.3">
      <c r="A17" s="172">
        <v>1</v>
      </c>
      <c r="B17" s="206">
        <v>40498</v>
      </c>
      <c r="C17" s="547" t="s">
        <v>2261</v>
      </c>
      <c r="D17" s="547" t="s">
        <v>2637</v>
      </c>
      <c r="E17" s="206" t="s">
        <v>592</v>
      </c>
      <c r="F17" s="283"/>
      <c r="G17" s="506">
        <v>2</v>
      </c>
      <c r="H17" s="612" t="s">
        <v>595</v>
      </c>
      <c r="I17" s="612" t="s">
        <v>595</v>
      </c>
      <c r="J17" s="608" t="s">
        <v>595</v>
      </c>
      <c r="K17" s="608" t="s">
        <v>595</v>
      </c>
      <c r="L17" s="608" t="s">
        <v>595</v>
      </c>
      <c r="M17" s="608" t="s">
        <v>595</v>
      </c>
      <c r="N17" s="612" t="s">
        <v>595</v>
      </c>
      <c r="O17" s="612" t="s">
        <v>595</v>
      </c>
      <c r="P17" s="608"/>
      <c r="Q17" s="606" t="s">
        <v>595</v>
      </c>
      <c r="R17" s="609"/>
      <c r="S17" s="595"/>
      <c r="T17" s="612" t="s">
        <v>595</v>
      </c>
      <c r="U17" s="608" t="s">
        <v>595</v>
      </c>
      <c r="V17" s="608" t="s">
        <v>595</v>
      </c>
      <c r="W17" s="608" t="s">
        <v>595</v>
      </c>
      <c r="X17" s="608" t="s">
        <v>595</v>
      </c>
      <c r="Y17" s="613" t="s">
        <v>595</v>
      </c>
      <c r="Z17" s="613" t="s">
        <v>595</v>
      </c>
      <c r="AA17" s="608" t="s">
        <v>595</v>
      </c>
      <c r="AB17" s="613">
        <v>9</v>
      </c>
      <c r="AC17" s="612" t="s">
        <v>595</v>
      </c>
      <c r="AD17" s="612" t="s">
        <v>595</v>
      </c>
      <c r="AE17" s="608"/>
      <c r="AF17" s="608" t="s">
        <v>595</v>
      </c>
      <c r="AG17" s="612" t="s">
        <v>595</v>
      </c>
      <c r="AH17" s="612" t="s">
        <v>595</v>
      </c>
      <c r="AI17" s="612">
        <v>9</v>
      </c>
      <c r="AJ17" s="606">
        <v>7</v>
      </c>
      <c r="AK17" s="606">
        <v>8</v>
      </c>
      <c r="AL17" s="612">
        <v>8</v>
      </c>
      <c r="AM17" s="606">
        <v>7</v>
      </c>
      <c r="AN17" s="606"/>
      <c r="AO17" s="612"/>
      <c r="AP17" s="608" t="s">
        <v>595</v>
      </c>
      <c r="AR17" s="606">
        <v>6</v>
      </c>
      <c r="AS17" s="608" t="s">
        <v>595</v>
      </c>
      <c r="AT17" s="612"/>
      <c r="AU17" s="683" t="s">
        <v>595</v>
      </c>
      <c r="AV17" s="615"/>
      <c r="AW17" s="683">
        <v>8</v>
      </c>
      <c r="AX17" s="608">
        <v>9</v>
      </c>
      <c r="AY17" s="595"/>
      <c r="AZ17" s="595" t="s">
        <v>595</v>
      </c>
      <c r="BA17" s="595">
        <v>8</v>
      </c>
      <c r="BB17" s="595"/>
      <c r="BC17" s="616" t="s">
        <v>595</v>
      </c>
      <c r="BD17" s="616"/>
      <c r="BE17" s="615"/>
      <c r="BF17" s="608"/>
      <c r="BG17" s="595"/>
      <c r="BH17" s="595"/>
      <c r="BI17" s="595"/>
      <c r="BJ17" s="595" t="s">
        <v>595</v>
      </c>
      <c r="BK17" s="617"/>
      <c r="BL17" s="612">
        <v>5</v>
      </c>
      <c r="BM17" s="608" t="s">
        <v>595</v>
      </c>
      <c r="BN17" s="608">
        <v>9</v>
      </c>
      <c r="BO17" s="93">
        <f t="shared" si="7"/>
        <v>0</v>
      </c>
      <c r="BP17" s="55">
        <f t="shared" si="8"/>
        <v>11</v>
      </c>
      <c r="BQ17" s="55">
        <f t="shared" si="9"/>
        <v>29</v>
      </c>
      <c r="BR17" s="55">
        <f t="shared" si="10"/>
        <v>1</v>
      </c>
      <c r="BS17" s="55">
        <f t="shared" si="11"/>
        <v>0</v>
      </c>
      <c r="BT17" s="55">
        <f t="shared" si="12"/>
        <v>41</v>
      </c>
      <c r="BU17" s="316"/>
      <c r="BV17" s="169"/>
      <c r="BW17" s="169"/>
      <c r="BX17" s="169"/>
      <c r="BY17" s="169"/>
      <c r="BZ17" s="169"/>
      <c r="CA17" s="169"/>
      <c r="CB17" s="169"/>
      <c r="CC17" s="197"/>
      <c r="CD17" s="197"/>
      <c r="CE17" s="196"/>
      <c r="CF17" s="169"/>
      <c r="CG17" s="169"/>
      <c r="CH17" s="169"/>
      <c r="CI17" s="198"/>
      <c r="CJ17" s="196"/>
      <c r="CK17" s="169"/>
      <c r="CL17" s="169"/>
      <c r="CM17" s="169"/>
      <c r="CN17" s="99"/>
      <c r="CO17" s="99"/>
      <c r="CP17" s="99"/>
      <c r="CQ17" s="99"/>
      <c r="CR17" s="99"/>
      <c r="CS17" s="318"/>
      <c r="CT17" s="502"/>
      <c r="CU17" s="99"/>
      <c r="CV17" s="333"/>
      <c r="CW17" s="333"/>
      <c r="CX17" s="333"/>
      <c r="CY17" s="333"/>
      <c r="CZ17" s="333"/>
      <c r="DA17" s="333"/>
      <c r="DB17" s="333"/>
      <c r="DC17" s="102"/>
      <c r="DD17" s="335"/>
      <c r="DE17" s="338"/>
      <c r="DF17" s="335"/>
      <c r="DG17" s="333"/>
      <c r="DH17" s="333"/>
      <c r="DI17" s="333"/>
      <c r="DJ17" s="333"/>
      <c r="DK17" s="333"/>
      <c r="DL17" s="339"/>
    </row>
    <row r="18" spans="1:116" s="505" customFormat="1" ht="15.6" x14ac:dyDescent="0.3">
      <c r="A18" s="172"/>
      <c r="B18" s="206"/>
      <c r="C18" s="547" t="s">
        <v>2348</v>
      </c>
      <c r="D18" s="547" t="s">
        <v>2638</v>
      </c>
      <c r="E18" s="206" t="s">
        <v>592</v>
      </c>
      <c r="F18" s="283">
        <v>2</v>
      </c>
      <c r="G18" s="506"/>
      <c r="H18" s="612"/>
      <c r="I18" s="612"/>
      <c r="J18" s="608"/>
      <c r="K18" s="608">
        <v>7</v>
      </c>
      <c r="L18" s="608">
        <v>7</v>
      </c>
      <c r="M18" s="608"/>
      <c r="N18" s="612"/>
      <c r="O18" s="608">
        <v>6</v>
      </c>
      <c r="P18" s="608"/>
      <c r="Q18" s="606"/>
      <c r="R18" s="609"/>
      <c r="S18" s="595"/>
      <c r="T18" s="612"/>
      <c r="U18" s="608"/>
      <c r="V18" s="608"/>
      <c r="W18" s="608"/>
      <c r="X18" s="193">
        <v>6</v>
      </c>
      <c r="Y18" s="193">
        <v>5</v>
      </c>
      <c r="Z18" s="613"/>
      <c r="AA18" s="193"/>
      <c r="AB18" s="613">
        <v>7</v>
      </c>
      <c r="AC18" s="612"/>
      <c r="AD18" s="612"/>
      <c r="AE18" s="608"/>
      <c r="AF18" s="608"/>
      <c r="AG18" s="612"/>
      <c r="AH18" s="612"/>
      <c r="AI18" s="613">
        <v>7</v>
      </c>
      <c r="AJ18" s="612"/>
      <c r="AK18" s="612"/>
      <c r="AL18" s="613">
        <v>6</v>
      </c>
      <c r="AM18" s="606">
        <v>5</v>
      </c>
      <c r="AN18" s="608"/>
      <c r="AO18" s="612"/>
      <c r="AP18" s="608"/>
      <c r="AR18" s="606">
        <v>6</v>
      </c>
      <c r="AS18" s="608"/>
      <c r="AT18" s="612"/>
      <c r="AU18" s="683"/>
      <c r="AV18" s="615"/>
      <c r="AW18" s="613">
        <v>5</v>
      </c>
      <c r="AX18" s="608"/>
      <c r="AY18" s="595"/>
      <c r="AZ18" s="613">
        <v>8</v>
      </c>
      <c r="BA18" s="613">
        <v>6</v>
      </c>
      <c r="BB18" s="595"/>
      <c r="BC18" s="616"/>
      <c r="BD18" s="616"/>
      <c r="BE18" s="615"/>
      <c r="BF18" s="608"/>
      <c r="BG18" s="595"/>
      <c r="BH18" s="595"/>
      <c r="BI18" s="595"/>
      <c r="BJ18" s="595"/>
      <c r="BK18" s="617"/>
      <c r="BL18" s="612"/>
      <c r="BM18" s="608"/>
      <c r="BN18" s="613">
        <v>9</v>
      </c>
      <c r="BO18" s="93">
        <f t="shared" si="7"/>
        <v>0</v>
      </c>
      <c r="BP18" s="55">
        <f t="shared" si="8"/>
        <v>11</v>
      </c>
      <c r="BQ18" s="55">
        <f t="shared" si="9"/>
        <v>0</v>
      </c>
      <c r="BR18" s="55">
        <f t="shared" si="10"/>
        <v>3</v>
      </c>
      <c r="BS18" s="55">
        <f t="shared" si="11"/>
        <v>0</v>
      </c>
      <c r="BT18" s="55">
        <f t="shared" si="12"/>
        <v>14</v>
      </c>
      <c r="BU18" s="316"/>
      <c r="BV18" s="169"/>
      <c r="BW18" s="169"/>
      <c r="BX18" s="169"/>
      <c r="BY18" s="169"/>
      <c r="BZ18" s="169"/>
      <c r="CA18" s="169"/>
      <c r="CB18" s="169"/>
      <c r="CC18" s="197"/>
      <c r="CD18" s="197"/>
      <c r="CE18" s="196"/>
      <c r="CF18" s="169"/>
      <c r="CG18" s="169"/>
      <c r="CH18" s="169"/>
      <c r="CI18" s="198"/>
      <c r="CJ18" s="196"/>
      <c r="CK18" s="169"/>
      <c r="CL18" s="169"/>
      <c r="CM18" s="169"/>
      <c r="CN18" s="99"/>
      <c r="CO18" s="99"/>
      <c r="CP18" s="99"/>
      <c r="CQ18" s="99"/>
      <c r="CR18" s="99"/>
      <c r="CS18" s="318"/>
      <c r="CT18" s="502"/>
      <c r="CU18" s="99"/>
      <c r="CV18" s="333"/>
      <c r="CW18" s="333"/>
      <c r="CX18" s="333"/>
      <c r="CY18" s="333"/>
      <c r="CZ18" s="333"/>
      <c r="DA18" s="333"/>
      <c r="DB18" s="333"/>
      <c r="DC18" s="102"/>
      <c r="DD18" s="335"/>
      <c r="DE18" s="338"/>
      <c r="DF18" s="335"/>
      <c r="DG18" s="333"/>
      <c r="DH18" s="333"/>
      <c r="DI18" s="333"/>
      <c r="DJ18" s="333"/>
      <c r="DK18" s="333"/>
      <c r="DL18" s="339"/>
    </row>
    <row r="19" spans="1:116" s="505" customFormat="1" ht="15.6" x14ac:dyDescent="0.3">
      <c r="A19" s="172">
        <v>2</v>
      </c>
      <c r="B19" s="206">
        <v>40498</v>
      </c>
      <c r="C19" s="547" t="s">
        <v>2109</v>
      </c>
      <c r="D19" s="547" t="s">
        <v>2110</v>
      </c>
      <c r="E19" s="206" t="s">
        <v>592</v>
      </c>
      <c r="F19" s="283">
        <v>3</v>
      </c>
      <c r="G19" s="506"/>
      <c r="H19" s="612"/>
      <c r="I19" s="612"/>
      <c r="J19" s="608">
        <v>8</v>
      </c>
      <c r="K19" s="608">
        <v>9</v>
      </c>
      <c r="L19" s="608"/>
      <c r="M19" s="608">
        <v>7</v>
      </c>
      <c r="N19" s="612"/>
      <c r="O19" s="608">
        <v>9</v>
      </c>
      <c r="P19" s="608"/>
      <c r="Q19" s="612"/>
      <c r="R19" s="609"/>
      <c r="S19" s="595"/>
      <c r="T19" s="612"/>
      <c r="U19" s="609"/>
      <c r="V19" s="609">
        <v>9</v>
      </c>
      <c r="W19" s="608">
        <v>9</v>
      </c>
      <c r="X19" s="609">
        <v>9</v>
      </c>
      <c r="Y19" s="193">
        <v>7</v>
      </c>
      <c r="Z19" s="613"/>
      <c r="AA19" s="193"/>
      <c r="AB19" s="613">
        <v>8</v>
      </c>
      <c r="AC19" s="613">
        <v>7</v>
      </c>
      <c r="AD19" s="612"/>
      <c r="AE19" s="608"/>
      <c r="AF19" s="608"/>
      <c r="AG19" s="612"/>
      <c r="AH19" s="606">
        <v>9</v>
      </c>
      <c r="AI19" s="612">
        <v>9</v>
      </c>
      <c r="AJ19" s="606">
        <v>7</v>
      </c>
      <c r="AK19" s="612">
        <v>7</v>
      </c>
      <c r="AL19" s="612">
        <v>8</v>
      </c>
      <c r="AM19" s="606">
        <v>8</v>
      </c>
      <c r="AN19" s="608"/>
      <c r="AO19" s="612"/>
      <c r="AP19" s="608"/>
      <c r="AR19" s="606">
        <v>8</v>
      </c>
      <c r="AS19" s="608"/>
      <c r="AT19" s="612"/>
      <c r="AU19" s="683"/>
      <c r="AV19" s="615"/>
      <c r="AW19" s="683"/>
      <c r="AX19" s="608"/>
      <c r="AY19" s="595"/>
      <c r="AZ19" s="595">
        <v>8</v>
      </c>
      <c r="BA19" s="595">
        <v>8</v>
      </c>
      <c r="BB19" s="595"/>
      <c r="BC19" s="616"/>
      <c r="BD19" s="616"/>
      <c r="BE19" s="615"/>
      <c r="BF19" s="608"/>
      <c r="BG19" s="595"/>
      <c r="BH19" s="595"/>
      <c r="BI19" s="595"/>
      <c r="BJ19" s="595"/>
      <c r="BK19" s="617"/>
      <c r="BL19" s="612"/>
      <c r="BM19" s="608"/>
      <c r="BN19" s="608">
        <v>10</v>
      </c>
      <c r="BO19" s="93">
        <f t="shared" si="7"/>
        <v>0</v>
      </c>
      <c r="BP19" s="55">
        <f t="shared" si="8"/>
        <v>20</v>
      </c>
      <c r="BQ19" s="55">
        <f t="shared" si="9"/>
        <v>0</v>
      </c>
      <c r="BR19" s="55">
        <f t="shared" si="10"/>
        <v>0</v>
      </c>
      <c r="BS19" s="55">
        <f t="shared" si="11"/>
        <v>0</v>
      </c>
      <c r="BT19" s="55">
        <f t="shared" si="12"/>
        <v>20</v>
      </c>
      <c r="BU19" s="316"/>
      <c r="BV19" s="169"/>
      <c r="BW19" s="169"/>
      <c r="BX19" s="169"/>
      <c r="BY19" s="169"/>
      <c r="BZ19" s="169"/>
      <c r="CA19" s="169"/>
      <c r="CB19" s="169"/>
      <c r="CC19" s="197"/>
      <c r="CD19" s="197"/>
      <c r="CE19" s="196"/>
      <c r="CF19" s="169"/>
      <c r="CG19" s="169"/>
      <c r="CH19" s="169"/>
      <c r="CI19" s="198"/>
      <c r="CJ19" s="196"/>
      <c r="CK19" s="169"/>
      <c r="CL19" s="169"/>
      <c r="CM19" s="169"/>
      <c r="CN19" s="99"/>
      <c r="CO19" s="99"/>
      <c r="CP19" s="99"/>
      <c r="CQ19" s="99"/>
      <c r="CR19" s="99"/>
      <c r="CS19" s="318"/>
      <c r="CT19" s="502"/>
      <c r="CU19" s="99"/>
      <c r="CV19" s="333"/>
      <c r="CW19" s="333"/>
      <c r="CX19" s="333"/>
      <c r="CY19" s="333"/>
      <c r="CZ19" s="333"/>
      <c r="DA19" s="333"/>
      <c r="DB19" s="333"/>
      <c r="DC19" s="102"/>
      <c r="DD19" s="335"/>
      <c r="DE19" s="338"/>
      <c r="DF19" s="335"/>
      <c r="DG19" s="333"/>
      <c r="DH19" s="333"/>
      <c r="DI19" s="333"/>
      <c r="DJ19" s="333"/>
      <c r="DK19" s="333"/>
      <c r="DL19" s="339"/>
    </row>
    <row r="20" spans="1:116" s="505" customFormat="1" ht="15.6" hidden="1" x14ac:dyDescent="0.3">
      <c r="A20" s="172">
        <v>3</v>
      </c>
      <c r="B20" s="206">
        <v>40498</v>
      </c>
      <c r="C20" s="547" t="s">
        <v>1993</v>
      </c>
      <c r="D20" s="547" t="s">
        <v>1994</v>
      </c>
      <c r="E20" s="206" t="s">
        <v>592</v>
      </c>
      <c r="F20" s="283">
        <v>3</v>
      </c>
      <c r="G20" s="506"/>
      <c r="H20" s="612"/>
      <c r="I20" s="612"/>
      <c r="J20" s="608">
        <v>8</v>
      </c>
      <c r="K20" s="608">
        <v>9</v>
      </c>
      <c r="L20" s="612"/>
      <c r="M20" s="608">
        <v>8</v>
      </c>
      <c r="N20" s="612"/>
      <c r="O20" s="612"/>
      <c r="P20" s="608"/>
      <c r="Q20" s="612">
        <v>10</v>
      </c>
      <c r="R20" s="609"/>
      <c r="S20" s="595"/>
      <c r="T20" s="612">
        <v>7</v>
      </c>
      <c r="U20" s="612"/>
      <c r="V20" s="609">
        <v>7</v>
      </c>
      <c r="W20" s="609">
        <v>8</v>
      </c>
      <c r="X20" s="609">
        <v>7</v>
      </c>
      <c r="Y20" s="613"/>
      <c r="Z20" s="613"/>
      <c r="AA20" s="193" t="s">
        <v>2547</v>
      </c>
      <c r="AB20" s="613">
        <v>5</v>
      </c>
      <c r="AC20" s="613">
        <v>5</v>
      </c>
      <c r="AD20" s="612"/>
      <c r="AE20" s="608"/>
      <c r="AF20" s="608"/>
      <c r="AG20" s="612"/>
      <c r="AH20" s="612"/>
      <c r="AI20" s="612">
        <v>5</v>
      </c>
      <c r="AJ20" s="612"/>
      <c r="AK20" s="612">
        <v>5</v>
      </c>
      <c r="AL20" s="612">
        <v>8</v>
      </c>
      <c r="AM20" s="606" t="s">
        <v>2547</v>
      </c>
      <c r="AN20" s="608"/>
      <c r="AO20" s="612">
        <v>7</v>
      </c>
      <c r="AP20" s="608"/>
      <c r="AR20" s="606" t="s">
        <v>2547</v>
      </c>
      <c r="AS20" s="608"/>
      <c r="AT20" s="612"/>
      <c r="AU20" s="683"/>
      <c r="AV20" s="615"/>
      <c r="AW20" s="683">
        <v>10</v>
      </c>
      <c r="AX20" s="612">
        <v>9</v>
      </c>
      <c r="AY20" s="595"/>
      <c r="AZ20" s="595"/>
      <c r="BA20" s="595">
        <v>5</v>
      </c>
      <c r="BB20" s="595"/>
      <c r="BC20" s="616"/>
      <c r="BD20" s="616"/>
      <c r="BE20" s="615">
        <v>5</v>
      </c>
      <c r="BF20" s="608"/>
      <c r="BG20" s="595"/>
      <c r="BH20" s="595"/>
      <c r="BI20" s="595"/>
      <c r="BJ20" s="595"/>
      <c r="BK20" s="617"/>
      <c r="BL20" s="612">
        <v>9</v>
      </c>
      <c r="BM20" s="612">
        <v>8</v>
      </c>
      <c r="BN20" s="608"/>
      <c r="BO20" s="93">
        <f t="shared" si="7"/>
        <v>3</v>
      </c>
      <c r="BP20" s="55">
        <f t="shared" si="8"/>
        <v>14</v>
      </c>
      <c r="BQ20" s="55">
        <f t="shared" si="9"/>
        <v>0</v>
      </c>
      <c r="BR20" s="55">
        <f t="shared" si="10"/>
        <v>6</v>
      </c>
      <c r="BS20" s="55">
        <f t="shared" si="11"/>
        <v>0</v>
      </c>
      <c r="BT20" s="55">
        <f t="shared" si="12"/>
        <v>20</v>
      </c>
      <c r="BU20" s="316"/>
      <c r="BV20" s="169"/>
      <c r="BW20" s="169"/>
      <c r="BX20" s="169"/>
      <c r="BY20" s="169"/>
      <c r="BZ20" s="169"/>
      <c r="CA20" s="169"/>
      <c r="CB20" s="169"/>
      <c r="CC20" s="197"/>
      <c r="CD20" s="197"/>
      <c r="CE20" s="196"/>
      <c r="CF20" s="169"/>
      <c r="CG20" s="169"/>
      <c r="CH20" s="169"/>
      <c r="CI20" s="198"/>
      <c r="CJ20" s="196"/>
      <c r="CK20" s="169"/>
      <c r="CL20" s="169"/>
      <c r="CM20" s="169"/>
      <c r="CN20" s="99"/>
      <c r="CO20" s="99"/>
      <c r="CP20" s="99"/>
      <c r="CQ20" s="99"/>
      <c r="CR20" s="99"/>
      <c r="CS20" s="318"/>
      <c r="CT20" s="502"/>
      <c r="CU20" s="99"/>
      <c r="CV20" s="333"/>
      <c r="CW20" s="333"/>
      <c r="CX20" s="333"/>
      <c r="CY20" s="333"/>
      <c r="CZ20" s="333"/>
      <c r="DA20" s="333"/>
      <c r="DB20" s="333"/>
      <c r="DC20" s="102"/>
      <c r="DD20" s="335"/>
      <c r="DE20" s="338"/>
      <c r="DF20" s="335"/>
      <c r="DG20" s="333"/>
      <c r="DH20" s="333"/>
      <c r="DI20" s="333"/>
      <c r="DJ20" s="333"/>
      <c r="DK20" s="333"/>
      <c r="DL20" s="339"/>
    </row>
    <row r="21" spans="1:116" s="505" customFormat="1" ht="15" x14ac:dyDescent="0.3">
      <c r="A21" s="172">
        <v>4</v>
      </c>
      <c r="B21" s="206">
        <v>40498</v>
      </c>
      <c r="C21" s="547" t="s">
        <v>1838</v>
      </c>
      <c r="D21" s="547" t="s">
        <v>1836</v>
      </c>
      <c r="E21" s="206" t="s">
        <v>592</v>
      </c>
      <c r="F21" s="283">
        <v>5</v>
      </c>
      <c r="G21" s="506"/>
      <c r="H21" s="612">
        <v>10</v>
      </c>
      <c r="I21" s="612">
        <v>9</v>
      </c>
      <c r="J21" s="608">
        <v>7</v>
      </c>
      <c r="K21" s="608">
        <v>8</v>
      </c>
      <c r="L21" s="612">
        <v>9</v>
      </c>
      <c r="M21" s="608">
        <v>7</v>
      </c>
      <c r="N21" s="612">
        <v>8</v>
      </c>
      <c r="O21" s="608">
        <v>7</v>
      </c>
      <c r="P21" s="608"/>
      <c r="Q21" s="612">
        <v>10</v>
      </c>
      <c r="R21" s="609">
        <v>9</v>
      </c>
      <c r="S21" s="595"/>
      <c r="T21" s="606">
        <v>8</v>
      </c>
      <c r="U21" s="612">
        <v>10</v>
      </c>
      <c r="V21" s="609">
        <v>7</v>
      </c>
      <c r="W21" s="608">
        <v>7</v>
      </c>
      <c r="X21" s="609">
        <v>7</v>
      </c>
      <c r="Y21" s="613">
        <v>7</v>
      </c>
      <c r="Z21" s="613"/>
      <c r="AA21" s="193">
        <v>8</v>
      </c>
      <c r="AB21" s="613">
        <v>8</v>
      </c>
      <c r="AC21" s="613">
        <v>7</v>
      </c>
      <c r="AD21" s="612"/>
      <c r="AE21" s="608"/>
      <c r="AF21" s="608"/>
      <c r="AG21" s="612"/>
      <c r="AH21" s="606">
        <v>7</v>
      </c>
      <c r="AI21" s="612">
        <v>8</v>
      </c>
      <c r="AJ21" s="606">
        <v>6</v>
      </c>
      <c r="AK21" s="612">
        <v>8</v>
      </c>
      <c r="AL21" s="606">
        <v>8</v>
      </c>
      <c r="AM21" s="606">
        <v>8</v>
      </c>
      <c r="AN21" s="608"/>
      <c r="AO21" s="606">
        <v>9</v>
      </c>
      <c r="AP21" s="608"/>
      <c r="AR21" s="606">
        <v>6</v>
      </c>
      <c r="AS21" s="608"/>
      <c r="AT21" s="612"/>
      <c r="AU21" s="614"/>
      <c r="AV21" s="615"/>
      <c r="AW21" s="614"/>
      <c r="AX21" s="608">
        <v>8</v>
      </c>
      <c r="AY21" s="595"/>
      <c r="AZ21" s="595">
        <v>9</v>
      </c>
      <c r="BA21" s="595">
        <v>8</v>
      </c>
      <c r="BB21" s="595"/>
      <c r="BC21" s="616"/>
      <c r="BD21" s="616"/>
      <c r="BE21" s="615"/>
      <c r="BF21" s="608"/>
      <c r="BG21" s="595"/>
      <c r="BH21" s="595"/>
      <c r="BI21" s="595"/>
      <c r="BJ21" s="595"/>
      <c r="BK21" s="617"/>
      <c r="BL21" s="612">
        <v>8</v>
      </c>
      <c r="BM21" s="616">
        <v>7</v>
      </c>
      <c r="BN21" s="608"/>
      <c r="BO21" s="93">
        <f t="shared" si="7"/>
        <v>0</v>
      </c>
      <c r="BP21" s="55">
        <f t="shared" si="8"/>
        <v>32</v>
      </c>
      <c r="BQ21" s="55">
        <f t="shared" si="9"/>
        <v>0</v>
      </c>
      <c r="BR21" s="55">
        <f t="shared" si="10"/>
        <v>0</v>
      </c>
      <c r="BS21" s="55">
        <f t="shared" si="11"/>
        <v>0</v>
      </c>
      <c r="BT21" s="55">
        <f t="shared" si="12"/>
        <v>32</v>
      </c>
      <c r="BU21" s="316"/>
      <c r="BV21" s="169"/>
      <c r="BW21" s="169"/>
      <c r="BX21" s="169"/>
      <c r="BY21" s="169"/>
      <c r="BZ21" s="169"/>
      <c r="CA21" s="169"/>
      <c r="CB21" s="169"/>
      <c r="CC21" s="197"/>
      <c r="CD21" s="197"/>
      <c r="CE21" s="196"/>
      <c r="CF21" s="169"/>
      <c r="CG21" s="169"/>
      <c r="CH21" s="169"/>
      <c r="CI21" s="198"/>
      <c r="CJ21" s="196"/>
      <c r="CK21" s="169"/>
      <c r="CL21" s="169"/>
      <c r="CM21" s="169"/>
      <c r="CN21" s="99"/>
      <c r="CO21" s="99"/>
      <c r="CP21" s="99"/>
      <c r="CQ21" s="99"/>
      <c r="CR21" s="99"/>
      <c r="CS21" s="318"/>
      <c r="CT21" s="502"/>
      <c r="CU21" s="99"/>
      <c r="CV21" s="333"/>
      <c r="CW21" s="333"/>
      <c r="CX21" s="333"/>
      <c r="CY21" s="333"/>
      <c r="CZ21" s="333"/>
      <c r="DA21" s="333"/>
      <c r="DB21" s="333"/>
      <c r="DC21" s="102"/>
      <c r="DD21" s="335"/>
      <c r="DE21" s="338"/>
      <c r="DF21" s="335"/>
      <c r="DG21" s="333"/>
      <c r="DH21" s="333"/>
      <c r="DI21" s="333"/>
      <c r="DJ21" s="333"/>
      <c r="DK21" s="333"/>
      <c r="DL21" s="339"/>
    </row>
    <row r="22" spans="1:116" s="505" customFormat="1" ht="15" x14ac:dyDescent="0.3">
      <c r="A22" s="172">
        <v>5</v>
      </c>
      <c r="B22" s="206">
        <v>40498</v>
      </c>
      <c r="C22" s="547" t="s">
        <v>1839</v>
      </c>
      <c r="D22" s="547" t="s">
        <v>1837</v>
      </c>
      <c r="E22" s="206" t="s">
        <v>592</v>
      </c>
      <c r="F22" s="283">
        <v>5</v>
      </c>
      <c r="G22" s="506"/>
      <c r="H22" s="612">
        <v>10</v>
      </c>
      <c r="I22" s="612">
        <v>7</v>
      </c>
      <c r="J22" s="608">
        <v>7</v>
      </c>
      <c r="K22" s="608">
        <v>9</v>
      </c>
      <c r="L22" s="612">
        <v>8</v>
      </c>
      <c r="M22" s="608">
        <v>8</v>
      </c>
      <c r="N22" s="612">
        <v>8</v>
      </c>
      <c r="O22" s="608">
        <v>8</v>
      </c>
      <c r="P22" s="608"/>
      <c r="Q22" s="612">
        <v>10</v>
      </c>
      <c r="R22" s="609">
        <v>8</v>
      </c>
      <c r="S22" s="595"/>
      <c r="T22" s="606">
        <v>8</v>
      </c>
      <c r="U22" s="612">
        <v>9</v>
      </c>
      <c r="V22" s="609">
        <v>8</v>
      </c>
      <c r="W22" s="608">
        <v>8</v>
      </c>
      <c r="X22" s="609">
        <v>8</v>
      </c>
      <c r="Y22" s="613">
        <v>7</v>
      </c>
      <c r="Z22" s="613"/>
      <c r="AA22" s="193">
        <v>9</v>
      </c>
      <c r="AB22" s="613">
        <v>8</v>
      </c>
      <c r="AC22" s="613">
        <v>7</v>
      </c>
      <c r="AD22" s="612"/>
      <c r="AE22" s="608"/>
      <c r="AF22" s="608"/>
      <c r="AG22" s="612"/>
      <c r="AH22" s="606">
        <v>7</v>
      </c>
      <c r="AI22" s="612">
        <v>9</v>
      </c>
      <c r="AJ22" s="606">
        <v>8</v>
      </c>
      <c r="AK22" s="612">
        <v>8</v>
      </c>
      <c r="AL22" s="606">
        <v>8</v>
      </c>
      <c r="AM22" s="606">
        <v>8</v>
      </c>
      <c r="AN22" s="608"/>
      <c r="AO22" s="606">
        <v>9</v>
      </c>
      <c r="AP22" s="608"/>
      <c r="AR22" s="606">
        <v>7</v>
      </c>
      <c r="AS22" s="608"/>
      <c r="AT22" s="612"/>
      <c r="AU22" s="614"/>
      <c r="AV22" s="615"/>
      <c r="AW22" s="614"/>
      <c r="AX22" s="608">
        <v>8</v>
      </c>
      <c r="AY22" s="595"/>
      <c r="AZ22" s="595">
        <v>8</v>
      </c>
      <c r="BA22" s="595">
        <v>8</v>
      </c>
      <c r="BB22" s="595"/>
      <c r="BC22" s="616"/>
      <c r="BD22" s="616"/>
      <c r="BE22" s="615"/>
      <c r="BF22" s="608"/>
      <c r="BG22" s="595"/>
      <c r="BH22" s="595"/>
      <c r="BI22" s="595"/>
      <c r="BJ22" s="595"/>
      <c r="BK22" s="617"/>
      <c r="BL22" s="616">
        <v>9</v>
      </c>
      <c r="BM22" s="616">
        <v>8</v>
      </c>
      <c r="BN22" s="608"/>
      <c r="BO22" s="93">
        <f t="shared" si="7"/>
        <v>0</v>
      </c>
      <c r="BP22" s="55">
        <f t="shared" si="8"/>
        <v>32</v>
      </c>
      <c r="BQ22" s="55">
        <f t="shared" si="9"/>
        <v>0</v>
      </c>
      <c r="BR22" s="55">
        <f t="shared" si="10"/>
        <v>0</v>
      </c>
      <c r="BS22" s="55">
        <f t="shared" si="11"/>
        <v>0</v>
      </c>
      <c r="BT22" s="55">
        <f t="shared" si="12"/>
        <v>32</v>
      </c>
      <c r="BU22" s="316"/>
      <c r="BV22" s="169"/>
      <c r="BW22" s="169"/>
      <c r="BX22" s="169"/>
      <c r="BY22" s="169"/>
      <c r="BZ22" s="169"/>
      <c r="CA22" s="169"/>
      <c r="CB22" s="169"/>
      <c r="CC22" s="197"/>
      <c r="CD22" s="197"/>
      <c r="CE22" s="196"/>
      <c r="CF22" s="169"/>
      <c r="CG22" s="169"/>
      <c r="CH22" s="169"/>
      <c r="CI22" s="198"/>
      <c r="CJ22" s="196"/>
      <c r="CK22" s="169"/>
      <c r="CL22" s="169"/>
      <c r="CM22" s="169"/>
      <c r="CN22" s="99"/>
      <c r="CO22" s="99"/>
      <c r="CP22" s="99"/>
      <c r="CQ22" s="99"/>
      <c r="CR22" s="99"/>
      <c r="CS22" s="318"/>
      <c r="CT22" s="502"/>
      <c r="CU22" s="99"/>
      <c r="CV22" s="333"/>
      <c r="CW22" s="333"/>
      <c r="CX22" s="333"/>
      <c r="CY22" s="333"/>
      <c r="CZ22" s="333"/>
      <c r="DA22" s="333"/>
      <c r="DB22" s="333"/>
      <c r="DC22" s="102"/>
      <c r="DD22" s="335"/>
      <c r="DE22" s="338"/>
      <c r="DF22" s="335"/>
      <c r="DG22" s="333"/>
      <c r="DH22" s="333"/>
      <c r="DI22" s="333"/>
      <c r="DJ22" s="333"/>
      <c r="DK22" s="333"/>
      <c r="DL22" s="339"/>
    </row>
    <row r="23" spans="1:116" s="505" customFormat="1" ht="15" x14ac:dyDescent="0.3">
      <c r="A23" s="172">
        <v>6</v>
      </c>
      <c r="B23" s="206">
        <v>40498</v>
      </c>
      <c r="C23" s="547" t="s">
        <v>1911</v>
      </c>
      <c r="D23" s="547" t="s">
        <v>2639</v>
      </c>
      <c r="E23" s="206" t="s">
        <v>592</v>
      </c>
      <c r="F23" s="283">
        <v>5</v>
      </c>
      <c r="G23" s="506"/>
      <c r="H23" s="612">
        <v>9</v>
      </c>
      <c r="I23" s="612">
        <v>8</v>
      </c>
      <c r="J23" s="608">
        <v>7</v>
      </c>
      <c r="K23" s="608" t="s">
        <v>303</v>
      </c>
      <c r="L23" s="612">
        <v>9</v>
      </c>
      <c r="M23" s="608">
        <v>7</v>
      </c>
      <c r="N23" s="612">
        <v>9</v>
      </c>
      <c r="O23" s="608">
        <v>7</v>
      </c>
      <c r="P23" s="608"/>
      <c r="Q23" s="612">
        <v>9</v>
      </c>
      <c r="R23" s="612">
        <v>8</v>
      </c>
      <c r="S23" s="595"/>
      <c r="T23" s="612">
        <v>8</v>
      </c>
      <c r="U23" s="612">
        <v>10</v>
      </c>
      <c r="V23" s="609">
        <v>6</v>
      </c>
      <c r="W23" s="608">
        <v>7</v>
      </c>
      <c r="X23" s="609">
        <v>7</v>
      </c>
      <c r="Y23" s="613">
        <v>6</v>
      </c>
      <c r="Z23" s="613"/>
      <c r="AA23" s="193">
        <v>7</v>
      </c>
      <c r="AB23" s="613">
        <v>7</v>
      </c>
      <c r="AC23" s="613">
        <v>6</v>
      </c>
      <c r="AD23" s="608"/>
      <c r="AE23" s="608"/>
      <c r="AF23" s="608"/>
      <c r="AG23" s="612"/>
      <c r="AH23" s="606">
        <v>6</v>
      </c>
      <c r="AI23" s="612">
        <v>8</v>
      </c>
      <c r="AJ23" s="606">
        <v>6</v>
      </c>
      <c r="AK23" s="612">
        <v>7</v>
      </c>
      <c r="AL23" s="606">
        <v>9</v>
      </c>
      <c r="AM23" s="606">
        <v>6</v>
      </c>
      <c r="AN23" s="608"/>
      <c r="AO23" s="612">
        <v>8</v>
      </c>
      <c r="AP23" s="608"/>
      <c r="AR23" s="606">
        <v>6</v>
      </c>
      <c r="AS23" s="608"/>
      <c r="AT23" s="612"/>
      <c r="AU23" s="614"/>
      <c r="AV23" s="615"/>
      <c r="AW23" s="614"/>
      <c r="AX23" s="612">
        <v>8</v>
      </c>
      <c r="AY23" s="595"/>
      <c r="AZ23" s="612">
        <v>9</v>
      </c>
      <c r="BA23" s="595">
        <v>6</v>
      </c>
      <c r="BB23" s="595"/>
      <c r="BC23" s="616"/>
      <c r="BD23" s="616"/>
      <c r="BE23" s="615"/>
      <c r="BF23" s="608"/>
      <c r="BG23" s="595"/>
      <c r="BH23" s="595"/>
      <c r="BI23" s="595"/>
      <c r="BJ23" s="595"/>
      <c r="BK23" s="617"/>
      <c r="BL23" s="612">
        <v>7</v>
      </c>
      <c r="BM23" s="612">
        <v>7</v>
      </c>
      <c r="BN23" s="608"/>
      <c r="BO23" s="93">
        <f t="shared" si="7"/>
        <v>0</v>
      </c>
      <c r="BP23" s="55">
        <f t="shared" si="8"/>
        <v>31</v>
      </c>
      <c r="BQ23" s="55">
        <f t="shared" si="9"/>
        <v>1</v>
      </c>
      <c r="BR23" s="55">
        <f t="shared" si="10"/>
        <v>0</v>
      </c>
      <c r="BS23" s="55">
        <f t="shared" si="11"/>
        <v>0</v>
      </c>
      <c r="BT23" s="55">
        <f t="shared" si="12"/>
        <v>32</v>
      </c>
      <c r="BU23" s="316"/>
      <c r="BV23" s="169"/>
      <c r="BW23" s="169"/>
      <c r="BX23" s="169"/>
      <c r="BY23" s="169"/>
      <c r="BZ23" s="169"/>
      <c r="CA23" s="169"/>
      <c r="CB23" s="169"/>
      <c r="CC23" s="197"/>
      <c r="CD23" s="197"/>
      <c r="CE23" s="196"/>
      <c r="CF23" s="169"/>
      <c r="CG23" s="169"/>
      <c r="CH23" s="169"/>
      <c r="CI23" s="198"/>
      <c r="CJ23" s="196"/>
      <c r="CK23" s="169"/>
      <c r="CL23" s="169"/>
      <c r="CM23" s="169"/>
      <c r="CN23" s="99"/>
      <c r="CO23" s="99"/>
      <c r="CP23" s="99"/>
      <c r="CQ23" s="99"/>
      <c r="CR23" s="99"/>
      <c r="CS23" s="318"/>
      <c r="CT23" s="502"/>
      <c r="CU23" s="99"/>
      <c r="CV23" s="333"/>
      <c r="CW23" s="333"/>
      <c r="CX23" s="333"/>
      <c r="CY23" s="333"/>
      <c r="CZ23" s="333"/>
      <c r="DA23" s="333"/>
      <c r="DB23" s="333"/>
      <c r="DC23" s="102"/>
      <c r="DD23" s="335"/>
      <c r="DE23" s="338"/>
      <c r="DF23" s="335"/>
      <c r="DG23" s="333"/>
      <c r="DH23" s="333"/>
      <c r="DI23" s="333"/>
      <c r="DJ23" s="333"/>
      <c r="DK23" s="333"/>
      <c r="DL23" s="339"/>
    </row>
    <row r="24" spans="1:116" s="505" customFormat="1" ht="15" x14ac:dyDescent="0.3">
      <c r="A24" s="172">
        <v>7</v>
      </c>
      <c r="B24" s="206">
        <v>40498</v>
      </c>
      <c r="C24" s="547" t="s">
        <v>1623</v>
      </c>
      <c r="D24" s="547" t="s">
        <v>1624</v>
      </c>
      <c r="E24" s="206" t="s">
        <v>592</v>
      </c>
      <c r="F24" s="283">
        <v>7</v>
      </c>
      <c r="G24" s="506"/>
      <c r="H24" s="612">
        <v>10</v>
      </c>
      <c r="I24" s="612">
        <v>9</v>
      </c>
      <c r="J24" s="608">
        <v>8</v>
      </c>
      <c r="K24" s="613">
        <v>10</v>
      </c>
      <c r="L24" s="612">
        <v>9</v>
      </c>
      <c r="M24" s="608">
        <v>8</v>
      </c>
      <c r="N24" s="595">
        <v>10</v>
      </c>
      <c r="O24" s="608">
        <v>8</v>
      </c>
      <c r="P24" s="608">
        <v>10</v>
      </c>
      <c r="Q24" s="612">
        <v>10</v>
      </c>
      <c r="R24" s="612">
        <v>9</v>
      </c>
      <c r="S24" s="595">
        <v>10</v>
      </c>
      <c r="T24" s="595">
        <v>9</v>
      </c>
      <c r="U24" s="612">
        <v>10</v>
      </c>
      <c r="V24" s="609">
        <v>9</v>
      </c>
      <c r="W24" s="595">
        <v>10</v>
      </c>
      <c r="X24" s="609">
        <v>8</v>
      </c>
      <c r="Y24" s="613">
        <v>10</v>
      </c>
      <c r="Z24" s="613">
        <v>9</v>
      </c>
      <c r="AA24" s="608">
        <v>8</v>
      </c>
      <c r="AB24" s="608">
        <v>10</v>
      </c>
      <c r="AC24" s="608">
        <v>9</v>
      </c>
      <c r="AD24" s="608">
        <v>9</v>
      </c>
      <c r="AE24" s="608">
        <v>10</v>
      </c>
      <c r="AF24" s="608">
        <v>7</v>
      </c>
      <c r="AG24" s="606">
        <v>8</v>
      </c>
      <c r="AH24" s="606">
        <v>10</v>
      </c>
      <c r="AI24" s="606">
        <v>8</v>
      </c>
      <c r="AJ24" s="606"/>
      <c r="AK24" s="612">
        <v>8</v>
      </c>
      <c r="AL24" s="606">
        <v>10</v>
      </c>
      <c r="AM24" s="606">
        <v>9</v>
      </c>
      <c r="AN24" s="608"/>
      <c r="AO24" s="606">
        <v>8</v>
      </c>
      <c r="AP24" s="621">
        <v>8</v>
      </c>
      <c r="AR24" s="606">
        <v>6</v>
      </c>
      <c r="AS24" s="608"/>
      <c r="AT24" s="608">
        <v>8</v>
      </c>
      <c r="AU24" s="614"/>
      <c r="AV24" s="615">
        <v>8</v>
      </c>
      <c r="AW24" s="608">
        <v>10</v>
      </c>
      <c r="AX24" s="609">
        <v>10</v>
      </c>
      <c r="AY24" s="595"/>
      <c r="AZ24" s="595">
        <v>8</v>
      </c>
      <c r="BA24" s="595"/>
      <c r="BB24" s="595"/>
      <c r="BC24" s="616">
        <v>10</v>
      </c>
      <c r="BD24" s="616"/>
      <c r="BE24" s="615">
        <v>7</v>
      </c>
      <c r="BF24" s="609"/>
      <c r="BG24" s="595"/>
      <c r="BH24" s="595">
        <v>10</v>
      </c>
      <c r="BI24" s="595"/>
      <c r="BJ24" s="595"/>
      <c r="BK24" s="617"/>
      <c r="BL24" s="616">
        <v>8</v>
      </c>
      <c r="BM24" s="595">
        <v>10</v>
      </c>
      <c r="BN24" s="608"/>
      <c r="BO24" s="93">
        <f t="shared" si="7"/>
        <v>0</v>
      </c>
      <c r="BP24" s="55">
        <f t="shared" si="8"/>
        <v>44</v>
      </c>
      <c r="BQ24" s="55">
        <f t="shared" si="9"/>
        <v>0</v>
      </c>
      <c r="BR24" s="55">
        <f t="shared" si="10"/>
        <v>0</v>
      </c>
      <c r="BS24" s="55">
        <f t="shared" si="11"/>
        <v>0</v>
      </c>
      <c r="BT24" s="55">
        <f t="shared" si="12"/>
        <v>44</v>
      </c>
      <c r="BU24" s="316"/>
      <c r="BV24" s="169"/>
      <c r="BW24" s="169"/>
      <c r="BX24" s="169"/>
      <c r="BY24" s="169"/>
      <c r="BZ24" s="169"/>
      <c r="CA24" s="169"/>
      <c r="CB24" s="169"/>
      <c r="CC24" s="197"/>
      <c r="CD24" s="197"/>
      <c r="CE24" s="196"/>
      <c r="CF24" s="169"/>
      <c r="CG24" s="169"/>
      <c r="CH24" s="169"/>
      <c r="CI24" s="198"/>
      <c r="CJ24" s="196"/>
      <c r="CK24" s="169"/>
      <c r="CL24" s="169"/>
      <c r="CM24" s="169"/>
      <c r="CN24" s="99"/>
      <c r="CO24" s="99"/>
      <c r="CP24" s="99"/>
      <c r="CQ24" s="99"/>
      <c r="CR24" s="99"/>
      <c r="CS24" s="318"/>
      <c r="CT24" s="502"/>
      <c r="CU24" s="99"/>
      <c r="CV24" s="333"/>
      <c r="CW24" s="333"/>
      <c r="CX24" s="333"/>
      <c r="CY24" s="333"/>
      <c r="CZ24" s="333"/>
      <c r="DA24" s="333"/>
      <c r="DB24" s="333"/>
      <c r="DC24" s="102"/>
      <c r="DD24" s="335"/>
      <c r="DE24" s="338"/>
      <c r="DF24" s="335"/>
      <c r="DG24" s="333"/>
      <c r="DH24" s="333"/>
      <c r="DI24" s="333"/>
      <c r="DJ24" s="333"/>
      <c r="DK24" s="333"/>
      <c r="DL24" s="339"/>
    </row>
    <row r="25" spans="1:116" s="505" customFormat="1" ht="15" x14ac:dyDescent="0.3">
      <c r="A25" s="172">
        <v>8</v>
      </c>
      <c r="B25" s="206">
        <v>40498</v>
      </c>
      <c r="C25" s="547" t="s">
        <v>1679</v>
      </c>
      <c r="D25" s="547" t="s">
        <v>2640</v>
      </c>
      <c r="E25" s="206" t="s">
        <v>592</v>
      </c>
      <c r="F25" s="283">
        <v>7</v>
      </c>
      <c r="G25" s="506"/>
      <c r="H25" s="612">
        <v>10</v>
      </c>
      <c r="I25" s="612">
        <v>10</v>
      </c>
      <c r="J25" s="608">
        <v>9</v>
      </c>
      <c r="K25" s="613">
        <v>10</v>
      </c>
      <c r="L25" s="612">
        <v>9</v>
      </c>
      <c r="M25" s="608">
        <v>8</v>
      </c>
      <c r="N25" s="595">
        <v>10</v>
      </c>
      <c r="O25" s="608">
        <v>9</v>
      </c>
      <c r="P25" s="608">
        <v>10</v>
      </c>
      <c r="Q25" s="612">
        <v>10</v>
      </c>
      <c r="R25" s="612">
        <v>10</v>
      </c>
      <c r="S25" s="595">
        <v>10</v>
      </c>
      <c r="T25" s="595">
        <v>10</v>
      </c>
      <c r="U25" s="612">
        <v>10</v>
      </c>
      <c r="V25" s="609">
        <v>8</v>
      </c>
      <c r="W25" s="595">
        <v>10</v>
      </c>
      <c r="X25" s="609">
        <v>9</v>
      </c>
      <c r="Y25" s="613">
        <v>10</v>
      </c>
      <c r="Z25" s="613">
        <v>9</v>
      </c>
      <c r="AA25" s="193">
        <v>9</v>
      </c>
      <c r="AB25" s="608">
        <v>10</v>
      </c>
      <c r="AC25" s="608">
        <v>9</v>
      </c>
      <c r="AD25" s="608"/>
      <c r="AE25" s="608">
        <v>10</v>
      </c>
      <c r="AF25" s="608">
        <v>8</v>
      </c>
      <c r="AG25" s="612"/>
      <c r="AH25" s="606">
        <v>10</v>
      </c>
      <c r="AI25" s="612">
        <v>8</v>
      </c>
      <c r="AJ25" s="606">
        <v>7</v>
      </c>
      <c r="AK25" s="612">
        <v>8</v>
      </c>
      <c r="AL25" s="606">
        <v>10</v>
      </c>
      <c r="AM25" s="606">
        <v>8</v>
      </c>
      <c r="AN25" s="608"/>
      <c r="AO25" s="606">
        <v>9</v>
      </c>
      <c r="AP25" s="621">
        <v>7</v>
      </c>
      <c r="AR25" s="606">
        <v>6</v>
      </c>
      <c r="AS25" s="608"/>
      <c r="AT25" s="608">
        <v>9</v>
      </c>
      <c r="AU25" s="614"/>
      <c r="AV25" s="615">
        <v>7</v>
      </c>
      <c r="AW25" s="608">
        <v>10</v>
      </c>
      <c r="AX25" s="609">
        <v>10</v>
      </c>
      <c r="AY25" s="595"/>
      <c r="AZ25" s="595">
        <v>9</v>
      </c>
      <c r="BA25" s="595">
        <v>8</v>
      </c>
      <c r="BB25" s="595"/>
      <c r="BC25" s="616">
        <v>10</v>
      </c>
      <c r="BD25" s="616"/>
      <c r="BE25" s="615"/>
      <c r="BF25" s="608"/>
      <c r="BG25" s="595"/>
      <c r="BH25" s="595">
        <v>10</v>
      </c>
      <c r="BI25" s="595"/>
      <c r="BJ25" s="595"/>
      <c r="BK25" s="617"/>
      <c r="BL25" s="616">
        <v>8</v>
      </c>
      <c r="BM25" s="595">
        <v>9</v>
      </c>
      <c r="BN25" s="608">
        <v>9</v>
      </c>
      <c r="BO25" s="93">
        <f t="shared" si="7"/>
        <v>0</v>
      </c>
      <c r="BP25" s="55">
        <f t="shared" si="8"/>
        <v>44</v>
      </c>
      <c r="BQ25" s="55">
        <f t="shared" si="9"/>
        <v>0</v>
      </c>
      <c r="BR25" s="55">
        <f t="shared" si="10"/>
        <v>0</v>
      </c>
      <c r="BS25" s="55">
        <f t="shared" si="11"/>
        <v>0</v>
      </c>
      <c r="BT25" s="55">
        <f t="shared" si="12"/>
        <v>44</v>
      </c>
      <c r="BU25" s="316"/>
      <c r="BV25" s="169"/>
      <c r="BW25" s="169"/>
      <c r="BX25" s="169"/>
      <c r="BY25" s="169"/>
      <c r="BZ25" s="169"/>
      <c r="CA25" s="169"/>
      <c r="CB25" s="169"/>
      <c r="CC25" s="197"/>
      <c r="CD25" s="197"/>
      <c r="CE25" s="196"/>
      <c r="CF25" s="169"/>
      <c r="CG25" s="169"/>
      <c r="CH25" s="169"/>
      <c r="CI25" s="198"/>
      <c r="CJ25" s="196"/>
      <c r="CK25" s="169"/>
      <c r="CL25" s="169"/>
      <c r="CM25" s="169"/>
      <c r="CN25" s="99"/>
      <c r="CO25" s="99"/>
      <c r="CP25" s="99"/>
      <c r="CQ25" s="99"/>
      <c r="CR25" s="99"/>
      <c r="CS25" s="318"/>
      <c r="CT25" s="502"/>
      <c r="CU25" s="99"/>
      <c r="CV25" s="333"/>
      <c r="CW25" s="333"/>
      <c r="CX25" s="333"/>
      <c r="CY25" s="333"/>
      <c r="CZ25" s="333"/>
      <c r="DA25" s="333"/>
      <c r="DB25" s="333"/>
      <c r="DC25" s="102"/>
      <c r="DD25" s="335"/>
      <c r="DE25" s="338"/>
      <c r="DF25" s="335"/>
      <c r="DG25" s="333"/>
      <c r="DH25" s="333"/>
      <c r="DI25" s="333"/>
      <c r="DJ25" s="333"/>
      <c r="DK25" s="333"/>
      <c r="DL25" s="339"/>
    </row>
    <row r="26" spans="1:116" s="54" customFormat="1" ht="15" hidden="1" x14ac:dyDescent="0.25">
      <c r="A26" s="172">
        <v>9</v>
      </c>
      <c r="B26" s="206">
        <v>40498</v>
      </c>
      <c r="C26" s="186" t="s">
        <v>1504</v>
      </c>
      <c r="D26" s="187" t="s">
        <v>1503</v>
      </c>
      <c r="E26" s="206" t="s">
        <v>592</v>
      </c>
      <c r="F26" s="181"/>
      <c r="G26" s="182">
        <v>1</v>
      </c>
      <c r="H26" s="618" t="s">
        <v>595</v>
      </c>
      <c r="I26" s="606" t="s">
        <v>595</v>
      </c>
      <c r="J26" s="609" t="s">
        <v>595</v>
      </c>
      <c r="K26" s="602" t="s">
        <v>595</v>
      </c>
      <c r="L26" s="606" t="s">
        <v>595</v>
      </c>
      <c r="M26" s="618" t="s">
        <v>595</v>
      </c>
      <c r="N26" s="606" t="s">
        <v>595</v>
      </c>
      <c r="O26" s="606" t="s">
        <v>595</v>
      </c>
      <c r="P26" s="609">
        <v>10</v>
      </c>
      <c r="Q26" s="609">
        <v>9</v>
      </c>
      <c r="R26" s="609">
        <v>8</v>
      </c>
      <c r="S26" s="606" t="s">
        <v>595</v>
      </c>
      <c r="T26" s="609" t="s">
        <v>595</v>
      </c>
      <c r="U26" s="602" t="s">
        <v>595</v>
      </c>
      <c r="V26" s="606" t="s">
        <v>595</v>
      </c>
      <c r="W26" s="602" t="s">
        <v>595</v>
      </c>
      <c r="X26" s="606" t="s">
        <v>595</v>
      </c>
      <c r="Y26" s="606" t="s">
        <v>595</v>
      </c>
      <c r="Z26" s="604" t="s">
        <v>595</v>
      </c>
      <c r="AA26" s="608" t="s">
        <v>595</v>
      </c>
      <c r="AB26" s="608" t="s">
        <v>1901</v>
      </c>
      <c r="AC26" s="608" t="s">
        <v>1901</v>
      </c>
      <c r="AD26" s="608" t="s">
        <v>1901</v>
      </c>
      <c r="AE26" s="608" t="s">
        <v>595</v>
      </c>
      <c r="AF26" s="608" t="s">
        <v>1901</v>
      </c>
      <c r="AG26" s="606" t="s">
        <v>595</v>
      </c>
      <c r="AH26" s="606" t="s">
        <v>1987</v>
      </c>
      <c r="AI26" s="606">
        <v>7</v>
      </c>
      <c r="AJ26" s="606" t="s">
        <v>595</v>
      </c>
      <c r="AK26" s="612" t="s">
        <v>2330</v>
      </c>
      <c r="AL26" s="606" t="s">
        <v>595</v>
      </c>
      <c r="AM26" s="606" t="s">
        <v>2547</v>
      </c>
      <c r="AN26" s="609" t="s">
        <v>595</v>
      </c>
      <c r="AO26" s="606">
        <v>6</v>
      </c>
      <c r="AP26" s="608">
        <v>7</v>
      </c>
      <c r="AQ26" s="608">
        <v>8</v>
      </c>
      <c r="AR26" s="607" t="s">
        <v>595</v>
      </c>
      <c r="AS26" s="618" t="s">
        <v>595</v>
      </c>
      <c r="AT26" s="606">
        <v>10</v>
      </c>
      <c r="AU26" s="606" t="s">
        <v>595</v>
      </c>
      <c r="AV26" s="619" t="s">
        <v>595</v>
      </c>
      <c r="AW26" s="608" t="s">
        <v>595</v>
      </c>
      <c r="AX26" s="606" t="s">
        <v>595</v>
      </c>
      <c r="AY26" s="597"/>
      <c r="AZ26" s="597"/>
      <c r="BA26" s="595" t="s">
        <v>2330</v>
      </c>
      <c r="BB26" s="597"/>
      <c r="BC26" s="611" t="s">
        <v>595</v>
      </c>
      <c r="BD26" s="611"/>
      <c r="BE26" s="605" t="s">
        <v>595</v>
      </c>
      <c r="BF26" s="597" t="s">
        <v>595</v>
      </c>
      <c r="BG26" s="597"/>
      <c r="BH26" s="597"/>
      <c r="BI26" s="597" t="s">
        <v>595</v>
      </c>
      <c r="BJ26" s="597" t="s">
        <v>595</v>
      </c>
      <c r="BK26" s="620"/>
      <c r="BL26" s="611" t="s">
        <v>595</v>
      </c>
      <c r="BM26" s="609" t="s">
        <v>595</v>
      </c>
      <c r="BN26" s="608" t="s">
        <v>595</v>
      </c>
      <c r="BO26" s="93">
        <f t="shared" si="7"/>
        <v>1</v>
      </c>
      <c r="BP26" s="55">
        <f t="shared" si="8"/>
        <v>8</v>
      </c>
      <c r="BQ26" s="55">
        <f t="shared" si="9"/>
        <v>36</v>
      </c>
      <c r="BR26" s="55">
        <f t="shared" si="10"/>
        <v>0</v>
      </c>
      <c r="BS26" s="55">
        <f t="shared" si="11"/>
        <v>0</v>
      </c>
      <c r="BT26" s="55">
        <f t="shared" si="12"/>
        <v>44</v>
      </c>
      <c r="BU26" s="59"/>
      <c r="BV26" s="55"/>
      <c r="BW26" s="55"/>
      <c r="BX26" s="55"/>
      <c r="BY26" s="55"/>
      <c r="BZ26" s="55"/>
      <c r="CA26" s="55"/>
      <c r="CB26" s="55"/>
      <c r="CC26" s="62"/>
      <c r="CD26" s="60"/>
      <c r="CE26" s="59"/>
      <c r="CF26" s="55"/>
      <c r="CG26" s="55"/>
      <c r="CH26" s="55"/>
      <c r="CI26" s="63"/>
      <c r="CJ26" s="59"/>
      <c r="CK26" s="55"/>
      <c r="CL26" s="55"/>
      <c r="CM26" s="55"/>
      <c r="CN26" s="55"/>
      <c r="CO26" s="55"/>
      <c r="CP26" s="55"/>
      <c r="CQ26" s="55"/>
      <c r="CR26" s="55"/>
      <c r="CS26" s="63"/>
      <c r="CT26" s="59"/>
      <c r="CU26" s="55"/>
      <c r="CV26" s="55"/>
      <c r="CW26" s="55"/>
      <c r="CX26" s="55"/>
      <c r="CY26" s="55"/>
      <c r="CZ26" s="55"/>
      <c r="DA26" s="55"/>
      <c r="DB26" s="55"/>
      <c r="DC26" s="65"/>
      <c r="DD26" s="59"/>
      <c r="DE26" s="62"/>
      <c r="DF26" s="59"/>
      <c r="DG26" s="55"/>
      <c r="DH26" s="55"/>
      <c r="DI26" s="55"/>
      <c r="DJ26" s="55"/>
      <c r="DK26" s="55"/>
      <c r="DL26" s="60"/>
    </row>
    <row r="27" spans="1:116" s="505" customFormat="1" ht="15" hidden="1" x14ac:dyDescent="0.3">
      <c r="A27" s="172">
        <v>10</v>
      </c>
      <c r="B27" s="206">
        <v>40498</v>
      </c>
      <c r="C27" s="518" t="s">
        <v>1270</v>
      </c>
      <c r="D27" s="518" t="s">
        <v>1268</v>
      </c>
      <c r="E27" s="206" t="s">
        <v>592</v>
      </c>
      <c r="F27" s="283">
        <v>2</v>
      </c>
      <c r="G27" s="504"/>
      <c r="H27" s="595">
        <v>9</v>
      </c>
      <c r="I27" s="595"/>
      <c r="J27" s="595"/>
      <c r="K27" s="595">
        <v>7</v>
      </c>
      <c r="L27" s="609">
        <v>6</v>
      </c>
      <c r="M27" s="595"/>
      <c r="N27" s="595"/>
      <c r="O27" s="595"/>
      <c r="P27" s="609">
        <v>7</v>
      </c>
      <c r="Q27" s="602" t="s">
        <v>295</v>
      </c>
      <c r="R27" s="609"/>
      <c r="S27" s="595"/>
      <c r="T27" s="595"/>
      <c r="U27" s="595">
        <v>6</v>
      </c>
      <c r="V27" s="595"/>
      <c r="W27" s="595"/>
      <c r="X27" s="595"/>
      <c r="Y27" s="595"/>
      <c r="Z27" s="595"/>
      <c r="AA27" s="595"/>
      <c r="AB27" s="608" t="s">
        <v>1901</v>
      </c>
      <c r="AC27" s="608" t="s">
        <v>1901</v>
      </c>
      <c r="AD27" s="608" t="s">
        <v>1901</v>
      </c>
      <c r="AE27" s="595">
        <v>8</v>
      </c>
      <c r="AF27" s="608" t="s">
        <v>1901</v>
      </c>
      <c r="AG27" s="595"/>
      <c r="AH27" s="606" t="s">
        <v>1987</v>
      </c>
      <c r="AI27" s="606">
        <v>5</v>
      </c>
      <c r="AJ27" s="595"/>
      <c r="AK27" s="612" t="s">
        <v>2330</v>
      </c>
      <c r="AL27" s="595"/>
      <c r="AM27" s="606" t="s">
        <v>2547</v>
      </c>
      <c r="AN27" s="595"/>
      <c r="AO27" s="595"/>
      <c r="AP27" s="608">
        <v>8</v>
      </c>
      <c r="AQ27" s="608">
        <v>7</v>
      </c>
      <c r="AR27" s="595"/>
      <c r="AS27" s="595"/>
      <c r="AT27" s="595"/>
      <c r="AU27" s="619">
        <v>9</v>
      </c>
      <c r="AV27" s="595"/>
      <c r="AW27" s="619">
        <v>5</v>
      </c>
      <c r="AX27" s="617"/>
      <c r="AY27" s="595"/>
      <c r="AZ27" s="595"/>
      <c r="BA27" s="595" t="s">
        <v>2330</v>
      </c>
      <c r="BB27" s="595"/>
      <c r="BC27" s="595"/>
      <c r="BD27" s="595"/>
      <c r="BE27" s="595"/>
      <c r="BF27" s="595"/>
      <c r="BG27" s="595"/>
      <c r="BH27" s="595"/>
      <c r="BI27" s="595"/>
      <c r="BJ27" s="595"/>
      <c r="BK27" s="595"/>
      <c r="BL27" s="595"/>
      <c r="BM27" s="595"/>
      <c r="BN27" s="595">
        <v>5</v>
      </c>
      <c r="BO27" s="93">
        <f t="shared" si="7"/>
        <v>1</v>
      </c>
      <c r="BP27" s="55">
        <f t="shared" si="8"/>
        <v>9</v>
      </c>
      <c r="BQ27" s="55">
        <f t="shared" si="9"/>
        <v>1</v>
      </c>
      <c r="BR27" s="55">
        <f t="shared" si="10"/>
        <v>3</v>
      </c>
      <c r="BS27" s="55">
        <f t="shared" si="11"/>
        <v>0</v>
      </c>
      <c r="BT27" s="55">
        <f t="shared" si="12"/>
        <v>13</v>
      </c>
      <c r="BU27" s="316"/>
      <c r="BV27" s="169"/>
      <c r="BW27" s="169"/>
      <c r="BX27" s="169"/>
      <c r="BY27" s="169"/>
      <c r="BZ27" s="169"/>
      <c r="CA27" s="169"/>
      <c r="CB27" s="169"/>
      <c r="CC27" s="169"/>
      <c r="CD27" s="169"/>
      <c r="CE27" s="169"/>
      <c r="CF27" s="169"/>
      <c r="CG27" s="169"/>
      <c r="CH27" s="169"/>
      <c r="CI27" s="169"/>
      <c r="CJ27" s="169"/>
      <c r="CK27" s="169"/>
      <c r="CL27" s="169"/>
      <c r="CM27" s="169"/>
      <c r="CN27" s="99"/>
      <c r="CO27" s="99"/>
      <c r="CP27" s="99"/>
      <c r="CQ27" s="99"/>
      <c r="CR27" s="99"/>
      <c r="CS27" s="99"/>
      <c r="CT27" s="99"/>
      <c r="CU27" s="99"/>
      <c r="CV27" s="333"/>
      <c r="CW27" s="333"/>
      <c r="CX27" s="333"/>
      <c r="CY27" s="333"/>
      <c r="CZ27" s="333"/>
      <c r="DA27" s="333"/>
      <c r="DB27" s="333"/>
      <c r="DC27" s="102"/>
      <c r="DD27" s="335"/>
      <c r="DE27" s="338"/>
      <c r="DF27" s="335"/>
      <c r="DG27" s="333"/>
      <c r="DH27" s="333"/>
      <c r="DI27" s="333"/>
      <c r="DJ27" s="333"/>
      <c r="DK27" s="333"/>
      <c r="DL27" s="339"/>
    </row>
    <row r="28" spans="1:116" s="895" customFormat="1" ht="15" x14ac:dyDescent="0.3">
      <c r="A28" s="878">
        <v>11</v>
      </c>
      <c r="B28" s="846">
        <v>40498</v>
      </c>
      <c r="C28" s="879" t="s">
        <v>1271</v>
      </c>
      <c r="D28" s="879" t="s">
        <v>1392</v>
      </c>
      <c r="E28" s="846" t="s">
        <v>592</v>
      </c>
      <c r="F28" s="880">
        <v>8</v>
      </c>
      <c r="G28" s="881"/>
      <c r="H28" s="697">
        <v>10</v>
      </c>
      <c r="I28" s="882">
        <v>8</v>
      </c>
      <c r="J28" s="697"/>
      <c r="K28" s="697">
        <v>8</v>
      </c>
      <c r="L28" s="718">
        <v>10</v>
      </c>
      <c r="M28" s="697"/>
      <c r="N28" s="697">
        <v>9</v>
      </c>
      <c r="O28" s="697" t="s">
        <v>295</v>
      </c>
      <c r="P28" s="718">
        <v>8</v>
      </c>
      <c r="Q28" s="883">
        <v>7</v>
      </c>
      <c r="R28" s="718">
        <v>8</v>
      </c>
      <c r="S28" s="697">
        <v>10</v>
      </c>
      <c r="T28" s="697">
        <v>7</v>
      </c>
      <c r="U28" s="697" t="s">
        <v>623</v>
      </c>
      <c r="V28" s="697"/>
      <c r="W28" s="697">
        <v>8</v>
      </c>
      <c r="X28" s="697">
        <v>5</v>
      </c>
      <c r="Y28" s="697">
        <v>7</v>
      </c>
      <c r="Z28" s="697">
        <v>8</v>
      </c>
      <c r="AA28" s="884">
        <v>8</v>
      </c>
      <c r="AB28" s="717">
        <v>10</v>
      </c>
      <c r="AC28" s="717">
        <v>9</v>
      </c>
      <c r="AD28" s="717">
        <v>8</v>
      </c>
      <c r="AE28" s="697">
        <v>9</v>
      </c>
      <c r="AF28" s="717"/>
      <c r="AG28" s="697"/>
      <c r="AH28" s="885"/>
      <c r="AI28" s="885">
        <v>9</v>
      </c>
      <c r="AJ28" s="697"/>
      <c r="AK28" s="882">
        <v>6</v>
      </c>
      <c r="AL28" s="885">
        <v>8</v>
      </c>
      <c r="AM28" s="885">
        <v>6</v>
      </c>
      <c r="AN28" s="697"/>
      <c r="AO28" s="697"/>
      <c r="AP28" s="717">
        <v>8</v>
      </c>
      <c r="AQ28" s="717">
        <v>9</v>
      </c>
      <c r="AR28" s="885">
        <v>6</v>
      </c>
      <c r="AS28" s="697"/>
      <c r="AT28" s="697">
        <v>6</v>
      </c>
      <c r="AU28" s="886">
        <v>10</v>
      </c>
      <c r="AV28" s="697" t="s">
        <v>786</v>
      </c>
      <c r="AW28" s="886">
        <v>7</v>
      </c>
      <c r="AX28" s="718"/>
      <c r="AY28" s="697"/>
      <c r="AZ28" s="697" t="s">
        <v>292</v>
      </c>
      <c r="BA28" s="697">
        <v>6</v>
      </c>
      <c r="BB28" s="697"/>
      <c r="BC28" s="697">
        <v>5</v>
      </c>
      <c r="BD28" s="697"/>
      <c r="BE28" s="697">
        <v>6</v>
      </c>
      <c r="BF28" s="718">
        <v>6</v>
      </c>
      <c r="BG28" s="697"/>
      <c r="BH28" s="697">
        <v>8</v>
      </c>
      <c r="BI28" s="697"/>
      <c r="BJ28" s="697"/>
      <c r="BK28" s="697"/>
      <c r="BL28" s="882">
        <v>7</v>
      </c>
      <c r="BM28" s="697"/>
      <c r="BN28" s="697">
        <v>7</v>
      </c>
      <c r="BO28" s="93">
        <f t="shared" si="7"/>
        <v>0</v>
      </c>
      <c r="BP28" s="55">
        <f t="shared" si="8"/>
        <v>34</v>
      </c>
      <c r="BQ28" s="55">
        <f t="shared" si="9"/>
        <v>3</v>
      </c>
      <c r="BR28" s="55">
        <f t="shared" si="10"/>
        <v>2</v>
      </c>
      <c r="BS28" s="55">
        <f t="shared" si="11"/>
        <v>0</v>
      </c>
      <c r="BT28" s="55">
        <f t="shared" si="12"/>
        <v>39</v>
      </c>
      <c r="BU28" s="887"/>
      <c r="BV28" s="888"/>
      <c r="BW28" s="888"/>
      <c r="BX28" s="888"/>
      <c r="BY28" s="888"/>
      <c r="BZ28" s="888"/>
      <c r="CA28" s="888"/>
      <c r="CB28" s="888"/>
      <c r="CC28" s="888"/>
      <c r="CD28" s="888"/>
      <c r="CE28" s="888"/>
      <c r="CF28" s="888"/>
      <c r="CG28" s="888"/>
      <c r="CH28" s="888"/>
      <c r="CI28" s="888"/>
      <c r="CJ28" s="888"/>
      <c r="CK28" s="888"/>
      <c r="CL28" s="888"/>
      <c r="CM28" s="888"/>
      <c r="CN28" s="889"/>
      <c r="CO28" s="889"/>
      <c r="CP28" s="889"/>
      <c r="CQ28" s="889"/>
      <c r="CR28" s="889"/>
      <c r="CS28" s="889"/>
      <c r="CT28" s="889"/>
      <c r="CU28" s="889"/>
      <c r="CV28" s="890"/>
      <c r="CW28" s="890"/>
      <c r="CX28" s="890"/>
      <c r="CY28" s="890"/>
      <c r="CZ28" s="890"/>
      <c r="DA28" s="890"/>
      <c r="DB28" s="890"/>
      <c r="DC28" s="891"/>
      <c r="DD28" s="892"/>
      <c r="DE28" s="893"/>
      <c r="DF28" s="892"/>
      <c r="DG28" s="890"/>
      <c r="DH28" s="890"/>
      <c r="DI28" s="890"/>
      <c r="DJ28" s="890"/>
      <c r="DK28" s="890"/>
      <c r="DL28" s="894"/>
    </row>
    <row r="29" spans="1:116" s="768" customFormat="1" ht="15" hidden="1" x14ac:dyDescent="0.3">
      <c r="A29" s="752">
        <v>12</v>
      </c>
      <c r="B29" s="753">
        <v>40498</v>
      </c>
      <c r="C29" s="769" t="s">
        <v>1272</v>
      </c>
      <c r="D29" s="769" t="s">
        <v>1269</v>
      </c>
      <c r="E29" s="753" t="s">
        <v>592</v>
      </c>
      <c r="F29" s="754">
        <v>2</v>
      </c>
      <c r="G29" s="755"/>
      <c r="H29" s="756">
        <v>5</v>
      </c>
      <c r="I29" s="756"/>
      <c r="J29" s="756"/>
      <c r="K29" s="756"/>
      <c r="L29" s="756"/>
      <c r="M29" s="756"/>
      <c r="N29" s="756"/>
      <c r="O29" s="756"/>
      <c r="P29" s="756"/>
      <c r="Q29" s="770">
        <v>5</v>
      </c>
      <c r="R29" s="770"/>
      <c r="S29" s="756"/>
      <c r="T29" s="756"/>
      <c r="U29" s="756">
        <v>5</v>
      </c>
      <c r="V29" s="756"/>
      <c r="W29" s="756"/>
      <c r="X29" s="756"/>
      <c r="Y29" s="756"/>
      <c r="Z29" s="756"/>
      <c r="AA29" s="756"/>
      <c r="AB29" s="759" t="s">
        <v>1901</v>
      </c>
      <c r="AC29" s="759" t="s">
        <v>1901</v>
      </c>
      <c r="AD29" s="759" t="s">
        <v>1901</v>
      </c>
      <c r="AE29" s="756">
        <v>5</v>
      </c>
      <c r="AF29" s="759" t="s">
        <v>1901</v>
      </c>
      <c r="AG29" s="756"/>
      <c r="AH29" s="771" t="s">
        <v>1987</v>
      </c>
      <c r="AI29" s="756"/>
      <c r="AJ29" s="756"/>
      <c r="AK29" s="757" t="s">
        <v>2330</v>
      </c>
      <c r="AL29" s="756"/>
      <c r="AM29" s="756"/>
      <c r="AN29" s="756"/>
      <c r="AO29" s="756"/>
      <c r="AP29" s="759" t="s">
        <v>1391</v>
      </c>
      <c r="AQ29" s="756"/>
      <c r="AR29" s="756"/>
      <c r="AS29" s="756"/>
      <c r="AT29" s="756"/>
      <c r="AU29" s="772">
        <v>5</v>
      </c>
      <c r="AV29" s="756"/>
      <c r="AW29" s="772">
        <v>5</v>
      </c>
      <c r="AX29" s="773"/>
      <c r="AY29" s="756"/>
      <c r="AZ29" s="756"/>
      <c r="BA29" s="756" t="s">
        <v>2330</v>
      </c>
      <c r="BB29" s="756"/>
      <c r="BC29" s="756"/>
      <c r="BD29" s="756"/>
      <c r="BE29" s="756"/>
      <c r="BF29" s="773"/>
      <c r="BG29" s="756"/>
      <c r="BH29" s="756"/>
      <c r="BI29" s="756"/>
      <c r="BJ29" s="756"/>
      <c r="BK29" s="756"/>
      <c r="BL29" s="756"/>
      <c r="BM29" s="756"/>
      <c r="BN29" s="756">
        <v>5</v>
      </c>
      <c r="BO29" s="93">
        <f t="shared" si="7"/>
        <v>0</v>
      </c>
      <c r="BP29" s="55">
        <f t="shared" si="8"/>
        <v>0</v>
      </c>
      <c r="BQ29" s="55">
        <f t="shared" si="9"/>
        <v>0</v>
      </c>
      <c r="BR29" s="55">
        <f t="shared" si="10"/>
        <v>7</v>
      </c>
      <c r="BS29" s="55">
        <f t="shared" si="11"/>
        <v>0</v>
      </c>
      <c r="BT29" s="55">
        <f t="shared" si="12"/>
        <v>7</v>
      </c>
      <c r="BU29" s="760"/>
      <c r="BV29" s="761"/>
      <c r="BW29" s="761"/>
      <c r="BX29" s="761"/>
      <c r="BY29" s="761"/>
      <c r="BZ29" s="761"/>
      <c r="CA29" s="761"/>
      <c r="CB29" s="761"/>
      <c r="CC29" s="761"/>
      <c r="CD29" s="761"/>
      <c r="CE29" s="761"/>
      <c r="CF29" s="761"/>
      <c r="CG29" s="761"/>
      <c r="CH29" s="761"/>
      <c r="CI29" s="761"/>
      <c r="CJ29" s="761"/>
      <c r="CK29" s="761"/>
      <c r="CL29" s="761"/>
      <c r="CM29" s="761"/>
      <c r="CN29" s="762"/>
      <c r="CO29" s="762"/>
      <c r="CP29" s="762"/>
      <c r="CQ29" s="762"/>
      <c r="CR29" s="762"/>
      <c r="CS29" s="762"/>
      <c r="CT29" s="762"/>
      <c r="CU29" s="762"/>
      <c r="CV29" s="763"/>
      <c r="CW29" s="763"/>
      <c r="CX29" s="763"/>
      <c r="CY29" s="763"/>
      <c r="CZ29" s="763"/>
      <c r="DA29" s="763"/>
      <c r="DB29" s="763"/>
      <c r="DC29" s="764"/>
      <c r="DD29" s="765"/>
      <c r="DE29" s="766"/>
      <c r="DF29" s="765"/>
      <c r="DG29" s="763"/>
      <c r="DH29" s="763"/>
      <c r="DI29" s="763"/>
      <c r="DJ29" s="763"/>
      <c r="DK29" s="763"/>
      <c r="DL29" s="767"/>
    </row>
    <row r="30" spans="1:116" s="768" customFormat="1" ht="15" hidden="1" x14ac:dyDescent="0.25">
      <c r="A30" s="752">
        <v>13</v>
      </c>
      <c r="B30" s="753">
        <v>40498</v>
      </c>
      <c r="C30" s="730" t="s">
        <v>1128</v>
      </c>
      <c r="D30" s="731" t="s">
        <v>1129</v>
      </c>
      <c r="E30" s="753" t="s">
        <v>592</v>
      </c>
      <c r="F30" s="754">
        <v>2</v>
      </c>
      <c r="G30" s="755"/>
      <c r="H30" s="756">
        <v>8</v>
      </c>
      <c r="I30" s="756">
        <v>8</v>
      </c>
      <c r="J30" s="756">
        <v>9</v>
      </c>
      <c r="K30" s="756"/>
      <c r="L30" s="756"/>
      <c r="M30" s="756">
        <v>9</v>
      </c>
      <c r="N30" s="756">
        <v>9</v>
      </c>
      <c r="O30" s="756">
        <v>8</v>
      </c>
      <c r="P30" s="756">
        <v>8</v>
      </c>
      <c r="Q30" s="770" t="s">
        <v>1389</v>
      </c>
      <c r="R30" s="756">
        <v>10</v>
      </c>
      <c r="S30" s="756">
        <v>8</v>
      </c>
      <c r="T30" s="756"/>
      <c r="U30" s="756" t="s">
        <v>1389</v>
      </c>
      <c r="V30" s="756">
        <v>8</v>
      </c>
      <c r="W30" s="756"/>
      <c r="X30" s="756">
        <v>8</v>
      </c>
      <c r="Y30" s="756">
        <v>10</v>
      </c>
      <c r="Z30" s="756"/>
      <c r="AA30" s="756"/>
      <c r="AB30" s="759" t="s">
        <v>1901</v>
      </c>
      <c r="AC30" s="759" t="s">
        <v>1901</v>
      </c>
      <c r="AD30" s="759" t="s">
        <v>1901</v>
      </c>
      <c r="AE30" s="756">
        <v>7</v>
      </c>
      <c r="AF30" s="759" t="s">
        <v>1901</v>
      </c>
      <c r="AG30" s="756"/>
      <c r="AH30" s="771" t="s">
        <v>1987</v>
      </c>
      <c r="AI30" s="756"/>
      <c r="AJ30" s="771" t="s">
        <v>1389</v>
      </c>
      <c r="AK30" s="757" t="s">
        <v>2330</v>
      </c>
      <c r="AL30" s="756"/>
      <c r="AM30" s="756" t="s">
        <v>1389</v>
      </c>
      <c r="AN30" s="756"/>
      <c r="AO30" s="756"/>
      <c r="AP30" s="759" t="s">
        <v>1391</v>
      </c>
      <c r="AQ30" s="756"/>
      <c r="AR30" s="756"/>
      <c r="AS30" s="756"/>
      <c r="AT30" s="756"/>
      <c r="AU30" s="772" t="s">
        <v>1389</v>
      </c>
      <c r="AV30" s="756"/>
      <c r="AW30" s="772" t="s">
        <v>1389</v>
      </c>
      <c r="AX30" s="773"/>
      <c r="AY30" s="756"/>
      <c r="AZ30" s="756"/>
      <c r="BA30" s="756" t="s">
        <v>2330</v>
      </c>
      <c r="BB30" s="756"/>
      <c r="BC30" s="756"/>
      <c r="BD30" s="756"/>
      <c r="BE30" s="756"/>
      <c r="BF30" s="773"/>
      <c r="BG30" s="756"/>
      <c r="BH30" s="756"/>
      <c r="BI30" s="756"/>
      <c r="BJ30" s="756"/>
      <c r="BK30" s="756"/>
      <c r="BL30" s="756"/>
      <c r="BM30" s="756"/>
      <c r="BN30" s="756">
        <v>6</v>
      </c>
      <c r="BO30" s="93">
        <f t="shared" si="7"/>
        <v>0</v>
      </c>
      <c r="BP30" s="55">
        <f t="shared" si="8"/>
        <v>14</v>
      </c>
      <c r="BQ30" s="55">
        <f t="shared" si="9"/>
        <v>0</v>
      </c>
      <c r="BR30" s="55">
        <f t="shared" si="10"/>
        <v>0</v>
      </c>
      <c r="BS30" s="55">
        <f t="shared" si="11"/>
        <v>0</v>
      </c>
      <c r="BT30" s="55">
        <f t="shared" si="12"/>
        <v>14</v>
      </c>
      <c r="BU30" s="760"/>
      <c r="BV30" s="761"/>
      <c r="BW30" s="761"/>
      <c r="BX30" s="761"/>
      <c r="BY30" s="761"/>
      <c r="BZ30" s="761"/>
      <c r="CA30" s="761"/>
      <c r="CB30" s="761"/>
      <c r="CC30" s="761"/>
      <c r="CD30" s="761"/>
      <c r="CE30" s="761"/>
      <c r="CF30" s="761"/>
      <c r="CG30" s="761"/>
      <c r="CH30" s="761"/>
      <c r="CI30" s="761"/>
      <c r="CJ30" s="761"/>
      <c r="CK30" s="761"/>
      <c r="CL30" s="761"/>
      <c r="CM30" s="761"/>
      <c r="CN30" s="762"/>
      <c r="CO30" s="762"/>
      <c r="CP30" s="762"/>
      <c r="CQ30" s="762"/>
      <c r="CR30" s="762"/>
      <c r="CS30" s="762"/>
      <c r="CT30" s="762"/>
      <c r="CU30" s="762"/>
      <c r="CV30" s="763"/>
      <c r="CW30" s="763"/>
      <c r="CX30" s="763"/>
      <c r="CY30" s="763"/>
      <c r="CZ30" s="763"/>
      <c r="DA30" s="763"/>
      <c r="DB30" s="763"/>
      <c r="DC30" s="764"/>
      <c r="DD30" s="765"/>
      <c r="DE30" s="766"/>
      <c r="DF30" s="765"/>
      <c r="DG30" s="763"/>
      <c r="DH30" s="763"/>
      <c r="DI30" s="763"/>
      <c r="DJ30" s="763"/>
      <c r="DK30" s="763"/>
      <c r="DL30" s="767"/>
    </row>
    <row r="31" spans="1:116" s="768" customFormat="1" ht="15" hidden="1" x14ac:dyDescent="0.25">
      <c r="A31" s="752">
        <v>14</v>
      </c>
      <c r="B31" s="753">
        <v>40498</v>
      </c>
      <c r="C31" s="776" t="s">
        <v>1429</v>
      </c>
      <c r="D31" s="777" t="s">
        <v>1428</v>
      </c>
      <c r="E31" s="753" t="s">
        <v>592</v>
      </c>
      <c r="F31" s="754">
        <v>2</v>
      </c>
      <c r="G31" s="755"/>
      <c r="H31" s="756">
        <v>5</v>
      </c>
      <c r="I31" s="756"/>
      <c r="J31" s="756"/>
      <c r="K31" s="756"/>
      <c r="L31" s="756"/>
      <c r="M31" s="756"/>
      <c r="N31" s="756"/>
      <c r="O31" s="756"/>
      <c r="P31" s="756"/>
      <c r="Q31" s="770">
        <v>5</v>
      </c>
      <c r="R31" s="756"/>
      <c r="S31" s="756"/>
      <c r="T31" s="756"/>
      <c r="U31" s="756">
        <v>5</v>
      </c>
      <c r="V31" s="756"/>
      <c r="W31" s="756"/>
      <c r="X31" s="756"/>
      <c r="Y31" s="756"/>
      <c r="Z31" s="756"/>
      <c r="AA31" s="756"/>
      <c r="AB31" s="759" t="s">
        <v>1901</v>
      </c>
      <c r="AC31" s="759" t="s">
        <v>1901</v>
      </c>
      <c r="AD31" s="759" t="s">
        <v>1901</v>
      </c>
      <c r="AE31" s="756">
        <v>5</v>
      </c>
      <c r="AF31" s="759" t="s">
        <v>1901</v>
      </c>
      <c r="AG31" s="756"/>
      <c r="AH31" s="771" t="s">
        <v>1987</v>
      </c>
      <c r="AI31" s="756"/>
      <c r="AJ31" s="771"/>
      <c r="AK31" s="757" t="s">
        <v>2330</v>
      </c>
      <c r="AL31" s="756"/>
      <c r="AM31" s="756"/>
      <c r="AN31" s="756"/>
      <c r="AO31" s="756"/>
      <c r="AP31" s="759" t="s">
        <v>1391</v>
      </c>
      <c r="AQ31" s="756"/>
      <c r="AR31" s="756"/>
      <c r="AS31" s="756"/>
      <c r="AT31" s="756"/>
      <c r="AU31" s="772">
        <v>5</v>
      </c>
      <c r="AV31" s="756"/>
      <c r="AW31" s="772">
        <v>5</v>
      </c>
      <c r="AX31" s="773"/>
      <c r="AY31" s="756"/>
      <c r="AZ31" s="756"/>
      <c r="BA31" s="756" t="s">
        <v>2330</v>
      </c>
      <c r="BB31" s="756"/>
      <c r="BC31" s="756"/>
      <c r="BD31" s="756"/>
      <c r="BE31" s="756"/>
      <c r="BF31" s="773"/>
      <c r="BG31" s="756"/>
      <c r="BH31" s="756"/>
      <c r="BI31" s="756"/>
      <c r="BJ31" s="756"/>
      <c r="BK31" s="756"/>
      <c r="BL31" s="756"/>
      <c r="BM31" s="756"/>
      <c r="BN31" s="756">
        <v>5</v>
      </c>
      <c r="BO31" s="93">
        <f t="shared" si="7"/>
        <v>0</v>
      </c>
      <c r="BP31" s="55">
        <f t="shared" si="8"/>
        <v>0</v>
      </c>
      <c r="BQ31" s="55">
        <f t="shared" si="9"/>
        <v>0</v>
      </c>
      <c r="BR31" s="55">
        <f t="shared" si="10"/>
        <v>7</v>
      </c>
      <c r="BS31" s="55">
        <f t="shared" si="11"/>
        <v>0</v>
      </c>
      <c r="BT31" s="55">
        <f t="shared" si="12"/>
        <v>7</v>
      </c>
      <c r="BU31" s="760"/>
      <c r="BV31" s="761"/>
      <c r="BW31" s="761"/>
      <c r="BX31" s="761"/>
      <c r="BY31" s="761"/>
      <c r="BZ31" s="761"/>
      <c r="CA31" s="761"/>
      <c r="CB31" s="761"/>
      <c r="CC31" s="761"/>
      <c r="CD31" s="761"/>
      <c r="CE31" s="761"/>
      <c r="CF31" s="761"/>
      <c r="CG31" s="761"/>
      <c r="CH31" s="761"/>
      <c r="CI31" s="761"/>
      <c r="CJ31" s="761"/>
      <c r="CK31" s="761"/>
      <c r="CL31" s="761"/>
      <c r="CM31" s="761"/>
      <c r="CN31" s="762"/>
      <c r="CO31" s="762"/>
      <c r="CP31" s="762"/>
      <c r="CQ31" s="762"/>
      <c r="CR31" s="762"/>
      <c r="CS31" s="762"/>
      <c r="CT31" s="762"/>
      <c r="CU31" s="762"/>
      <c r="CV31" s="763"/>
      <c r="CW31" s="763"/>
      <c r="CX31" s="763"/>
      <c r="CY31" s="763"/>
      <c r="CZ31" s="763"/>
      <c r="DA31" s="763"/>
      <c r="DB31" s="763"/>
      <c r="DC31" s="764"/>
      <c r="DD31" s="765"/>
      <c r="DE31" s="766"/>
      <c r="DF31" s="765"/>
      <c r="DG31" s="763"/>
      <c r="DH31" s="763"/>
      <c r="DI31" s="763"/>
      <c r="DJ31" s="763"/>
      <c r="DK31" s="763"/>
      <c r="DL31" s="767"/>
    </row>
    <row r="32" spans="1:116" s="768" customFormat="1" ht="15" hidden="1" x14ac:dyDescent="0.25">
      <c r="A32" s="752">
        <v>15</v>
      </c>
      <c r="B32" s="753">
        <v>40498</v>
      </c>
      <c r="C32" s="776" t="s">
        <v>1431</v>
      </c>
      <c r="D32" s="777" t="s">
        <v>1430</v>
      </c>
      <c r="E32" s="753" t="s">
        <v>592</v>
      </c>
      <c r="F32" s="754">
        <v>2</v>
      </c>
      <c r="G32" s="755"/>
      <c r="H32" s="756">
        <v>8</v>
      </c>
      <c r="I32" s="756"/>
      <c r="J32" s="756"/>
      <c r="K32" s="756"/>
      <c r="L32" s="756"/>
      <c r="M32" s="756"/>
      <c r="N32" s="756">
        <v>8</v>
      </c>
      <c r="O32" s="756"/>
      <c r="P32" s="756"/>
      <c r="Q32" s="770">
        <v>6</v>
      </c>
      <c r="R32" s="756"/>
      <c r="S32" s="756">
        <v>8</v>
      </c>
      <c r="T32" s="756">
        <v>8</v>
      </c>
      <c r="U32" s="756">
        <v>5</v>
      </c>
      <c r="V32" s="756"/>
      <c r="W32" s="756">
        <v>9</v>
      </c>
      <c r="X32" s="756"/>
      <c r="Y32" s="756"/>
      <c r="Z32" s="756"/>
      <c r="AA32" s="756"/>
      <c r="AB32" s="759" t="s">
        <v>1901</v>
      </c>
      <c r="AC32" s="759" t="s">
        <v>1901</v>
      </c>
      <c r="AD32" s="759" t="s">
        <v>1901</v>
      </c>
      <c r="AE32" s="756">
        <v>8</v>
      </c>
      <c r="AF32" s="759" t="s">
        <v>1901</v>
      </c>
      <c r="AG32" s="756"/>
      <c r="AH32" s="771" t="s">
        <v>1987</v>
      </c>
      <c r="AI32" s="756"/>
      <c r="AJ32" s="771"/>
      <c r="AK32" s="757" t="s">
        <v>2330</v>
      </c>
      <c r="AL32" s="756"/>
      <c r="AM32" s="756"/>
      <c r="AN32" s="756"/>
      <c r="AO32" s="756"/>
      <c r="AP32" s="759"/>
      <c r="AQ32" s="756"/>
      <c r="AR32" s="756"/>
      <c r="AS32" s="756"/>
      <c r="AT32" s="756"/>
      <c r="AU32" s="772">
        <v>9</v>
      </c>
      <c r="AV32" s="756"/>
      <c r="AW32" s="772">
        <v>7</v>
      </c>
      <c r="AX32" s="778"/>
      <c r="AY32" s="756"/>
      <c r="AZ32" s="756"/>
      <c r="BA32" s="756" t="s">
        <v>2330</v>
      </c>
      <c r="BB32" s="756"/>
      <c r="BC32" s="756"/>
      <c r="BD32" s="756"/>
      <c r="BE32" s="756"/>
      <c r="BF32" s="778">
        <v>8</v>
      </c>
      <c r="BG32" s="756"/>
      <c r="BH32" s="756">
        <v>8</v>
      </c>
      <c r="BI32" s="756"/>
      <c r="BJ32" s="756"/>
      <c r="BK32" s="756"/>
      <c r="BL32" s="756"/>
      <c r="BM32" s="756">
        <v>7</v>
      </c>
      <c r="BN32" s="756">
        <v>5</v>
      </c>
      <c r="BO32" s="93">
        <f t="shared" si="7"/>
        <v>0</v>
      </c>
      <c r="BP32" s="55">
        <f t="shared" si="8"/>
        <v>12</v>
      </c>
      <c r="BQ32" s="55">
        <f t="shared" si="9"/>
        <v>0</v>
      </c>
      <c r="BR32" s="55">
        <f t="shared" si="10"/>
        <v>2</v>
      </c>
      <c r="BS32" s="55">
        <f t="shared" si="11"/>
        <v>0</v>
      </c>
      <c r="BT32" s="55">
        <f t="shared" si="12"/>
        <v>14</v>
      </c>
      <c r="BU32" s="760"/>
      <c r="BV32" s="761"/>
      <c r="BW32" s="761"/>
      <c r="BX32" s="761"/>
      <c r="BY32" s="761"/>
      <c r="BZ32" s="761"/>
      <c r="CA32" s="761"/>
      <c r="CB32" s="761"/>
      <c r="CC32" s="761"/>
      <c r="CD32" s="761"/>
      <c r="CE32" s="761"/>
      <c r="CF32" s="761"/>
      <c r="CG32" s="761"/>
      <c r="CH32" s="761"/>
      <c r="CI32" s="761"/>
      <c r="CJ32" s="761"/>
      <c r="CK32" s="761"/>
      <c r="CL32" s="761"/>
      <c r="CM32" s="761"/>
      <c r="CN32" s="762"/>
      <c r="CO32" s="762"/>
      <c r="CP32" s="762"/>
      <c r="CQ32" s="762"/>
      <c r="CR32" s="762"/>
      <c r="CS32" s="762"/>
      <c r="CT32" s="762"/>
      <c r="CU32" s="762"/>
      <c r="CV32" s="763"/>
      <c r="CW32" s="763"/>
      <c r="CX32" s="763"/>
      <c r="CY32" s="763"/>
      <c r="CZ32" s="763"/>
      <c r="DA32" s="763"/>
      <c r="DB32" s="763"/>
      <c r="DC32" s="764"/>
      <c r="DD32" s="765"/>
      <c r="DE32" s="766"/>
      <c r="DF32" s="765"/>
      <c r="DG32" s="763"/>
      <c r="DH32" s="763"/>
      <c r="DI32" s="763"/>
      <c r="DJ32" s="763"/>
      <c r="DK32" s="763"/>
      <c r="DL32" s="767"/>
    </row>
    <row r="33" spans="1:116" s="768" customFormat="1" ht="15" hidden="1" x14ac:dyDescent="0.25">
      <c r="A33" s="752">
        <v>16</v>
      </c>
      <c r="B33" s="753">
        <v>40498</v>
      </c>
      <c r="C33" s="776" t="s">
        <v>1027</v>
      </c>
      <c r="D33" s="777" t="s">
        <v>1028</v>
      </c>
      <c r="E33" s="753" t="s">
        <v>592</v>
      </c>
      <c r="F33" s="754">
        <v>7</v>
      </c>
      <c r="G33" s="755"/>
      <c r="H33" s="756">
        <v>7</v>
      </c>
      <c r="I33" s="756">
        <v>7</v>
      </c>
      <c r="J33" s="756">
        <v>9</v>
      </c>
      <c r="K33" s="756">
        <v>9</v>
      </c>
      <c r="L33" s="756">
        <v>10</v>
      </c>
      <c r="M33" s="756">
        <v>9</v>
      </c>
      <c r="N33" s="756">
        <v>9</v>
      </c>
      <c r="O33" s="756">
        <v>8</v>
      </c>
      <c r="P33" s="756">
        <v>8</v>
      </c>
      <c r="Q33" s="770">
        <v>7</v>
      </c>
      <c r="R33" s="756">
        <v>9</v>
      </c>
      <c r="S33" s="756">
        <v>9</v>
      </c>
      <c r="T33" s="756">
        <v>10</v>
      </c>
      <c r="U33" s="756">
        <v>6</v>
      </c>
      <c r="V33" s="756">
        <v>7</v>
      </c>
      <c r="W33" s="756">
        <v>10</v>
      </c>
      <c r="X33" s="756">
        <v>8</v>
      </c>
      <c r="Y33" s="756">
        <v>8</v>
      </c>
      <c r="Z33" s="779">
        <v>9</v>
      </c>
      <c r="AA33" s="780">
        <v>9</v>
      </c>
      <c r="AB33" s="759">
        <v>10</v>
      </c>
      <c r="AC33" s="759">
        <v>7</v>
      </c>
      <c r="AD33" s="759">
        <v>10</v>
      </c>
      <c r="AE33" s="756">
        <v>8</v>
      </c>
      <c r="AF33" s="759">
        <v>10</v>
      </c>
      <c r="AG33" s="779">
        <v>9</v>
      </c>
      <c r="AH33" s="771" t="s">
        <v>1987</v>
      </c>
      <c r="AI33" s="771">
        <v>9</v>
      </c>
      <c r="AJ33" s="771">
        <v>7</v>
      </c>
      <c r="AK33" s="757" t="s">
        <v>2330</v>
      </c>
      <c r="AL33" s="771">
        <v>9</v>
      </c>
      <c r="AM33" s="756">
        <v>6</v>
      </c>
      <c r="AN33" s="756">
        <v>7</v>
      </c>
      <c r="AO33" s="771" t="s">
        <v>1987</v>
      </c>
      <c r="AP33" s="759">
        <v>8</v>
      </c>
      <c r="AQ33" s="759">
        <v>9</v>
      </c>
      <c r="AR33" s="756">
        <v>8</v>
      </c>
      <c r="AS33" s="771" t="s">
        <v>1987</v>
      </c>
      <c r="AT33" s="771">
        <v>10</v>
      </c>
      <c r="AU33" s="772">
        <v>10</v>
      </c>
      <c r="AV33" s="756">
        <v>7</v>
      </c>
      <c r="AW33" s="772">
        <v>7</v>
      </c>
      <c r="AX33" s="759" t="s">
        <v>1987</v>
      </c>
      <c r="AY33" s="756"/>
      <c r="AZ33" s="756">
        <v>9</v>
      </c>
      <c r="BA33" s="756" t="s">
        <v>2330</v>
      </c>
      <c r="BB33" s="756"/>
      <c r="BC33" s="781">
        <v>9</v>
      </c>
      <c r="BD33" s="756"/>
      <c r="BE33" s="756"/>
      <c r="BF33" s="778">
        <v>10</v>
      </c>
      <c r="BG33" s="756"/>
      <c r="BH33" s="756">
        <v>9</v>
      </c>
      <c r="BI33" s="756"/>
      <c r="BJ33" s="756"/>
      <c r="BK33" s="756"/>
      <c r="BL33" s="781" t="s">
        <v>1987</v>
      </c>
      <c r="BM33" s="781" t="s">
        <v>1987</v>
      </c>
      <c r="BN33" s="756">
        <v>6</v>
      </c>
      <c r="BO33" s="93">
        <f t="shared" si="7"/>
        <v>0</v>
      </c>
      <c r="BP33" s="55">
        <f t="shared" si="8"/>
        <v>43</v>
      </c>
      <c r="BQ33" s="55">
        <f t="shared" si="9"/>
        <v>0</v>
      </c>
      <c r="BR33" s="55">
        <f t="shared" si="10"/>
        <v>0</v>
      </c>
      <c r="BS33" s="55">
        <f t="shared" si="11"/>
        <v>0</v>
      </c>
      <c r="BT33" s="55">
        <f t="shared" si="12"/>
        <v>43</v>
      </c>
      <c r="BU33" s="760"/>
      <c r="BV33" s="761"/>
      <c r="BW33" s="761"/>
      <c r="BX33" s="761"/>
      <c r="BY33" s="761"/>
      <c r="BZ33" s="761"/>
      <c r="CA33" s="761"/>
      <c r="CB33" s="761"/>
      <c r="CC33" s="761"/>
      <c r="CD33" s="761"/>
      <c r="CE33" s="761"/>
      <c r="CF33" s="761"/>
      <c r="CG33" s="761"/>
      <c r="CH33" s="761"/>
      <c r="CI33" s="761"/>
      <c r="CJ33" s="761"/>
      <c r="CK33" s="761"/>
      <c r="CL33" s="761"/>
      <c r="CM33" s="761"/>
      <c r="CN33" s="762"/>
      <c r="CO33" s="762"/>
      <c r="CP33" s="762"/>
      <c r="CQ33" s="762"/>
      <c r="CR33" s="762"/>
      <c r="CS33" s="762"/>
      <c r="CT33" s="762"/>
      <c r="CU33" s="762"/>
      <c r="CV33" s="763"/>
      <c r="CW33" s="763"/>
      <c r="CX33" s="763"/>
      <c r="CY33" s="763"/>
      <c r="CZ33" s="763"/>
      <c r="DA33" s="763"/>
      <c r="DB33" s="763"/>
      <c r="DC33" s="764"/>
      <c r="DD33" s="765"/>
      <c r="DE33" s="766"/>
      <c r="DF33" s="765"/>
      <c r="DG33" s="763"/>
      <c r="DH33" s="763"/>
      <c r="DI33" s="763"/>
      <c r="DJ33" s="763"/>
      <c r="DK33" s="763"/>
      <c r="DL33" s="767"/>
    </row>
    <row r="34" spans="1:116" s="768" customFormat="1" ht="15" hidden="1" x14ac:dyDescent="0.25">
      <c r="A34" s="752">
        <v>17</v>
      </c>
      <c r="B34" s="753">
        <v>40498</v>
      </c>
      <c r="C34" s="776" t="s">
        <v>1109</v>
      </c>
      <c r="D34" s="777" t="s">
        <v>1110</v>
      </c>
      <c r="E34" s="753" t="s">
        <v>592</v>
      </c>
      <c r="F34" s="754">
        <v>1</v>
      </c>
      <c r="G34" s="782"/>
      <c r="H34" s="759">
        <v>8</v>
      </c>
      <c r="I34" s="757">
        <v>8</v>
      </c>
      <c r="J34" s="756">
        <v>5</v>
      </c>
      <c r="K34" s="779"/>
      <c r="L34" s="757"/>
      <c r="M34" s="756">
        <v>5</v>
      </c>
      <c r="N34" s="756">
        <v>5</v>
      </c>
      <c r="O34" s="756">
        <v>5</v>
      </c>
      <c r="P34" s="757">
        <v>8</v>
      </c>
      <c r="Q34" s="779"/>
      <c r="R34" s="759">
        <v>9</v>
      </c>
      <c r="S34" s="757">
        <v>8</v>
      </c>
      <c r="T34" s="759"/>
      <c r="U34" s="779"/>
      <c r="V34" s="757">
        <v>7</v>
      </c>
      <c r="W34" s="779"/>
      <c r="X34" s="757">
        <v>7</v>
      </c>
      <c r="Y34" s="757">
        <v>5</v>
      </c>
      <c r="Z34" s="779" t="s">
        <v>1791</v>
      </c>
      <c r="AA34" s="759"/>
      <c r="AB34" s="759" t="s">
        <v>1901</v>
      </c>
      <c r="AC34" s="759" t="s">
        <v>1901</v>
      </c>
      <c r="AD34" s="759" t="s">
        <v>1901</v>
      </c>
      <c r="AE34" s="756">
        <v>5</v>
      </c>
      <c r="AF34" s="759" t="s">
        <v>1901</v>
      </c>
      <c r="AG34" s="757"/>
      <c r="AH34" s="771" t="s">
        <v>1987</v>
      </c>
      <c r="AI34" s="757"/>
      <c r="AJ34" s="757"/>
      <c r="AK34" s="757" t="s">
        <v>2330</v>
      </c>
      <c r="AL34" s="771" t="s">
        <v>1791</v>
      </c>
      <c r="AM34" s="759"/>
      <c r="AN34" s="757"/>
      <c r="AO34" s="757"/>
      <c r="AP34" s="759" t="s">
        <v>1391</v>
      </c>
      <c r="AQ34" s="757"/>
      <c r="AR34" s="757"/>
      <c r="AS34" s="759"/>
      <c r="AT34" s="757"/>
      <c r="AU34" s="772" t="s">
        <v>1389</v>
      </c>
      <c r="AV34" s="783"/>
      <c r="AW34" s="772" t="s">
        <v>1389</v>
      </c>
      <c r="AX34" s="757"/>
      <c r="AY34" s="756"/>
      <c r="AZ34" s="756"/>
      <c r="BA34" s="756" t="s">
        <v>2330</v>
      </c>
      <c r="BB34" s="756"/>
      <c r="BC34" s="783"/>
      <c r="BD34" s="783"/>
      <c r="BE34" s="783"/>
      <c r="BF34" s="757"/>
      <c r="BG34" s="779"/>
      <c r="BH34" s="779"/>
      <c r="BI34" s="779"/>
      <c r="BJ34" s="779"/>
      <c r="BK34" s="757"/>
      <c r="BL34" s="783"/>
      <c r="BM34" s="759"/>
      <c r="BN34" s="756">
        <v>5</v>
      </c>
      <c r="BO34" s="93">
        <f t="shared" si="7"/>
        <v>0</v>
      </c>
      <c r="BP34" s="55">
        <f t="shared" si="8"/>
        <v>7</v>
      </c>
      <c r="BQ34" s="55">
        <f t="shared" si="9"/>
        <v>0</v>
      </c>
      <c r="BR34" s="55">
        <f t="shared" si="10"/>
        <v>7</v>
      </c>
      <c r="BS34" s="55">
        <f t="shared" si="11"/>
        <v>0</v>
      </c>
      <c r="BT34" s="55">
        <f t="shared" si="12"/>
        <v>14</v>
      </c>
      <c r="BU34" s="784"/>
      <c r="BV34" s="785"/>
      <c r="BW34" s="785"/>
      <c r="BX34" s="785"/>
      <c r="BY34" s="785"/>
      <c r="BZ34" s="785"/>
      <c r="CA34" s="785"/>
      <c r="CB34" s="785"/>
      <c r="CC34" s="786"/>
      <c r="CD34" s="786"/>
      <c r="CE34" s="787"/>
      <c r="CF34" s="785"/>
      <c r="CG34" s="785"/>
      <c r="CH34" s="785"/>
      <c r="CI34" s="758"/>
      <c r="CJ34" s="787"/>
      <c r="CK34" s="785"/>
      <c r="CL34" s="785"/>
      <c r="CM34" s="785"/>
      <c r="CN34" s="788"/>
      <c r="CO34" s="788"/>
      <c r="CP34" s="788"/>
      <c r="CQ34" s="788"/>
      <c r="CR34" s="788"/>
      <c r="CS34" s="789"/>
      <c r="CT34" s="790"/>
      <c r="CU34" s="788"/>
      <c r="CV34" s="763"/>
      <c r="CW34" s="763"/>
      <c r="CX34" s="763"/>
      <c r="CY34" s="763"/>
      <c r="CZ34" s="763"/>
      <c r="DA34" s="763"/>
      <c r="DB34" s="763"/>
      <c r="DC34" s="764"/>
      <c r="DD34" s="765"/>
      <c r="DE34" s="766"/>
      <c r="DF34" s="765"/>
      <c r="DG34" s="763"/>
      <c r="DH34" s="763"/>
      <c r="DI34" s="763"/>
      <c r="DJ34" s="763"/>
      <c r="DK34" s="763"/>
      <c r="DL34" s="767"/>
    </row>
    <row r="35" spans="1:116" s="768" customFormat="1" ht="15" hidden="1" x14ac:dyDescent="0.25">
      <c r="A35" s="752">
        <v>18</v>
      </c>
      <c r="B35" s="753">
        <v>40498</v>
      </c>
      <c r="C35" s="776" t="s">
        <v>1156</v>
      </c>
      <c r="D35" s="777" t="s">
        <v>1155</v>
      </c>
      <c r="E35" s="753" t="s">
        <v>592</v>
      </c>
      <c r="F35" s="754">
        <v>1</v>
      </c>
      <c r="G35" s="782"/>
      <c r="H35" s="759">
        <v>8</v>
      </c>
      <c r="I35" s="757">
        <v>7</v>
      </c>
      <c r="J35" s="756" t="s">
        <v>1202</v>
      </c>
      <c r="K35" s="779"/>
      <c r="L35" s="757"/>
      <c r="M35" s="756" t="s">
        <v>1202</v>
      </c>
      <c r="N35" s="756" t="s">
        <v>1202</v>
      </c>
      <c r="O35" s="756" t="s">
        <v>1202</v>
      </c>
      <c r="P35" s="757">
        <v>7</v>
      </c>
      <c r="Q35" s="779"/>
      <c r="R35" s="759">
        <v>8</v>
      </c>
      <c r="S35" s="757">
        <v>7</v>
      </c>
      <c r="T35" s="759"/>
      <c r="U35" s="779"/>
      <c r="V35" s="757">
        <v>7</v>
      </c>
      <c r="W35" s="779"/>
      <c r="X35" s="757">
        <v>8</v>
      </c>
      <c r="Y35" s="757" t="s">
        <v>1202</v>
      </c>
      <c r="Z35" s="759"/>
      <c r="AA35" s="759"/>
      <c r="AB35" s="759" t="s">
        <v>1901</v>
      </c>
      <c r="AC35" s="759" t="s">
        <v>1901</v>
      </c>
      <c r="AD35" s="759" t="s">
        <v>1901</v>
      </c>
      <c r="AE35" s="756" t="s">
        <v>1202</v>
      </c>
      <c r="AF35" s="759" t="s">
        <v>1901</v>
      </c>
      <c r="AG35" s="757"/>
      <c r="AH35" s="771" t="s">
        <v>1987</v>
      </c>
      <c r="AI35" s="757"/>
      <c r="AJ35" s="757"/>
      <c r="AK35" s="757" t="s">
        <v>2330</v>
      </c>
      <c r="AL35" s="771" t="s">
        <v>1791</v>
      </c>
      <c r="AM35" s="759"/>
      <c r="AN35" s="757"/>
      <c r="AO35" s="757"/>
      <c r="AP35" s="759" t="s">
        <v>1391</v>
      </c>
      <c r="AQ35" s="757"/>
      <c r="AR35" s="757"/>
      <c r="AS35" s="759"/>
      <c r="AT35" s="757"/>
      <c r="AU35" s="772" t="s">
        <v>1389</v>
      </c>
      <c r="AV35" s="783"/>
      <c r="AW35" s="772" t="s">
        <v>1389</v>
      </c>
      <c r="AX35" s="757"/>
      <c r="AY35" s="756"/>
      <c r="AZ35" s="756"/>
      <c r="BA35" s="756" t="s">
        <v>2330</v>
      </c>
      <c r="BB35" s="756"/>
      <c r="BC35" s="783"/>
      <c r="BD35" s="783"/>
      <c r="BE35" s="783"/>
      <c r="BF35" s="757"/>
      <c r="BG35" s="779"/>
      <c r="BH35" s="779"/>
      <c r="BI35" s="779"/>
      <c r="BJ35" s="779"/>
      <c r="BK35" s="757"/>
      <c r="BL35" s="783"/>
      <c r="BM35" s="759"/>
      <c r="BN35" s="756" t="s">
        <v>1202</v>
      </c>
      <c r="BO35" s="93">
        <f t="shared" si="7"/>
        <v>0</v>
      </c>
      <c r="BP35" s="55">
        <f t="shared" si="8"/>
        <v>7</v>
      </c>
      <c r="BQ35" s="55">
        <f t="shared" si="9"/>
        <v>0</v>
      </c>
      <c r="BR35" s="55">
        <f t="shared" si="10"/>
        <v>0</v>
      </c>
      <c r="BS35" s="55">
        <f t="shared" si="11"/>
        <v>0</v>
      </c>
      <c r="BT35" s="55">
        <f t="shared" si="12"/>
        <v>7</v>
      </c>
      <c r="BU35" s="784"/>
      <c r="BV35" s="785"/>
      <c r="BW35" s="785"/>
      <c r="BX35" s="785"/>
      <c r="BY35" s="785"/>
      <c r="BZ35" s="785"/>
      <c r="CA35" s="785"/>
      <c r="CB35" s="785"/>
      <c r="CC35" s="786"/>
      <c r="CD35" s="786"/>
      <c r="CE35" s="787"/>
      <c r="CF35" s="785"/>
      <c r="CG35" s="785"/>
      <c r="CH35" s="785"/>
      <c r="CI35" s="758"/>
      <c r="CJ35" s="787"/>
      <c r="CK35" s="785"/>
      <c r="CL35" s="785"/>
      <c r="CM35" s="785"/>
      <c r="CN35" s="788"/>
      <c r="CO35" s="788"/>
      <c r="CP35" s="788"/>
      <c r="CQ35" s="788"/>
      <c r="CR35" s="788"/>
      <c r="CS35" s="789"/>
      <c r="CT35" s="790"/>
      <c r="CU35" s="788"/>
      <c r="CV35" s="763"/>
      <c r="CW35" s="763"/>
      <c r="CX35" s="763"/>
      <c r="CY35" s="763"/>
      <c r="CZ35" s="763"/>
      <c r="DA35" s="763"/>
      <c r="DB35" s="763"/>
      <c r="DC35" s="764"/>
      <c r="DD35" s="765"/>
      <c r="DE35" s="766"/>
      <c r="DF35" s="765"/>
      <c r="DG35" s="763"/>
      <c r="DH35" s="763"/>
      <c r="DI35" s="763"/>
      <c r="DJ35" s="763"/>
      <c r="DK35" s="763"/>
      <c r="DL35" s="767"/>
    </row>
    <row r="36" spans="1:116" s="806" customFormat="1" ht="15" hidden="1" x14ac:dyDescent="0.25">
      <c r="A36" s="752">
        <v>19</v>
      </c>
      <c r="B36" s="753">
        <v>40498</v>
      </c>
      <c r="C36" s="776" t="s">
        <v>1148</v>
      </c>
      <c r="D36" s="777" t="s">
        <v>1147</v>
      </c>
      <c r="E36" s="753" t="s">
        <v>591</v>
      </c>
      <c r="F36" s="791">
        <v>1</v>
      </c>
      <c r="G36" s="792"/>
      <c r="H36" s="793">
        <v>7</v>
      </c>
      <c r="I36" s="771">
        <v>7</v>
      </c>
      <c r="J36" s="756">
        <v>5</v>
      </c>
      <c r="K36" s="770"/>
      <c r="L36" s="771"/>
      <c r="M36" s="756">
        <v>5</v>
      </c>
      <c r="N36" s="756">
        <v>5</v>
      </c>
      <c r="O36" s="756">
        <v>5</v>
      </c>
      <c r="P36" s="771">
        <v>7</v>
      </c>
      <c r="Q36" s="770"/>
      <c r="R36" s="778">
        <v>8</v>
      </c>
      <c r="S36" s="771">
        <v>7</v>
      </c>
      <c r="T36" s="778"/>
      <c r="U36" s="770"/>
      <c r="V36" s="771">
        <v>7</v>
      </c>
      <c r="W36" s="770"/>
      <c r="X36" s="771">
        <v>8</v>
      </c>
      <c r="Y36" s="771">
        <v>5</v>
      </c>
      <c r="Z36" s="794"/>
      <c r="AA36" s="759"/>
      <c r="AB36" s="759" t="s">
        <v>1901</v>
      </c>
      <c r="AC36" s="759" t="s">
        <v>1901</v>
      </c>
      <c r="AD36" s="759" t="s">
        <v>1901</v>
      </c>
      <c r="AE36" s="756">
        <v>5</v>
      </c>
      <c r="AF36" s="759" t="s">
        <v>1901</v>
      </c>
      <c r="AG36" s="771"/>
      <c r="AH36" s="771" t="s">
        <v>1987</v>
      </c>
      <c r="AI36" s="771"/>
      <c r="AJ36" s="771"/>
      <c r="AK36" s="757" t="s">
        <v>2330</v>
      </c>
      <c r="AL36" s="771" t="s">
        <v>1791</v>
      </c>
      <c r="AM36" s="778"/>
      <c r="AN36" s="795"/>
      <c r="AO36" s="771"/>
      <c r="AP36" s="759" t="s">
        <v>1391</v>
      </c>
      <c r="AQ36" s="771"/>
      <c r="AR36" s="795"/>
      <c r="AS36" s="793"/>
      <c r="AT36" s="771"/>
      <c r="AU36" s="772" t="s">
        <v>1389</v>
      </c>
      <c r="AV36" s="796"/>
      <c r="AW36" s="772" t="s">
        <v>1389</v>
      </c>
      <c r="AX36" s="771"/>
      <c r="AY36" s="797"/>
      <c r="AZ36" s="797"/>
      <c r="BA36" s="756" t="s">
        <v>2330</v>
      </c>
      <c r="BB36" s="797"/>
      <c r="BC36" s="798"/>
      <c r="BD36" s="798"/>
      <c r="BE36" s="799"/>
      <c r="BF36" s="771"/>
      <c r="BG36" s="797"/>
      <c r="BH36" s="797"/>
      <c r="BI36" s="797"/>
      <c r="BJ36" s="797"/>
      <c r="BK36" s="800"/>
      <c r="BL36" s="798"/>
      <c r="BM36" s="778"/>
      <c r="BN36" s="756">
        <v>5</v>
      </c>
      <c r="BO36" s="93">
        <f t="shared" si="7"/>
        <v>0</v>
      </c>
      <c r="BP36" s="55">
        <f t="shared" si="8"/>
        <v>7</v>
      </c>
      <c r="BQ36" s="55">
        <f t="shared" si="9"/>
        <v>0</v>
      </c>
      <c r="BR36" s="55">
        <f t="shared" si="10"/>
        <v>7</v>
      </c>
      <c r="BS36" s="55">
        <f t="shared" si="11"/>
        <v>0</v>
      </c>
      <c r="BT36" s="55">
        <f t="shared" si="12"/>
        <v>14</v>
      </c>
      <c r="BU36" s="801"/>
      <c r="BV36" s="775"/>
      <c r="BW36" s="775"/>
      <c r="BX36" s="775"/>
      <c r="BY36" s="775"/>
      <c r="BZ36" s="775"/>
      <c r="CA36" s="775"/>
      <c r="CB36" s="775"/>
      <c r="CC36" s="802"/>
      <c r="CD36" s="803"/>
      <c r="CE36" s="801"/>
      <c r="CF36" s="775"/>
      <c r="CG36" s="775"/>
      <c r="CH36" s="775"/>
      <c r="CI36" s="804"/>
      <c r="CJ36" s="801"/>
      <c r="CK36" s="775"/>
      <c r="CL36" s="775"/>
      <c r="CM36" s="775"/>
      <c r="CN36" s="775"/>
      <c r="CO36" s="775"/>
      <c r="CP36" s="775"/>
      <c r="CQ36" s="775"/>
      <c r="CR36" s="775"/>
      <c r="CS36" s="804"/>
      <c r="CT36" s="801"/>
      <c r="CU36" s="775"/>
      <c r="CV36" s="775"/>
      <c r="CW36" s="775"/>
      <c r="CX36" s="775"/>
      <c r="CY36" s="775"/>
      <c r="CZ36" s="775"/>
      <c r="DA36" s="775"/>
      <c r="DB36" s="775"/>
      <c r="DC36" s="805"/>
      <c r="DD36" s="801"/>
      <c r="DE36" s="802"/>
      <c r="DF36" s="801"/>
      <c r="DG36" s="775"/>
      <c r="DH36" s="775"/>
      <c r="DI36" s="775"/>
      <c r="DJ36" s="775"/>
      <c r="DK36" s="775"/>
      <c r="DL36" s="803"/>
    </row>
    <row r="37" spans="1:116" s="806" customFormat="1" ht="15" hidden="1" x14ac:dyDescent="0.25">
      <c r="A37" s="752">
        <v>20</v>
      </c>
      <c r="B37" s="753">
        <v>40498</v>
      </c>
      <c r="C37" s="776" t="s">
        <v>955</v>
      </c>
      <c r="D37" s="777" t="s">
        <v>956</v>
      </c>
      <c r="E37" s="753" t="s">
        <v>592</v>
      </c>
      <c r="F37" s="791">
        <v>8</v>
      </c>
      <c r="G37" s="792"/>
      <c r="H37" s="793">
        <v>7</v>
      </c>
      <c r="I37" s="771">
        <v>8</v>
      </c>
      <c r="J37" s="756">
        <v>8</v>
      </c>
      <c r="K37" s="770">
        <v>7</v>
      </c>
      <c r="L37" s="771">
        <v>9</v>
      </c>
      <c r="M37" s="756">
        <v>9</v>
      </c>
      <c r="N37" s="756">
        <v>9</v>
      </c>
      <c r="O37" s="756">
        <v>8</v>
      </c>
      <c r="P37" s="778">
        <v>8</v>
      </c>
      <c r="Q37" s="770" t="s">
        <v>292</v>
      </c>
      <c r="R37" s="778">
        <v>9</v>
      </c>
      <c r="S37" s="771">
        <v>7</v>
      </c>
      <c r="T37" s="778">
        <v>8</v>
      </c>
      <c r="U37" s="770">
        <v>8</v>
      </c>
      <c r="V37" s="771">
        <v>8</v>
      </c>
      <c r="W37" s="756">
        <v>9</v>
      </c>
      <c r="X37" s="771">
        <v>9</v>
      </c>
      <c r="Y37" s="771">
        <v>7</v>
      </c>
      <c r="Z37" s="779">
        <v>10</v>
      </c>
      <c r="AA37" s="780">
        <v>8</v>
      </c>
      <c r="AB37" s="759">
        <v>10</v>
      </c>
      <c r="AC37" s="759">
        <v>6</v>
      </c>
      <c r="AD37" s="759">
        <v>10</v>
      </c>
      <c r="AE37" s="756">
        <v>6</v>
      </c>
      <c r="AF37" s="759">
        <v>10</v>
      </c>
      <c r="AG37" s="779">
        <v>6</v>
      </c>
      <c r="AH37" s="771">
        <v>10</v>
      </c>
      <c r="AI37" s="771">
        <v>8</v>
      </c>
      <c r="AJ37" s="771">
        <v>7</v>
      </c>
      <c r="AK37" s="757" t="s">
        <v>2330</v>
      </c>
      <c r="AL37" s="771">
        <v>6</v>
      </c>
      <c r="AM37" s="756">
        <v>7</v>
      </c>
      <c r="AN37" s="756">
        <v>6</v>
      </c>
      <c r="AO37" s="771">
        <v>8</v>
      </c>
      <c r="AP37" s="759">
        <v>9</v>
      </c>
      <c r="AQ37" s="759">
        <v>7</v>
      </c>
      <c r="AR37" s="756">
        <v>6</v>
      </c>
      <c r="AS37" s="771">
        <v>10</v>
      </c>
      <c r="AT37" s="771">
        <v>9</v>
      </c>
      <c r="AU37" s="772">
        <v>9</v>
      </c>
      <c r="AV37" s="771" t="s">
        <v>294</v>
      </c>
      <c r="AW37" s="772">
        <v>6</v>
      </c>
      <c r="AX37" s="778"/>
      <c r="AY37" s="797">
        <v>6</v>
      </c>
      <c r="AZ37" s="756">
        <v>8</v>
      </c>
      <c r="BA37" s="756" t="s">
        <v>2330</v>
      </c>
      <c r="BB37" s="797"/>
      <c r="BC37" s="781">
        <v>8</v>
      </c>
      <c r="BD37" s="799"/>
      <c r="BE37" s="799"/>
      <c r="BF37" s="778">
        <v>9</v>
      </c>
      <c r="BG37" s="770"/>
      <c r="BH37" s="778">
        <v>10</v>
      </c>
      <c r="BI37" s="770"/>
      <c r="BJ37" s="770"/>
      <c r="BK37" s="771"/>
      <c r="BL37" s="799">
        <v>7</v>
      </c>
      <c r="BM37" s="778">
        <v>8</v>
      </c>
      <c r="BN37" s="756">
        <v>6</v>
      </c>
      <c r="BO37" s="93">
        <f t="shared" si="7"/>
        <v>0</v>
      </c>
      <c r="BP37" s="55">
        <f t="shared" si="8"/>
        <v>47</v>
      </c>
      <c r="BQ37" s="55">
        <f t="shared" si="9"/>
        <v>2</v>
      </c>
      <c r="BR37" s="55">
        <f t="shared" si="10"/>
        <v>0</v>
      </c>
      <c r="BS37" s="55">
        <f t="shared" si="11"/>
        <v>0</v>
      </c>
      <c r="BT37" s="55">
        <f t="shared" si="12"/>
        <v>49</v>
      </c>
      <c r="BU37" s="774"/>
      <c r="BV37" s="807"/>
      <c r="BW37" s="807"/>
      <c r="BX37" s="807"/>
      <c r="BY37" s="807"/>
      <c r="BZ37" s="807"/>
      <c r="CA37" s="807"/>
      <c r="CB37" s="807"/>
      <c r="CC37" s="808"/>
      <c r="CD37" s="809"/>
      <c r="CE37" s="774"/>
      <c r="CF37" s="807"/>
      <c r="CG37" s="807"/>
      <c r="CH37" s="807"/>
      <c r="CI37" s="810"/>
      <c r="CJ37" s="774"/>
      <c r="CK37" s="807"/>
      <c r="CL37" s="807"/>
      <c r="CM37" s="807"/>
      <c r="CN37" s="807"/>
      <c r="CO37" s="807"/>
      <c r="CP37" s="807"/>
      <c r="CQ37" s="807"/>
      <c r="CR37" s="807"/>
      <c r="CS37" s="810"/>
      <c r="CT37" s="774"/>
      <c r="CU37" s="807"/>
      <c r="CV37" s="775"/>
      <c r="CW37" s="775"/>
      <c r="CX37" s="775"/>
      <c r="CY37" s="775"/>
      <c r="CZ37" s="775"/>
      <c r="DA37" s="775"/>
      <c r="DB37" s="775"/>
      <c r="DC37" s="805"/>
      <c r="DD37" s="801"/>
      <c r="DE37" s="802"/>
      <c r="DF37" s="801"/>
      <c r="DG37" s="775"/>
      <c r="DH37" s="775"/>
      <c r="DI37" s="775"/>
      <c r="DJ37" s="775"/>
      <c r="DK37" s="775"/>
      <c r="DL37" s="803"/>
    </row>
    <row r="38" spans="1:116" s="806" customFormat="1" ht="15" x14ac:dyDescent="0.25">
      <c r="A38" s="752">
        <v>21</v>
      </c>
      <c r="B38" s="753">
        <v>40498</v>
      </c>
      <c r="C38" s="776" t="s">
        <v>1003</v>
      </c>
      <c r="D38" s="777" t="s">
        <v>2641</v>
      </c>
      <c r="E38" s="753" t="s">
        <v>592</v>
      </c>
      <c r="F38" s="791">
        <v>8</v>
      </c>
      <c r="G38" s="792"/>
      <c r="H38" s="793">
        <v>6</v>
      </c>
      <c r="I38" s="778">
        <v>8</v>
      </c>
      <c r="J38" s="778">
        <v>9</v>
      </c>
      <c r="K38" s="778">
        <v>8</v>
      </c>
      <c r="L38" s="778">
        <v>9</v>
      </c>
      <c r="M38" s="756">
        <v>7</v>
      </c>
      <c r="N38" s="756">
        <v>9</v>
      </c>
      <c r="O38" s="756">
        <v>8</v>
      </c>
      <c r="P38" s="778">
        <v>8</v>
      </c>
      <c r="Q38" s="770" t="s">
        <v>892</v>
      </c>
      <c r="R38" s="778">
        <v>9</v>
      </c>
      <c r="S38" s="771">
        <v>7</v>
      </c>
      <c r="T38" s="778">
        <v>8</v>
      </c>
      <c r="U38" s="771">
        <v>9</v>
      </c>
      <c r="V38" s="771">
        <v>7</v>
      </c>
      <c r="W38" s="771">
        <v>7</v>
      </c>
      <c r="X38" s="771">
        <v>7</v>
      </c>
      <c r="Y38" s="778">
        <v>8</v>
      </c>
      <c r="Z38" s="779">
        <v>8</v>
      </c>
      <c r="AA38" s="759">
        <v>8</v>
      </c>
      <c r="AB38" s="759">
        <v>9</v>
      </c>
      <c r="AC38" s="759">
        <v>7</v>
      </c>
      <c r="AD38" s="759">
        <v>9</v>
      </c>
      <c r="AE38" s="756">
        <v>8</v>
      </c>
      <c r="AF38" s="759">
        <v>8</v>
      </c>
      <c r="AG38" s="771">
        <v>8</v>
      </c>
      <c r="AH38" s="771">
        <v>6</v>
      </c>
      <c r="AI38" s="771" t="s">
        <v>292</v>
      </c>
      <c r="AJ38" s="771">
        <v>6</v>
      </c>
      <c r="AK38" s="757" t="s">
        <v>292</v>
      </c>
      <c r="AL38" s="771">
        <v>6</v>
      </c>
      <c r="AM38" s="756" t="s">
        <v>783</v>
      </c>
      <c r="AN38" s="771">
        <v>9</v>
      </c>
      <c r="AO38" s="771">
        <v>9</v>
      </c>
      <c r="AP38" s="759">
        <v>8</v>
      </c>
      <c r="AQ38" s="759">
        <v>9</v>
      </c>
      <c r="AR38" s="756">
        <v>7</v>
      </c>
      <c r="AS38" s="759">
        <v>7</v>
      </c>
      <c r="AT38" s="778">
        <v>9</v>
      </c>
      <c r="AU38" s="772">
        <v>6</v>
      </c>
      <c r="AV38" s="756" t="s">
        <v>292</v>
      </c>
      <c r="AW38" s="772" t="s">
        <v>295</v>
      </c>
      <c r="AX38" s="759">
        <v>7</v>
      </c>
      <c r="AY38" s="797">
        <v>7</v>
      </c>
      <c r="AZ38" s="756">
        <v>7</v>
      </c>
      <c r="BA38" s="756">
        <v>7</v>
      </c>
      <c r="BB38" s="797"/>
      <c r="BC38" s="781">
        <v>7</v>
      </c>
      <c r="BD38" s="799"/>
      <c r="BE38" s="799"/>
      <c r="BF38" s="778"/>
      <c r="BG38" s="770"/>
      <c r="BH38" s="770"/>
      <c r="BI38" s="770"/>
      <c r="BJ38" s="770"/>
      <c r="BK38" s="771"/>
      <c r="BL38" s="778">
        <v>6</v>
      </c>
      <c r="BM38" s="778">
        <v>8</v>
      </c>
      <c r="BN38" s="756">
        <v>7</v>
      </c>
      <c r="BO38" s="93">
        <f t="shared" si="7"/>
        <v>0</v>
      </c>
      <c r="BP38" s="55">
        <f t="shared" si="8"/>
        <v>44</v>
      </c>
      <c r="BQ38" s="55">
        <f t="shared" si="9"/>
        <v>6</v>
      </c>
      <c r="BR38" s="55">
        <f t="shared" si="10"/>
        <v>0</v>
      </c>
      <c r="BS38" s="55">
        <f t="shared" si="11"/>
        <v>0</v>
      </c>
      <c r="BT38" s="55">
        <f t="shared" si="12"/>
        <v>50</v>
      </c>
      <c r="BU38" s="774"/>
      <c r="BV38" s="807"/>
      <c r="BW38" s="807"/>
      <c r="BX38" s="807"/>
      <c r="BY38" s="807"/>
      <c r="BZ38" s="807"/>
      <c r="CA38" s="807"/>
      <c r="CB38" s="807"/>
      <c r="CC38" s="808"/>
      <c r="CD38" s="809"/>
      <c r="CE38" s="774"/>
      <c r="CF38" s="807"/>
      <c r="CG38" s="807"/>
      <c r="CH38" s="807"/>
      <c r="CI38" s="810"/>
      <c r="CJ38" s="774"/>
      <c r="CK38" s="807"/>
      <c r="CL38" s="807"/>
      <c r="CM38" s="807"/>
      <c r="CN38" s="807"/>
      <c r="CO38" s="807"/>
      <c r="CP38" s="807"/>
      <c r="CQ38" s="807"/>
      <c r="CR38" s="807"/>
      <c r="CS38" s="810"/>
      <c r="CT38" s="774"/>
      <c r="CU38" s="807"/>
      <c r="CV38" s="807"/>
      <c r="CW38" s="807"/>
      <c r="CX38" s="807"/>
      <c r="CY38" s="807"/>
      <c r="CZ38" s="807"/>
      <c r="DA38" s="807"/>
      <c r="DB38" s="807"/>
      <c r="DC38" s="805"/>
      <c r="DD38" s="774"/>
      <c r="DE38" s="808"/>
      <c r="DF38" s="774"/>
      <c r="DG38" s="807"/>
      <c r="DH38" s="807"/>
      <c r="DI38" s="807"/>
      <c r="DJ38" s="807"/>
      <c r="DK38" s="807"/>
      <c r="DL38" s="809"/>
    </row>
    <row r="39" spans="1:116" s="806" customFormat="1" ht="15.75" hidden="1" customHeight="1" x14ac:dyDescent="0.25">
      <c r="A39" s="752">
        <v>22</v>
      </c>
      <c r="B39" s="753">
        <v>40498</v>
      </c>
      <c r="C39" s="776" t="s">
        <v>794</v>
      </c>
      <c r="D39" s="777" t="s">
        <v>795</v>
      </c>
      <c r="E39" s="753" t="s">
        <v>592</v>
      </c>
      <c r="F39" s="791">
        <v>8</v>
      </c>
      <c r="G39" s="811"/>
      <c r="H39" s="793">
        <v>7</v>
      </c>
      <c r="I39" s="793">
        <v>8</v>
      </c>
      <c r="J39" s="793">
        <v>7</v>
      </c>
      <c r="K39" s="793">
        <v>9</v>
      </c>
      <c r="L39" s="793">
        <v>6</v>
      </c>
      <c r="M39" s="793">
        <v>9</v>
      </c>
      <c r="N39" s="756">
        <v>8</v>
      </c>
      <c r="O39" s="756">
        <v>9</v>
      </c>
      <c r="P39" s="778" t="s">
        <v>892</v>
      </c>
      <c r="Q39" s="780">
        <v>10</v>
      </c>
      <c r="R39" s="780">
        <v>9</v>
      </c>
      <c r="S39" s="795">
        <v>10</v>
      </c>
      <c r="T39" s="812">
        <v>7</v>
      </c>
      <c r="U39" s="756" t="s">
        <v>303</v>
      </c>
      <c r="V39" s="780">
        <v>9</v>
      </c>
      <c r="W39" s="756" t="s">
        <v>1567</v>
      </c>
      <c r="X39" s="780">
        <v>8</v>
      </c>
      <c r="Y39" s="813">
        <v>7</v>
      </c>
      <c r="Z39" s="812">
        <v>8</v>
      </c>
      <c r="AA39" s="780">
        <v>7</v>
      </c>
      <c r="AB39" s="780">
        <v>10</v>
      </c>
      <c r="AC39" s="780">
        <v>6</v>
      </c>
      <c r="AD39" s="780">
        <v>8</v>
      </c>
      <c r="AE39" s="756">
        <v>9</v>
      </c>
      <c r="AF39" s="771">
        <v>8</v>
      </c>
      <c r="AG39" s="779">
        <v>7</v>
      </c>
      <c r="AH39" s="780">
        <v>8</v>
      </c>
      <c r="AI39" s="780">
        <v>8</v>
      </c>
      <c r="AJ39" s="771">
        <v>7</v>
      </c>
      <c r="AK39" s="780">
        <v>7</v>
      </c>
      <c r="AL39" s="771">
        <v>6</v>
      </c>
      <c r="AM39" s="756">
        <v>6</v>
      </c>
      <c r="AN39" s="780">
        <v>8</v>
      </c>
      <c r="AO39" s="780">
        <v>9</v>
      </c>
      <c r="AP39" s="759" t="s">
        <v>295</v>
      </c>
      <c r="AQ39" s="759">
        <v>7</v>
      </c>
      <c r="AR39" s="814">
        <v>8</v>
      </c>
      <c r="AS39" s="778">
        <v>6</v>
      </c>
      <c r="AT39" s="759">
        <v>6</v>
      </c>
      <c r="AU39" s="771">
        <v>7</v>
      </c>
      <c r="AV39" s="772">
        <v>8</v>
      </c>
      <c r="AW39" s="772" t="s">
        <v>295</v>
      </c>
      <c r="AX39" s="778"/>
      <c r="AY39" s="815">
        <v>6</v>
      </c>
      <c r="AZ39" s="756">
        <v>9</v>
      </c>
      <c r="BA39" s="815">
        <v>5</v>
      </c>
      <c r="BB39" s="815"/>
      <c r="BC39" s="816" t="s">
        <v>892</v>
      </c>
      <c r="BD39" s="816"/>
      <c r="BE39" s="816"/>
      <c r="BF39" s="778">
        <v>6</v>
      </c>
      <c r="BG39" s="817"/>
      <c r="BH39" s="778">
        <v>8</v>
      </c>
      <c r="BI39" s="817"/>
      <c r="BJ39" s="817"/>
      <c r="BK39" s="818"/>
      <c r="BL39" s="794">
        <v>6</v>
      </c>
      <c r="BM39" s="756">
        <v>7</v>
      </c>
      <c r="BN39" s="794" t="s">
        <v>783</v>
      </c>
      <c r="BO39" s="93">
        <f t="shared" si="7"/>
        <v>0</v>
      </c>
      <c r="BP39" s="55">
        <f t="shared" si="8"/>
        <v>43</v>
      </c>
      <c r="BQ39" s="55">
        <f t="shared" si="9"/>
        <v>6</v>
      </c>
      <c r="BR39" s="55">
        <f t="shared" si="10"/>
        <v>1</v>
      </c>
      <c r="BS39" s="55">
        <f t="shared" si="11"/>
        <v>0</v>
      </c>
      <c r="BT39" s="55">
        <f t="shared" si="12"/>
        <v>50</v>
      </c>
      <c r="BU39" s="819"/>
      <c r="BV39" s="820"/>
      <c r="BW39" s="820"/>
      <c r="BX39" s="820"/>
      <c r="BY39" s="820"/>
      <c r="BZ39" s="820"/>
      <c r="CA39" s="820"/>
      <c r="CB39" s="820"/>
      <c r="CC39" s="821"/>
      <c r="CD39" s="822"/>
      <c r="CE39" s="819"/>
      <c r="CF39" s="820"/>
      <c r="CG39" s="820"/>
      <c r="CH39" s="820"/>
      <c r="CI39" s="823"/>
      <c r="CJ39" s="819"/>
      <c r="CK39" s="820"/>
      <c r="CL39" s="820"/>
      <c r="CM39" s="820"/>
      <c r="CN39" s="820"/>
      <c r="CO39" s="820"/>
      <c r="CP39" s="820"/>
      <c r="CQ39" s="820"/>
      <c r="CR39" s="820"/>
      <c r="CS39" s="823"/>
      <c r="CT39" s="819"/>
      <c r="CU39" s="820"/>
      <c r="CV39" s="820"/>
      <c r="CW39" s="820"/>
      <c r="CX39" s="820"/>
      <c r="CY39" s="820"/>
      <c r="CZ39" s="820"/>
      <c r="DA39" s="820"/>
      <c r="DB39" s="820"/>
      <c r="DC39" s="824"/>
      <c r="DD39" s="819"/>
      <c r="DE39" s="821"/>
      <c r="DF39" s="819"/>
      <c r="DG39" s="820"/>
      <c r="DH39" s="820"/>
      <c r="DI39" s="820"/>
      <c r="DJ39" s="820"/>
      <c r="DK39" s="820"/>
      <c r="DL39" s="822"/>
    </row>
    <row r="40" spans="1:116" s="806" customFormat="1" ht="15" hidden="1" x14ac:dyDescent="0.25">
      <c r="A40" s="752">
        <v>23</v>
      </c>
      <c r="B40" s="753">
        <v>40498</v>
      </c>
      <c r="C40" s="776" t="s">
        <v>867</v>
      </c>
      <c r="D40" s="777" t="s">
        <v>868</v>
      </c>
      <c r="E40" s="753" t="s">
        <v>592</v>
      </c>
      <c r="F40" s="791">
        <v>1</v>
      </c>
      <c r="G40" s="811"/>
      <c r="H40" s="793">
        <v>7</v>
      </c>
      <c r="I40" s="793">
        <v>7</v>
      </c>
      <c r="J40" s="778">
        <v>7</v>
      </c>
      <c r="K40" s="778"/>
      <c r="L40" s="778"/>
      <c r="M40" s="793">
        <v>8</v>
      </c>
      <c r="N40" s="778"/>
      <c r="O40" s="756" t="s">
        <v>1202</v>
      </c>
      <c r="P40" s="778" t="s">
        <v>1391</v>
      </c>
      <c r="Q40" s="780"/>
      <c r="R40" s="780"/>
      <c r="S40" s="795"/>
      <c r="T40" s="812"/>
      <c r="U40" s="780"/>
      <c r="V40" s="780"/>
      <c r="W40" s="780"/>
      <c r="X40" s="780"/>
      <c r="Y40" s="813"/>
      <c r="Z40" s="812"/>
      <c r="AA40" s="780"/>
      <c r="AB40" s="780"/>
      <c r="AC40" s="780"/>
      <c r="AD40" s="780"/>
      <c r="AE40" s="756" t="s">
        <v>1202</v>
      </c>
      <c r="AF40" s="780"/>
      <c r="AG40" s="780"/>
      <c r="AH40" s="780"/>
      <c r="AI40" s="780"/>
      <c r="AJ40" s="780"/>
      <c r="AK40" s="780"/>
      <c r="AL40" s="780"/>
      <c r="AM40" s="812"/>
      <c r="AN40" s="780" t="s">
        <v>2330</v>
      </c>
      <c r="AO40" s="780"/>
      <c r="AP40" s="759" t="s">
        <v>1391</v>
      </c>
      <c r="AQ40" s="780"/>
      <c r="AR40" s="814"/>
      <c r="AS40" s="812"/>
      <c r="AT40" s="780"/>
      <c r="AU40" s="771">
        <v>9</v>
      </c>
      <c r="AV40" s="825"/>
      <c r="AW40" s="826"/>
      <c r="AX40" s="827"/>
      <c r="AY40" s="815"/>
      <c r="AZ40" s="815"/>
      <c r="BA40" s="815"/>
      <c r="BB40" s="815"/>
      <c r="BC40" s="828"/>
      <c r="BD40" s="828"/>
      <c r="BE40" s="828"/>
      <c r="BF40" s="829"/>
      <c r="BG40" s="815"/>
      <c r="BH40" s="815"/>
      <c r="BI40" s="815"/>
      <c r="BJ40" s="815"/>
      <c r="BK40" s="830"/>
      <c r="BL40" s="794">
        <v>7</v>
      </c>
      <c r="BM40" s="831"/>
      <c r="BN40" s="794">
        <v>7</v>
      </c>
      <c r="BO40" s="93">
        <f t="shared" si="7"/>
        <v>0</v>
      </c>
      <c r="BP40" s="55">
        <f t="shared" si="8"/>
        <v>7</v>
      </c>
      <c r="BQ40" s="55">
        <f t="shared" si="9"/>
        <v>0</v>
      </c>
      <c r="BR40" s="55">
        <f t="shared" si="10"/>
        <v>0</v>
      </c>
      <c r="BS40" s="55">
        <f t="shared" si="11"/>
        <v>0</v>
      </c>
      <c r="BT40" s="55">
        <f t="shared" si="12"/>
        <v>7</v>
      </c>
      <c r="BU40" s="832"/>
      <c r="BV40" s="833"/>
      <c r="BW40" s="833"/>
      <c r="BX40" s="833"/>
      <c r="BY40" s="833"/>
      <c r="BZ40" s="833"/>
      <c r="CA40" s="833"/>
      <c r="CB40" s="833"/>
      <c r="CC40" s="834"/>
      <c r="CD40" s="835"/>
      <c r="CE40" s="832"/>
      <c r="CF40" s="833"/>
      <c r="CG40" s="833"/>
      <c r="CH40" s="833"/>
      <c r="CI40" s="836"/>
      <c r="CJ40" s="832"/>
      <c r="CK40" s="833"/>
      <c r="CL40" s="833"/>
      <c r="CM40" s="833"/>
      <c r="CN40" s="833"/>
      <c r="CO40" s="833"/>
      <c r="CP40" s="833"/>
      <c r="CQ40" s="833"/>
      <c r="CR40" s="833"/>
      <c r="CS40" s="836"/>
      <c r="CT40" s="832"/>
      <c r="CU40" s="833"/>
      <c r="CV40" s="833"/>
      <c r="CW40" s="833"/>
      <c r="CX40" s="833"/>
      <c r="CY40" s="833"/>
      <c r="CZ40" s="833"/>
      <c r="DA40" s="833"/>
      <c r="DB40" s="833"/>
      <c r="DC40" s="824"/>
      <c r="DD40" s="832"/>
      <c r="DE40" s="834"/>
      <c r="DF40" s="832"/>
      <c r="DG40" s="833"/>
      <c r="DH40" s="833"/>
      <c r="DI40" s="833"/>
      <c r="DJ40" s="833"/>
      <c r="DK40" s="833"/>
      <c r="DL40" s="835"/>
    </row>
    <row r="41" spans="1:116" s="806" customFormat="1" ht="15" hidden="1" x14ac:dyDescent="0.25">
      <c r="A41" s="752">
        <v>24</v>
      </c>
      <c r="B41" s="753">
        <v>40498</v>
      </c>
      <c r="C41" s="776" t="s">
        <v>736</v>
      </c>
      <c r="D41" s="777" t="s">
        <v>737</v>
      </c>
      <c r="E41" s="753" t="s">
        <v>592</v>
      </c>
      <c r="F41" s="791">
        <v>2</v>
      </c>
      <c r="G41" s="792"/>
      <c r="H41" s="793">
        <v>5</v>
      </c>
      <c r="I41" s="793">
        <v>5</v>
      </c>
      <c r="J41" s="771">
        <v>5</v>
      </c>
      <c r="K41" s="770">
        <v>8</v>
      </c>
      <c r="L41" s="770"/>
      <c r="M41" s="793">
        <v>5</v>
      </c>
      <c r="N41" s="770">
        <v>9</v>
      </c>
      <c r="O41" s="756" t="s">
        <v>1202</v>
      </c>
      <c r="P41" s="778" t="s">
        <v>1391</v>
      </c>
      <c r="Q41" s="770">
        <v>8</v>
      </c>
      <c r="R41" s="771"/>
      <c r="S41" s="795"/>
      <c r="T41" s="793"/>
      <c r="U41" s="770">
        <v>10</v>
      </c>
      <c r="V41" s="771"/>
      <c r="W41" s="770">
        <v>10</v>
      </c>
      <c r="X41" s="771"/>
      <c r="Y41" s="793"/>
      <c r="Z41" s="794"/>
      <c r="AA41" s="757"/>
      <c r="AB41" s="771"/>
      <c r="AC41" s="771"/>
      <c r="AD41" s="771"/>
      <c r="AE41" s="756" t="s">
        <v>1202</v>
      </c>
      <c r="AF41" s="771"/>
      <c r="AG41" s="771"/>
      <c r="AH41" s="771"/>
      <c r="AI41" s="771"/>
      <c r="AJ41" s="771"/>
      <c r="AK41" s="771"/>
      <c r="AL41" s="770">
        <v>10</v>
      </c>
      <c r="AM41" s="793"/>
      <c r="AN41" s="780" t="s">
        <v>2330</v>
      </c>
      <c r="AO41" s="771"/>
      <c r="AP41" s="759" t="s">
        <v>1391</v>
      </c>
      <c r="AQ41" s="771"/>
      <c r="AR41" s="795"/>
      <c r="AS41" s="793"/>
      <c r="AT41" s="771"/>
      <c r="AU41" s="771">
        <v>5</v>
      </c>
      <c r="AV41" s="796"/>
      <c r="AW41" s="837"/>
      <c r="AX41" s="829"/>
      <c r="AY41" s="797"/>
      <c r="AZ41" s="797"/>
      <c r="BA41" s="797"/>
      <c r="BB41" s="797"/>
      <c r="BC41" s="798"/>
      <c r="BD41" s="798"/>
      <c r="BE41" s="798"/>
      <c r="BF41" s="778" t="s">
        <v>1673</v>
      </c>
      <c r="BG41" s="797"/>
      <c r="BH41" s="797">
        <v>10</v>
      </c>
      <c r="BI41" s="797"/>
      <c r="BJ41" s="797"/>
      <c r="BK41" s="800"/>
      <c r="BL41" s="793">
        <v>5</v>
      </c>
      <c r="BM41" s="797"/>
      <c r="BN41" s="794">
        <v>5</v>
      </c>
      <c r="BO41" s="93">
        <f t="shared" si="7"/>
        <v>0</v>
      </c>
      <c r="BP41" s="55">
        <f t="shared" si="8"/>
        <v>7</v>
      </c>
      <c r="BQ41" s="55">
        <f t="shared" si="9"/>
        <v>0</v>
      </c>
      <c r="BR41" s="55">
        <f t="shared" si="10"/>
        <v>7</v>
      </c>
      <c r="BS41" s="55">
        <f t="shared" si="11"/>
        <v>0</v>
      </c>
      <c r="BT41" s="55">
        <f t="shared" si="12"/>
        <v>14</v>
      </c>
      <c r="BU41" s="801"/>
      <c r="BV41" s="775"/>
      <c r="BW41" s="775"/>
      <c r="BX41" s="775"/>
      <c r="BY41" s="775"/>
      <c r="BZ41" s="775"/>
      <c r="CA41" s="775"/>
      <c r="CB41" s="775"/>
      <c r="CC41" s="802"/>
      <c r="CD41" s="803"/>
      <c r="CE41" s="801"/>
      <c r="CF41" s="775"/>
      <c r="CG41" s="775"/>
      <c r="CH41" s="775"/>
      <c r="CI41" s="804"/>
      <c r="CJ41" s="801"/>
      <c r="CK41" s="775"/>
      <c r="CL41" s="775"/>
      <c r="CM41" s="775"/>
      <c r="CN41" s="775"/>
      <c r="CO41" s="775"/>
      <c r="CP41" s="775"/>
      <c r="CQ41" s="775"/>
      <c r="CR41" s="775"/>
      <c r="CS41" s="804"/>
      <c r="CT41" s="801"/>
      <c r="CU41" s="775"/>
      <c r="CV41" s="775"/>
      <c r="CW41" s="775"/>
      <c r="CX41" s="775"/>
      <c r="CY41" s="775"/>
      <c r="CZ41" s="775"/>
      <c r="DA41" s="775"/>
      <c r="DB41" s="775"/>
      <c r="DC41" s="805"/>
      <c r="DD41" s="801"/>
      <c r="DE41" s="802"/>
      <c r="DF41" s="801"/>
      <c r="DG41" s="775"/>
      <c r="DH41" s="775"/>
      <c r="DI41" s="775"/>
      <c r="DJ41" s="775"/>
      <c r="DK41" s="775"/>
      <c r="DL41" s="803"/>
    </row>
    <row r="42" spans="1:116" s="806" customFormat="1" ht="15" hidden="1" x14ac:dyDescent="0.25">
      <c r="A42" s="752">
        <v>25</v>
      </c>
      <c r="B42" s="753">
        <v>40498</v>
      </c>
      <c r="C42" s="776" t="s">
        <v>781</v>
      </c>
      <c r="D42" s="777" t="s">
        <v>782</v>
      </c>
      <c r="E42" s="753" t="s">
        <v>592</v>
      </c>
      <c r="F42" s="791">
        <v>7</v>
      </c>
      <c r="G42" s="792"/>
      <c r="H42" s="793">
        <v>7</v>
      </c>
      <c r="I42" s="778">
        <v>7</v>
      </c>
      <c r="J42" s="778">
        <v>7</v>
      </c>
      <c r="K42" s="770">
        <v>8</v>
      </c>
      <c r="L42" s="770">
        <v>7</v>
      </c>
      <c r="M42" s="793">
        <v>7</v>
      </c>
      <c r="N42" s="770">
        <v>9</v>
      </c>
      <c r="O42" s="756">
        <v>9</v>
      </c>
      <c r="P42" s="778">
        <v>9</v>
      </c>
      <c r="Q42" s="770" t="s">
        <v>293</v>
      </c>
      <c r="R42" s="770">
        <v>9</v>
      </c>
      <c r="S42" s="795">
        <v>10</v>
      </c>
      <c r="T42" s="793">
        <v>9</v>
      </c>
      <c r="U42" s="770">
        <v>7</v>
      </c>
      <c r="V42" s="771">
        <v>7</v>
      </c>
      <c r="W42" s="770">
        <v>8</v>
      </c>
      <c r="X42" s="771">
        <v>9</v>
      </c>
      <c r="Y42" s="778">
        <v>6</v>
      </c>
      <c r="Z42" s="794">
        <v>9</v>
      </c>
      <c r="AA42" s="757">
        <v>8</v>
      </c>
      <c r="AB42" s="771">
        <v>9</v>
      </c>
      <c r="AC42" s="771">
        <v>10</v>
      </c>
      <c r="AD42" s="771">
        <v>9</v>
      </c>
      <c r="AE42" s="756">
        <v>8</v>
      </c>
      <c r="AF42" s="771">
        <v>7</v>
      </c>
      <c r="AG42" s="771">
        <v>8</v>
      </c>
      <c r="AH42" s="771">
        <v>7</v>
      </c>
      <c r="AI42" s="771">
        <v>8</v>
      </c>
      <c r="AJ42" s="771">
        <v>7</v>
      </c>
      <c r="AK42" s="771">
        <v>10</v>
      </c>
      <c r="AL42" s="770">
        <v>7</v>
      </c>
      <c r="AM42" s="756">
        <v>7</v>
      </c>
      <c r="AN42" s="780" t="s">
        <v>2330</v>
      </c>
      <c r="AO42" s="771">
        <v>7</v>
      </c>
      <c r="AP42" s="759">
        <v>8</v>
      </c>
      <c r="AQ42" s="759">
        <v>9</v>
      </c>
      <c r="AR42" s="771">
        <v>9</v>
      </c>
      <c r="AS42" s="771">
        <v>8</v>
      </c>
      <c r="AT42" s="771">
        <v>10</v>
      </c>
      <c r="AU42" s="771">
        <v>6</v>
      </c>
      <c r="AV42" s="772">
        <v>8</v>
      </c>
      <c r="AW42" s="772">
        <v>7</v>
      </c>
      <c r="AX42" s="778"/>
      <c r="AY42" s="797">
        <v>6</v>
      </c>
      <c r="AZ42" s="756"/>
      <c r="BA42" s="815">
        <v>9</v>
      </c>
      <c r="BB42" s="797"/>
      <c r="BC42" s="816">
        <v>10</v>
      </c>
      <c r="BD42" s="798"/>
      <c r="BE42" s="798"/>
      <c r="BF42" s="778">
        <v>10</v>
      </c>
      <c r="BG42" s="797"/>
      <c r="BH42" s="797">
        <v>8</v>
      </c>
      <c r="BI42" s="797"/>
      <c r="BJ42" s="797"/>
      <c r="BK42" s="800"/>
      <c r="BL42" s="778">
        <v>6</v>
      </c>
      <c r="BM42" s="778">
        <v>9</v>
      </c>
      <c r="BN42" s="794" t="s">
        <v>715</v>
      </c>
      <c r="BO42" s="93">
        <f t="shared" si="7"/>
        <v>0</v>
      </c>
      <c r="BP42" s="55">
        <f t="shared" si="8"/>
        <v>47</v>
      </c>
      <c r="BQ42" s="55">
        <f t="shared" si="9"/>
        <v>2</v>
      </c>
      <c r="BR42" s="55">
        <f t="shared" si="10"/>
        <v>0</v>
      </c>
      <c r="BS42" s="55">
        <f t="shared" si="11"/>
        <v>0</v>
      </c>
      <c r="BT42" s="55">
        <f t="shared" si="12"/>
        <v>49</v>
      </c>
      <c r="BU42" s="801"/>
      <c r="BV42" s="775"/>
      <c r="BW42" s="775"/>
      <c r="BX42" s="775"/>
      <c r="BY42" s="775"/>
      <c r="BZ42" s="775"/>
      <c r="CA42" s="775"/>
      <c r="CB42" s="775"/>
      <c r="CC42" s="802"/>
      <c r="CD42" s="803"/>
      <c r="CE42" s="801"/>
      <c r="CF42" s="775"/>
      <c r="CG42" s="775"/>
      <c r="CH42" s="775"/>
      <c r="CI42" s="804"/>
      <c r="CJ42" s="801"/>
      <c r="CK42" s="775"/>
      <c r="CL42" s="775"/>
      <c r="CM42" s="775"/>
      <c r="CN42" s="775"/>
      <c r="CO42" s="775"/>
      <c r="CP42" s="775"/>
      <c r="CQ42" s="775"/>
      <c r="CR42" s="775"/>
      <c r="CS42" s="804"/>
      <c r="CT42" s="801"/>
      <c r="CU42" s="775"/>
      <c r="CV42" s="775"/>
      <c r="CW42" s="775"/>
      <c r="CX42" s="775"/>
      <c r="CY42" s="775"/>
      <c r="CZ42" s="775"/>
      <c r="DA42" s="775"/>
      <c r="DB42" s="775"/>
      <c r="DC42" s="805"/>
      <c r="DD42" s="801"/>
      <c r="DE42" s="802"/>
      <c r="DF42" s="801"/>
      <c r="DG42" s="775"/>
      <c r="DH42" s="775"/>
      <c r="DI42" s="775"/>
      <c r="DJ42" s="775"/>
      <c r="DK42" s="775"/>
      <c r="DL42" s="803"/>
    </row>
    <row r="43" spans="1:116" s="806" customFormat="1" ht="15" hidden="1" x14ac:dyDescent="0.25">
      <c r="A43" s="752">
        <v>26</v>
      </c>
      <c r="B43" s="753">
        <v>40498</v>
      </c>
      <c r="C43" s="776" t="s">
        <v>762</v>
      </c>
      <c r="D43" s="777" t="s">
        <v>763</v>
      </c>
      <c r="E43" s="753" t="s">
        <v>592</v>
      </c>
      <c r="F43" s="791">
        <v>1</v>
      </c>
      <c r="G43" s="792"/>
      <c r="H43" s="793"/>
      <c r="I43" s="778"/>
      <c r="J43" s="778"/>
      <c r="K43" s="770">
        <v>5</v>
      </c>
      <c r="L43" s="770"/>
      <c r="M43" s="793"/>
      <c r="N43" s="770">
        <v>5</v>
      </c>
      <c r="O43" s="771"/>
      <c r="P43" s="771"/>
      <c r="Q43" s="770">
        <v>5</v>
      </c>
      <c r="R43" s="778"/>
      <c r="S43" s="795"/>
      <c r="T43" s="793"/>
      <c r="U43" s="770">
        <v>5</v>
      </c>
      <c r="V43" s="771"/>
      <c r="W43" s="770">
        <v>5</v>
      </c>
      <c r="X43" s="771"/>
      <c r="Y43" s="778"/>
      <c r="Z43" s="794"/>
      <c r="AA43" s="757"/>
      <c r="AB43" s="771"/>
      <c r="AC43" s="771"/>
      <c r="AD43" s="771"/>
      <c r="AE43" s="756" t="s">
        <v>1202</v>
      </c>
      <c r="AF43" s="771"/>
      <c r="AG43" s="771"/>
      <c r="AH43" s="771"/>
      <c r="AI43" s="771"/>
      <c r="AJ43" s="771"/>
      <c r="AK43" s="771"/>
      <c r="AL43" s="770">
        <v>5</v>
      </c>
      <c r="AM43" s="793"/>
      <c r="AN43" s="780" t="s">
        <v>2330</v>
      </c>
      <c r="AO43" s="771"/>
      <c r="AP43" s="759" t="s">
        <v>1391</v>
      </c>
      <c r="AQ43" s="771"/>
      <c r="AR43" s="795"/>
      <c r="AS43" s="793"/>
      <c r="AT43" s="771"/>
      <c r="AU43" s="771"/>
      <c r="AV43" s="796"/>
      <c r="AW43" s="759"/>
      <c r="AX43" s="778"/>
      <c r="AY43" s="778"/>
      <c r="AZ43" s="798"/>
      <c r="BA43" s="798"/>
      <c r="BB43" s="798"/>
      <c r="BC43" s="798"/>
      <c r="BD43" s="798"/>
      <c r="BE43" s="798"/>
      <c r="BF43" s="797"/>
      <c r="BG43" s="797"/>
      <c r="BH43" s="797">
        <v>5</v>
      </c>
      <c r="BI43" s="797"/>
      <c r="BJ43" s="797"/>
      <c r="BK43" s="800"/>
      <c r="BL43" s="778"/>
      <c r="BM43" s="778"/>
      <c r="BN43" s="794"/>
      <c r="BO43" s="93">
        <f t="shared" si="7"/>
        <v>0</v>
      </c>
      <c r="BP43" s="55">
        <f t="shared" si="8"/>
        <v>0</v>
      </c>
      <c r="BQ43" s="55">
        <f t="shared" si="9"/>
        <v>0</v>
      </c>
      <c r="BR43" s="55">
        <f t="shared" si="10"/>
        <v>7</v>
      </c>
      <c r="BS43" s="55">
        <f t="shared" si="11"/>
        <v>0</v>
      </c>
      <c r="BT43" s="55">
        <f t="shared" si="12"/>
        <v>7</v>
      </c>
      <c r="BU43" s="801"/>
      <c r="BV43" s="775"/>
      <c r="BW43" s="775"/>
      <c r="BX43" s="775"/>
      <c r="BY43" s="775"/>
      <c r="BZ43" s="775"/>
      <c r="CA43" s="775"/>
      <c r="CB43" s="775"/>
      <c r="CC43" s="802"/>
      <c r="CD43" s="803"/>
      <c r="CE43" s="801"/>
      <c r="CF43" s="775"/>
      <c r="CG43" s="775"/>
      <c r="CH43" s="775"/>
      <c r="CI43" s="804"/>
      <c r="CJ43" s="801"/>
      <c r="CK43" s="775"/>
      <c r="CL43" s="775"/>
      <c r="CM43" s="775"/>
      <c r="CN43" s="775"/>
      <c r="CO43" s="775"/>
      <c r="CP43" s="775"/>
      <c r="CQ43" s="775"/>
      <c r="CR43" s="775"/>
      <c r="CS43" s="804"/>
      <c r="CT43" s="801"/>
      <c r="CU43" s="775"/>
      <c r="CV43" s="775"/>
      <c r="CW43" s="775"/>
      <c r="CX43" s="775"/>
      <c r="CY43" s="775"/>
      <c r="CZ43" s="775"/>
      <c r="DA43" s="775"/>
      <c r="DB43" s="775"/>
      <c r="DC43" s="805"/>
      <c r="DD43" s="801"/>
      <c r="DE43" s="802"/>
      <c r="DF43" s="801"/>
      <c r="DG43" s="775"/>
      <c r="DH43" s="775"/>
      <c r="DI43" s="775"/>
      <c r="DJ43" s="775"/>
      <c r="DK43" s="775"/>
      <c r="DL43" s="803"/>
    </row>
    <row r="44" spans="1:116" s="806" customFormat="1" ht="15" hidden="1" x14ac:dyDescent="0.25">
      <c r="A44" s="752">
        <v>27</v>
      </c>
      <c r="B44" s="753">
        <v>40498</v>
      </c>
      <c r="C44" s="776" t="s">
        <v>683</v>
      </c>
      <c r="D44" s="777" t="s">
        <v>684</v>
      </c>
      <c r="E44" s="753" t="s">
        <v>592</v>
      </c>
      <c r="F44" s="791">
        <v>8</v>
      </c>
      <c r="G44" s="792"/>
      <c r="H44" s="793" t="s">
        <v>292</v>
      </c>
      <c r="I44" s="771">
        <v>6</v>
      </c>
      <c r="J44" s="793">
        <v>7</v>
      </c>
      <c r="K44" s="770">
        <v>6</v>
      </c>
      <c r="L44" s="770">
        <v>6</v>
      </c>
      <c r="M44" s="793">
        <v>8</v>
      </c>
      <c r="N44" s="770">
        <v>6</v>
      </c>
      <c r="O44" s="771">
        <v>7</v>
      </c>
      <c r="P44" s="771">
        <v>8</v>
      </c>
      <c r="Q44" s="770">
        <v>7</v>
      </c>
      <c r="R44" s="793" t="s">
        <v>715</v>
      </c>
      <c r="S44" s="795">
        <v>9</v>
      </c>
      <c r="T44" s="793">
        <v>8</v>
      </c>
      <c r="U44" s="770">
        <v>7</v>
      </c>
      <c r="V44" s="771">
        <v>8</v>
      </c>
      <c r="W44" s="770">
        <v>7</v>
      </c>
      <c r="X44" s="771">
        <v>8</v>
      </c>
      <c r="Y44" s="771" t="s">
        <v>295</v>
      </c>
      <c r="Z44" s="794">
        <v>6</v>
      </c>
      <c r="AA44" s="757">
        <v>7</v>
      </c>
      <c r="AB44" s="771">
        <v>7</v>
      </c>
      <c r="AC44" s="771">
        <v>9</v>
      </c>
      <c r="AD44" s="771">
        <v>8</v>
      </c>
      <c r="AE44" s="756">
        <v>6</v>
      </c>
      <c r="AF44" s="771" t="s">
        <v>293</v>
      </c>
      <c r="AG44" s="771">
        <v>9</v>
      </c>
      <c r="AH44" s="771">
        <v>6</v>
      </c>
      <c r="AI44" s="771">
        <v>8</v>
      </c>
      <c r="AJ44" s="771" t="s">
        <v>292</v>
      </c>
      <c r="AK44" s="771">
        <v>9</v>
      </c>
      <c r="AL44" s="770">
        <v>7</v>
      </c>
      <c r="AM44" s="756">
        <v>6</v>
      </c>
      <c r="AN44" s="780" t="s">
        <v>2330</v>
      </c>
      <c r="AO44" s="771">
        <v>8</v>
      </c>
      <c r="AP44" s="771">
        <v>9</v>
      </c>
      <c r="AQ44" s="778">
        <v>9</v>
      </c>
      <c r="AR44" s="771">
        <v>8</v>
      </c>
      <c r="AS44" s="778">
        <v>7</v>
      </c>
      <c r="AT44" s="778">
        <v>9</v>
      </c>
      <c r="AU44" s="771">
        <v>6</v>
      </c>
      <c r="AV44" s="772">
        <v>7</v>
      </c>
      <c r="AW44" s="794" t="s">
        <v>862</v>
      </c>
      <c r="AX44" s="771">
        <v>8</v>
      </c>
      <c r="AY44" s="778">
        <v>6</v>
      </c>
      <c r="AZ44" s="772" t="s">
        <v>295</v>
      </c>
      <c r="BA44" s="798"/>
      <c r="BB44" s="798"/>
      <c r="BC44" s="798"/>
      <c r="BD44" s="798"/>
      <c r="BE44" s="798"/>
      <c r="BF44" s="778">
        <v>8</v>
      </c>
      <c r="BG44" s="797"/>
      <c r="BH44" s="797">
        <v>7</v>
      </c>
      <c r="BI44" s="797"/>
      <c r="BJ44" s="797"/>
      <c r="BK44" s="800"/>
      <c r="BL44" s="798">
        <v>7</v>
      </c>
      <c r="BM44" s="793">
        <v>7</v>
      </c>
      <c r="BN44" s="756">
        <v>6</v>
      </c>
      <c r="BO44" s="93">
        <f t="shared" si="7"/>
        <v>0</v>
      </c>
      <c r="BP44" s="55">
        <f t="shared" si="8"/>
        <v>42</v>
      </c>
      <c r="BQ44" s="55">
        <f t="shared" si="9"/>
        <v>7</v>
      </c>
      <c r="BR44" s="55">
        <f t="shared" si="10"/>
        <v>0</v>
      </c>
      <c r="BS44" s="55">
        <f t="shared" si="11"/>
        <v>0</v>
      </c>
      <c r="BT44" s="55">
        <f t="shared" si="12"/>
        <v>49</v>
      </c>
      <c r="BU44" s="801">
        <v>7</v>
      </c>
      <c r="BV44" s="775"/>
      <c r="BW44" s="775"/>
      <c r="BX44" s="775"/>
      <c r="BY44" s="775"/>
      <c r="BZ44" s="775"/>
      <c r="CA44" s="775"/>
      <c r="CB44" s="775"/>
      <c r="CC44" s="802"/>
      <c r="CD44" s="803"/>
      <c r="CE44" s="801"/>
      <c r="CF44" s="775"/>
      <c r="CG44" s="775"/>
      <c r="CH44" s="775"/>
      <c r="CI44" s="804"/>
      <c r="CJ44" s="801"/>
      <c r="CK44" s="775"/>
      <c r="CL44" s="775"/>
      <c r="CM44" s="775"/>
      <c r="CN44" s="775"/>
      <c r="CO44" s="775"/>
      <c r="CP44" s="775"/>
      <c r="CQ44" s="775"/>
      <c r="CR44" s="775"/>
      <c r="CS44" s="804"/>
      <c r="CT44" s="801"/>
      <c r="CU44" s="775"/>
      <c r="CV44" s="775"/>
      <c r="CW44" s="775"/>
      <c r="CX44" s="775"/>
      <c r="CY44" s="775"/>
      <c r="CZ44" s="775"/>
      <c r="DA44" s="775"/>
      <c r="DB44" s="775"/>
      <c r="DC44" s="805"/>
      <c r="DD44" s="801"/>
      <c r="DE44" s="802"/>
      <c r="DF44" s="801"/>
      <c r="DG44" s="775"/>
      <c r="DH44" s="775"/>
      <c r="DI44" s="775"/>
      <c r="DJ44" s="775"/>
      <c r="DK44" s="775"/>
      <c r="DL44" s="803"/>
    </row>
    <row r="45" spans="1:116" s="806" customFormat="1" ht="15" hidden="1" x14ac:dyDescent="0.25">
      <c r="A45" s="752">
        <v>28</v>
      </c>
      <c r="B45" s="753">
        <v>40498</v>
      </c>
      <c r="C45" s="776" t="s">
        <v>651</v>
      </c>
      <c r="D45" s="777" t="s">
        <v>652</v>
      </c>
      <c r="E45" s="753" t="s">
        <v>592</v>
      </c>
      <c r="F45" s="791">
        <v>8</v>
      </c>
      <c r="G45" s="792"/>
      <c r="H45" s="793">
        <v>7</v>
      </c>
      <c r="I45" s="771">
        <v>7</v>
      </c>
      <c r="J45" s="793">
        <v>7</v>
      </c>
      <c r="K45" s="770" t="s">
        <v>292</v>
      </c>
      <c r="L45" s="770">
        <v>7</v>
      </c>
      <c r="M45" s="793">
        <v>8</v>
      </c>
      <c r="N45" s="770">
        <v>8</v>
      </c>
      <c r="O45" s="771">
        <v>8</v>
      </c>
      <c r="P45" s="771">
        <v>7</v>
      </c>
      <c r="Q45" s="770">
        <v>6</v>
      </c>
      <c r="R45" s="793" t="s">
        <v>295</v>
      </c>
      <c r="S45" s="795">
        <v>9</v>
      </c>
      <c r="T45" s="793">
        <v>8</v>
      </c>
      <c r="U45" s="770">
        <v>7</v>
      </c>
      <c r="V45" s="771">
        <v>7</v>
      </c>
      <c r="W45" s="770">
        <v>7</v>
      </c>
      <c r="X45" s="771">
        <v>6</v>
      </c>
      <c r="Y45" s="779">
        <v>8</v>
      </c>
      <c r="Z45" s="794">
        <v>6</v>
      </c>
      <c r="AA45" s="757">
        <v>8</v>
      </c>
      <c r="AB45" s="771">
        <v>7</v>
      </c>
      <c r="AC45" s="771">
        <v>7</v>
      </c>
      <c r="AD45" s="771">
        <v>7</v>
      </c>
      <c r="AE45" s="756">
        <v>7</v>
      </c>
      <c r="AF45" s="771" t="s">
        <v>293</v>
      </c>
      <c r="AG45" s="779">
        <v>7</v>
      </c>
      <c r="AH45" s="771">
        <v>6</v>
      </c>
      <c r="AI45" s="771">
        <v>8</v>
      </c>
      <c r="AJ45" s="771" t="s">
        <v>292</v>
      </c>
      <c r="AK45" s="771">
        <v>8</v>
      </c>
      <c r="AL45" s="770">
        <v>7</v>
      </c>
      <c r="AM45" s="756">
        <v>6</v>
      </c>
      <c r="AN45" s="780">
        <v>8</v>
      </c>
      <c r="AO45" s="771">
        <v>7</v>
      </c>
      <c r="AP45" s="759">
        <v>6</v>
      </c>
      <c r="AQ45" s="778">
        <v>9</v>
      </c>
      <c r="AR45" s="795"/>
      <c r="AS45" s="759">
        <v>8</v>
      </c>
      <c r="AT45" s="771"/>
      <c r="AU45" s="771">
        <v>7</v>
      </c>
      <c r="AV45" s="772" t="s">
        <v>295</v>
      </c>
      <c r="AW45" s="794" t="s">
        <v>294</v>
      </c>
      <c r="AX45" s="771">
        <v>7</v>
      </c>
      <c r="AY45" s="778">
        <v>5</v>
      </c>
      <c r="AZ45" s="816">
        <v>7</v>
      </c>
      <c r="BA45" s="756"/>
      <c r="BB45" s="798"/>
      <c r="BC45" s="816">
        <v>7</v>
      </c>
      <c r="BD45" s="798"/>
      <c r="BE45" s="798">
        <v>6</v>
      </c>
      <c r="BF45" s="797"/>
      <c r="BG45" s="797"/>
      <c r="BH45" s="797">
        <v>6</v>
      </c>
      <c r="BI45" s="797"/>
      <c r="BJ45" s="797"/>
      <c r="BK45" s="800"/>
      <c r="BL45" s="798">
        <v>7</v>
      </c>
      <c r="BM45" s="793" t="s">
        <v>292</v>
      </c>
      <c r="BN45" s="794" t="s">
        <v>892</v>
      </c>
      <c r="BO45" s="93">
        <f t="shared" si="7"/>
        <v>0</v>
      </c>
      <c r="BP45" s="55">
        <f t="shared" si="8"/>
        <v>40</v>
      </c>
      <c r="BQ45" s="55">
        <f t="shared" si="9"/>
        <v>8</v>
      </c>
      <c r="BR45" s="55">
        <f t="shared" si="10"/>
        <v>1</v>
      </c>
      <c r="BS45" s="55">
        <f t="shared" si="11"/>
        <v>0</v>
      </c>
      <c r="BT45" s="55">
        <f t="shared" si="12"/>
        <v>49</v>
      </c>
      <c r="BU45" s="801">
        <v>6</v>
      </c>
      <c r="BV45" s="775"/>
      <c r="BW45" s="775"/>
      <c r="BX45" s="775"/>
      <c r="BY45" s="775"/>
      <c r="BZ45" s="775"/>
      <c r="CA45" s="775"/>
      <c r="CB45" s="775"/>
      <c r="CC45" s="802"/>
      <c r="CD45" s="803"/>
      <c r="CE45" s="801"/>
      <c r="CF45" s="775"/>
      <c r="CG45" s="775"/>
      <c r="CH45" s="775"/>
      <c r="CI45" s="804"/>
      <c r="CJ45" s="801"/>
      <c r="CK45" s="775"/>
      <c r="CL45" s="775"/>
      <c r="CM45" s="775"/>
      <c r="CN45" s="775"/>
      <c r="CO45" s="775"/>
      <c r="CP45" s="775"/>
      <c r="CQ45" s="775"/>
      <c r="CR45" s="775"/>
      <c r="CS45" s="804"/>
      <c r="CT45" s="801"/>
      <c r="CU45" s="775"/>
      <c r="CV45" s="775"/>
      <c r="CW45" s="775"/>
      <c r="CX45" s="775"/>
      <c r="CY45" s="775"/>
      <c r="CZ45" s="775"/>
      <c r="DA45" s="775"/>
      <c r="DB45" s="775"/>
      <c r="DC45" s="805"/>
      <c r="DD45" s="801"/>
      <c r="DE45" s="802"/>
      <c r="DF45" s="801"/>
      <c r="DG45" s="775"/>
      <c r="DH45" s="775"/>
      <c r="DI45" s="775"/>
      <c r="DJ45" s="775"/>
      <c r="DK45" s="775"/>
      <c r="DL45" s="803"/>
    </row>
    <row r="46" spans="1:116" s="54" customFormat="1" ht="15" x14ac:dyDescent="0.3">
      <c r="A46" s="172"/>
      <c r="B46" s="206"/>
      <c r="C46" s="547" t="s">
        <v>2587</v>
      </c>
      <c r="D46" s="518" t="s">
        <v>2621</v>
      </c>
      <c r="E46" s="91"/>
      <c r="F46" s="57"/>
      <c r="G46" s="182"/>
      <c r="H46" s="618">
        <v>5</v>
      </c>
      <c r="I46" s="606"/>
      <c r="J46" s="606"/>
      <c r="K46" s="618">
        <v>5</v>
      </c>
      <c r="L46" s="618">
        <v>5</v>
      </c>
      <c r="M46" s="618"/>
      <c r="N46" s="606"/>
      <c r="O46" s="606"/>
      <c r="P46" s="606"/>
      <c r="Q46" s="602"/>
      <c r="R46" s="609"/>
      <c r="S46" s="609"/>
      <c r="T46" s="602"/>
      <c r="U46" s="602"/>
      <c r="V46" s="606"/>
      <c r="W46" s="606"/>
      <c r="X46" s="606">
        <v>5</v>
      </c>
      <c r="Y46" s="606"/>
      <c r="Z46" s="604"/>
      <c r="AA46" s="608"/>
      <c r="AB46" s="606"/>
      <c r="AC46" s="609"/>
      <c r="AD46" s="609">
        <v>5</v>
      </c>
      <c r="AE46" s="608"/>
      <c r="AF46" s="609"/>
      <c r="AG46" s="606"/>
      <c r="AH46" s="606"/>
      <c r="AI46" s="606"/>
      <c r="AJ46" s="606"/>
      <c r="AK46" s="606"/>
      <c r="AL46" s="606"/>
      <c r="AM46" s="606">
        <v>5</v>
      </c>
      <c r="AN46" s="609"/>
      <c r="AO46" s="606"/>
      <c r="AP46" s="608"/>
      <c r="AQ46" s="609"/>
      <c r="AR46" s="609"/>
      <c r="AS46" s="618"/>
      <c r="AT46" s="609"/>
      <c r="AU46" s="609"/>
      <c r="AV46" s="610"/>
      <c r="AW46" s="609"/>
      <c r="AX46" s="606"/>
      <c r="AY46" s="609"/>
      <c r="AZ46" s="609"/>
      <c r="BA46" s="611"/>
      <c r="BB46" s="611"/>
      <c r="BC46" s="611"/>
      <c r="BD46" s="611"/>
      <c r="BE46" s="605"/>
      <c r="BF46" s="611"/>
      <c r="BG46" s="597"/>
      <c r="BH46" s="597"/>
      <c r="BI46" s="597"/>
      <c r="BJ46" s="597"/>
      <c r="BK46" s="620"/>
      <c r="BL46" s="611"/>
      <c r="BM46" s="609"/>
      <c r="BN46" s="608"/>
      <c r="BO46" s="93">
        <f t="shared" si="7"/>
        <v>0</v>
      </c>
      <c r="BP46" s="55">
        <f t="shared" si="8"/>
        <v>0</v>
      </c>
      <c r="BQ46" s="55">
        <f t="shared" si="9"/>
        <v>0</v>
      </c>
      <c r="BR46" s="55">
        <f t="shared" si="10"/>
        <v>6</v>
      </c>
      <c r="BS46" s="55">
        <f t="shared" si="11"/>
        <v>0</v>
      </c>
      <c r="BT46" s="55">
        <f t="shared" si="12"/>
        <v>6</v>
      </c>
      <c r="BU46" s="59"/>
      <c r="BV46" s="55"/>
      <c r="BW46" s="55"/>
      <c r="BX46" s="55"/>
      <c r="BY46" s="55"/>
      <c r="BZ46" s="55"/>
      <c r="CA46" s="55"/>
      <c r="CB46" s="55"/>
      <c r="CC46" s="62"/>
      <c r="CD46" s="60"/>
      <c r="CE46" s="59"/>
      <c r="CF46" s="55"/>
      <c r="CG46" s="55"/>
      <c r="CH46" s="55"/>
      <c r="CI46" s="63"/>
      <c r="CJ46" s="59"/>
      <c r="CK46" s="55"/>
      <c r="CL46" s="55"/>
      <c r="CM46" s="55"/>
      <c r="CN46" s="55"/>
      <c r="CO46" s="55"/>
      <c r="CP46" s="55"/>
      <c r="CQ46" s="55"/>
      <c r="CR46" s="55"/>
      <c r="CS46" s="63"/>
      <c r="CT46" s="59"/>
      <c r="CU46" s="55"/>
      <c r="CV46" s="55"/>
      <c r="CW46" s="55"/>
      <c r="CX46" s="55"/>
      <c r="CY46" s="55"/>
      <c r="CZ46" s="55"/>
      <c r="DA46" s="55"/>
      <c r="DB46" s="55"/>
      <c r="DC46" s="65"/>
      <c r="DD46" s="59"/>
      <c r="DE46" s="62"/>
      <c r="DF46" s="59"/>
      <c r="DG46" s="55"/>
      <c r="DH46" s="55"/>
      <c r="DI46" s="55"/>
      <c r="DJ46" s="55"/>
      <c r="DK46" s="55"/>
      <c r="DL46" s="60"/>
    </row>
    <row r="47" spans="1:116" s="54" customFormat="1" ht="15" x14ac:dyDescent="0.3">
      <c r="A47" s="172">
        <v>32</v>
      </c>
      <c r="B47" s="206">
        <v>40498</v>
      </c>
      <c r="C47" s="518" t="s">
        <v>1970</v>
      </c>
      <c r="D47" s="518" t="s">
        <v>1969</v>
      </c>
      <c r="E47" s="91" t="s">
        <v>591</v>
      </c>
      <c r="F47" s="57">
        <v>4</v>
      </c>
      <c r="G47" s="182"/>
      <c r="H47" s="618">
        <v>7</v>
      </c>
      <c r="I47" s="606"/>
      <c r="J47" s="606">
        <v>7</v>
      </c>
      <c r="K47" s="602"/>
      <c r="L47" s="606">
        <v>8</v>
      </c>
      <c r="M47" s="618">
        <v>6</v>
      </c>
      <c r="N47" s="606">
        <v>9</v>
      </c>
      <c r="O47" s="606">
        <v>7</v>
      </c>
      <c r="P47" s="606">
        <v>8</v>
      </c>
      <c r="Q47" s="602">
        <v>9</v>
      </c>
      <c r="R47" s="609"/>
      <c r="S47" s="609"/>
      <c r="T47" s="602">
        <v>7</v>
      </c>
      <c r="U47" s="602">
        <v>7</v>
      </c>
      <c r="V47" s="606">
        <v>9</v>
      </c>
      <c r="W47" s="606">
        <v>9</v>
      </c>
      <c r="X47" s="606"/>
      <c r="Y47" s="606">
        <v>6</v>
      </c>
      <c r="Z47" s="604">
        <v>7</v>
      </c>
      <c r="AA47" s="604">
        <v>8</v>
      </c>
      <c r="AB47" s="606"/>
      <c r="AC47" s="609"/>
      <c r="AD47" s="609">
        <v>8</v>
      </c>
      <c r="AE47" s="608">
        <v>9</v>
      </c>
      <c r="AF47" s="609">
        <v>7</v>
      </c>
      <c r="AG47" s="606"/>
      <c r="AH47" s="606"/>
      <c r="AI47" s="606"/>
      <c r="AJ47" s="606"/>
      <c r="AK47" s="606">
        <v>7</v>
      </c>
      <c r="AL47" s="606">
        <v>9</v>
      </c>
      <c r="AM47" s="606">
        <v>8</v>
      </c>
      <c r="AN47" s="609"/>
      <c r="AO47" s="606"/>
      <c r="AP47" s="608">
        <v>6</v>
      </c>
      <c r="AQ47" s="609"/>
      <c r="AR47" s="609"/>
      <c r="AS47" s="618"/>
      <c r="AT47" s="609">
        <v>8</v>
      </c>
      <c r="AU47" s="609">
        <v>7</v>
      </c>
      <c r="AV47" s="610"/>
      <c r="AW47" s="608"/>
      <c r="AX47" s="606"/>
      <c r="AY47" s="609"/>
      <c r="AZ47" s="609"/>
      <c r="BA47" s="611"/>
      <c r="BB47" s="611"/>
      <c r="BC47" s="611">
        <v>8</v>
      </c>
      <c r="BD47" s="611"/>
      <c r="BE47" s="605">
        <v>7</v>
      </c>
      <c r="BF47" s="611"/>
      <c r="BG47" s="597"/>
      <c r="BH47" s="597"/>
      <c r="BI47" s="597"/>
      <c r="BJ47" s="597"/>
      <c r="BK47" s="620"/>
      <c r="BL47" s="611"/>
      <c r="BM47" s="609"/>
      <c r="BN47" s="608"/>
      <c r="BO47" s="93">
        <f t="shared" si="7"/>
        <v>0</v>
      </c>
      <c r="BP47" s="55">
        <f t="shared" si="8"/>
        <v>26</v>
      </c>
      <c r="BQ47" s="55">
        <f t="shared" si="9"/>
        <v>0</v>
      </c>
      <c r="BR47" s="55">
        <f t="shared" si="10"/>
        <v>0</v>
      </c>
      <c r="BS47" s="55">
        <f t="shared" si="11"/>
        <v>0</v>
      </c>
      <c r="BT47" s="55">
        <f t="shared" si="12"/>
        <v>26</v>
      </c>
      <c r="BU47" s="59"/>
      <c r="BV47" s="55"/>
      <c r="BW47" s="55"/>
      <c r="BX47" s="55"/>
      <c r="BY47" s="55"/>
      <c r="BZ47" s="55"/>
      <c r="CA47" s="55"/>
      <c r="CB47" s="55"/>
      <c r="CC47" s="62"/>
      <c r="CD47" s="60"/>
      <c r="CE47" s="59"/>
      <c r="CF47" s="55"/>
      <c r="CG47" s="55"/>
      <c r="CH47" s="55"/>
      <c r="CI47" s="63"/>
      <c r="CJ47" s="59"/>
      <c r="CK47" s="55"/>
      <c r="CL47" s="55"/>
      <c r="CM47" s="55"/>
      <c r="CN47" s="55"/>
      <c r="CO47" s="55"/>
      <c r="CP47" s="55"/>
      <c r="CQ47" s="55"/>
      <c r="CR47" s="55"/>
      <c r="CS47" s="63"/>
      <c r="CT47" s="59"/>
      <c r="CU47" s="55"/>
      <c r="CV47" s="55"/>
      <c r="CW47" s="55"/>
      <c r="CX47" s="55"/>
      <c r="CY47" s="55"/>
      <c r="CZ47" s="55"/>
      <c r="DA47" s="55"/>
      <c r="DB47" s="55"/>
      <c r="DC47" s="65"/>
      <c r="DD47" s="59"/>
      <c r="DE47" s="62"/>
      <c r="DF47" s="59"/>
      <c r="DG47" s="55"/>
      <c r="DH47" s="55"/>
      <c r="DI47" s="55"/>
      <c r="DJ47" s="55"/>
      <c r="DK47" s="55"/>
      <c r="DL47" s="60"/>
    </row>
    <row r="48" spans="1:116" s="54" customFormat="1" ht="15" customHeight="1" x14ac:dyDescent="0.3">
      <c r="A48" s="172">
        <v>33</v>
      </c>
      <c r="B48" s="206">
        <v>40498</v>
      </c>
      <c r="C48" s="518" t="s">
        <v>1843</v>
      </c>
      <c r="D48" s="518" t="s">
        <v>1841</v>
      </c>
      <c r="E48" s="91" t="s">
        <v>591</v>
      </c>
      <c r="F48" s="57">
        <v>5</v>
      </c>
      <c r="G48" s="182"/>
      <c r="H48" s="618">
        <v>7</v>
      </c>
      <c r="I48" s="602">
        <v>10</v>
      </c>
      <c r="J48" s="606">
        <v>7</v>
      </c>
      <c r="K48" s="602">
        <v>8</v>
      </c>
      <c r="L48" s="606">
        <v>8</v>
      </c>
      <c r="M48" s="618">
        <v>7</v>
      </c>
      <c r="N48" s="606">
        <v>10</v>
      </c>
      <c r="O48" s="606">
        <v>6</v>
      </c>
      <c r="P48" s="606">
        <v>7</v>
      </c>
      <c r="Q48" s="602">
        <v>9</v>
      </c>
      <c r="R48" s="609">
        <v>10</v>
      </c>
      <c r="S48" s="609"/>
      <c r="T48" s="602">
        <v>7</v>
      </c>
      <c r="U48" s="602">
        <v>6</v>
      </c>
      <c r="V48" s="606">
        <v>7</v>
      </c>
      <c r="W48" s="606">
        <v>10</v>
      </c>
      <c r="X48" s="606"/>
      <c r="Y48" s="606">
        <v>9</v>
      </c>
      <c r="Z48" s="604">
        <v>7</v>
      </c>
      <c r="AA48" s="604">
        <v>8</v>
      </c>
      <c r="AB48" s="606"/>
      <c r="AC48" s="609"/>
      <c r="AD48" s="609">
        <v>9</v>
      </c>
      <c r="AE48" s="641">
        <v>5</v>
      </c>
      <c r="AF48" s="609">
        <v>8</v>
      </c>
      <c r="AG48" s="606"/>
      <c r="AH48" s="606"/>
      <c r="AI48" s="606"/>
      <c r="AJ48" s="606"/>
      <c r="AK48" s="606">
        <v>7</v>
      </c>
      <c r="AL48" s="606">
        <v>7</v>
      </c>
      <c r="AM48" s="606">
        <v>8</v>
      </c>
      <c r="AN48" s="609"/>
      <c r="AO48" s="606"/>
      <c r="AP48" s="608">
        <v>6</v>
      </c>
      <c r="AQ48" s="609"/>
      <c r="AR48" s="609"/>
      <c r="AS48" s="618"/>
      <c r="AT48" s="609">
        <v>9</v>
      </c>
      <c r="AU48" s="609">
        <v>7</v>
      </c>
      <c r="AV48" s="610"/>
      <c r="AW48" s="606">
        <v>8</v>
      </c>
      <c r="AX48" s="606"/>
      <c r="AY48" s="609"/>
      <c r="AZ48" s="609"/>
      <c r="BA48" s="611">
        <v>7</v>
      </c>
      <c r="BB48" s="611"/>
      <c r="BC48" s="611">
        <v>7</v>
      </c>
      <c r="BD48" s="611"/>
      <c r="BE48" s="605">
        <v>6</v>
      </c>
      <c r="BF48" s="611">
        <v>8</v>
      </c>
      <c r="BG48" s="597"/>
      <c r="BH48" s="597"/>
      <c r="BI48" s="597"/>
      <c r="BJ48" s="597"/>
      <c r="BK48" s="620"/>
      <c r="BL48" s="611"/>
      <c r="BM48" s="609"/>
      <c r="BN48" s="608"/>
      <c r="BO48" s="93">
        <f t="shared" si="7"/>
        <v>0</v>
      </c>
      <c r="BP48" s="55">
        <f t="shared" si="8"/>
        <v>31</v>
      </c>
      <c r="BQ48" s="55">
        <f t="shared" si="9"/>
        <v>0</v>
      </c>
      <c r="BR48" s="55">
        <f t="shared" si="10"/>
        <v>1</v>
      </c>
      <c r="BS48" s="55">
        <f t="shared" si="11"/>
        <v>0</v>
      </c>
      <c r="BT48" s="55">
        <f t="shared" si="12"/>
        <v>32</v>
      </c>
      <c r="BU48" s="59"/>
      <c r="BV48" s="55"/>
      <c r="BW48" s="55"/>
      <c r="BX48" s="55"/>
      <c r="BY48" s="55"/>
      <c r="BZ48" s="55"/>
      <c r="CA48" s="55"/>
      <c r="CB48" s="55"/>
      <c r="CC48" s="62"/>
      <c r="CD48" s="60"/>
      <c r="CE48" s="59"/>
      <c r="CF48" s="55"/>
      <c r="CG48" s="55"/>
      <c r="CH48" s="55"/>
      <c r="CI48" s="63"/>
      <c r="CJ48" s="59"/>
      <c r="CK48" s="55"/>
      <c r="CL48" s="55"/>
      <c r="CM48" s="55"/>
      <c r="CN48" s="55"/>
      <c r="CO48" s="55"/>
      <c r="CP48" s="55"/>
      <c r="CQ48" s="55"/>
      <c r="CR48" s="55"/>
      <c r="CS48" s="63"/>
      <c r="CT48" s="59"/>
      <c r="CU48" s="55"/>
      <c r="CV48" s="55"/>
      <c r="CW48" s="55"/>
      <c r="CX48" s="55"/>
      <c r="CY48" s="55"/>
      <c r="CZ48" s="55"/>
      <c r="DA48" s="55"/>
      <c r="DB48" s="55"/>
      <c r="DC48" s="65"/>
      <c r="DD48" s="59"/>
      <c r="DE48" s="62"/>
      <c r="DF48" s="59"/>
      <c r="DG48" s="55"/>
      <c r="DH48" s="55"/>
      <c r="DI48" s="55"/>
      <c r="DJ48" s="55"/>
      <c r="DK48" s="55"/>
      <c r="DL48" s="60"/>
    </row>
    <row r="49" spans="1:116" s="54" customFormat="1" ht="15" hidden="1" customHeight="1" x14ac:dyDescent="0.3">
      <c r="A49" s="172">
        <v>34</v>
      </c>
      <c r="B49" s="206">
        <v>40498</v>
      </c>
      <c r="C49" s="518" t="s">
        <v>1813</v>
      </c>
      <c r="D49" s="518" t="s">
        <v>1893</v>
      </c>
      <c r="E49" s="91" t="s">
        <v>591</v>
      </c>
      <c r="F49" s="57"/>
      <c r="G49" s="182">
        <v>2</v>
      </c>
      <c r="H49" s="618" t="s">
        <v>1261</v>
      </c>
      <c r="I49" s="602" t="s">
        <v>1901</v>
      </c>
      <c r="J49" s="606" t="s">
        <v>2330</v>
      </c>
      <c r="K49" s="602" t="s">
        <v>1261</v>
      </c>
      <c r="L49" s="606" t="s">
        <v>2141</v>
      </c>
      <c r="M49" s="609" t="s">
        <v>1261</v>
      </c>
      <c r="N49" s="606" t="s">
        <v>1261</v>
      </c>
      <c r="O49" s="606" t="s">
        <v>2330</v>
      </c>
      <c r="P49" s="606">
        <v>5</v>
      </c>
      <c r="Q49" s="602" t="s">
        <v>1261</v>
      </c>
      <c r="R49" s="609">
        <v>6</v>
      </c>
      <c r="S49" s="609"/>
      <c r="T49" s="606"/>
      <c r="U49" s="602" t="s">
        <v>2141</v>
      </c>
      <c r="V49" s="606" t="s">
        <v>1987</v>
      </c>
      <c r="W49" s="606" t="s">
        <v>1261</v>
      </c>
      <c r="X49" s="606" t="s">
        <v>2330</v>
      </c>
      <c r="Y49" s="606" t="s">
        <v>1261</v>
      </c>
      <c r="Z49" s="604" t="s">
        <v>2330</v>
      </c>
      <c r="AA49" s="608" t="s">
        <v>1261</v>
      </c>
      <c r="AB49" s="606"/>
      <c r="AC49" s="609" t="s">
        <v>1261</v>
      </c>
      <c r="AD49" s="609" t="s">
        <v>2547</v>
      </c>
      <c r="AE49" s="608" t="s">
        <v>1261</v>
      </c>
      <c r="AF49" s="609" t="s">
        <v>2547</v>
      </c>
      <c r="AG49" s="606" t="s">
        <v>1261</v>
      </c>
      <c r="AH49" s="606" t="s">
        <v>1261</v>
      </c>
      <c r="AI49" s="606" t="s">
        <v>1261</v>
      </c>
      <c r="AJ49" s="606" t="s">
        <v>1261</v>
      </c>
      <c r="AK49" s="606" t="s">
        <v>1261</v>
      </c>
      <c r="AL49" s="606"/>
      <c r="AM49" s="606" t="s">
        <v>2547</v>
      </c>
      <c r="AN49" s="609" t="s">
        <v>1261</v>
      </c>
      <c r="AO49" s="606">
        <v>5</v>
      </c>
      <c r="AP49" s="608" t="s">
        <v>2330</v>
      </c>
      <c r="AQ49" s="609" t="s">
        <v>1261</v>
      </c>
      <c r="AR49" s="609"/>
      <c r="AS49" s="618" t="s">
        <v>1261</v>
      </c>
      <c r="AT49" s="609" t="s">
        <v>2547</v>
      </c>
      <c r="AU49" s="609" t="s">
        <v>2141</v>
      </c>
      <c r="AV49" s="610" t="s">
        <v>1261</v>
      </c>
      <c r="AW49" s="606" t="s">
        <v>1901</v>
      </c>
      <c r="AX49" s="606"/>
      <c r="AY49" s="609"/>
      <c r="AZ49" s="609" t="s">
        <v>1261</v>
      </c>
      <c r="BA49" s="611" t="s">
        <v>1901</v>
      </c>
      <c r="BB49" s="611"/>
      <c r="BC49" s="611" t="s">
        <v>1261</v>
      </c>
      <c r="BD49" s="611"/>
      <c r="BE49" s="605" t="s">
        <v>1261</v>
      </c>
      <c r="BF49" s="611" t="s">
        <v>1901</v>
      </c>
      <c r="BG49" s="597"/>
      <c r="BH49" s="597"/>
      <c r="BI49" s="597"/>
      <c r="BJ49" s="597" t="s">
        <v>1261</v>
      </c>
      <c r="BK49" s="620"/>
      <c r="BL49" s="611" t="s">
        <v>595</v>
      </c>
      <c r="BM49" s="609" t="s">
        <v>595</v>
      </c>
      <c r="BN49" s="608"/>
      <c r="BO49" s="93">
        <f t="shared" si="7"/>
        <v>4</v>
      </c>
      <c r="BP49" s="55">
        <f t="shared" si="8"/>
        <v>1</v>
      </c>
      <c r="BQ49" s="55">
        <f t="shared" si="9"/>
        <v>25</v>
      </c>
      <c r="BR49" s="55">
        <f t="shared" si="10"/>
        <v>2</v>
      </c>
      <c r="BS49" s="55">
        <f t="shared" si="11"/>
        <v>0</v>
      </c>
      <c r="BT49" s="55">
        <f t="shared" si="12"/>
        <v>28</v>
      </c>
      <c r="BU49" s="59"/>
      <c r="BV49" s="55"/>
      <c r="BW49" s="55"/>
      <c r="BX49" s="55"/>
      <c r="BY49" s="55"/>
      <c r="BZ49" s="55"/>
      <c r="CA49" s="55"/>
      <c r="CB49" s="55"/>
      <c r="CC49" s="62"/>
      <c r="CD49" s="60"/>
      <c r="CE49" s="59"/>
      <c r="CF49" s="55"/>
      <c r="CG49" s="55"/>
      <c r="CH49" s="55"/>
      <c r="CI49" s="63"/>
      <c r="CJ49" s="59"/>
      <c r="CK49" s="55"/>
      <c r="CL49" s="55"/>
      <c r="CM49" s="55"/>
      <c r="CN49" s="55"/>
      <c r="CO49" s="55"/>
      <c r="CP49" s="55"/>
      <c r="CQ49" s="55"/>
      <c r="CR49" s="55"/>
      <c r="CS49" s="63"/>
      <c r="CT49" s="59"/>
      <c r="CU49" s="55"/>
      <c r="CV49" s="55"/>
      <c r="CW49" s="55"/>
      <c r="CX49" s="55"/>
      <c r="CY49" s="55"/>
      <c r="CZ49" s="55"/>
      <c r="DA49" s="55"/>
      <c r="DB49" s="55"/>
      <c r="DC49" s="65"/>
      <c r="DD49" s="59"/>
      <c r="DE49" s="62"/>
      <c r="DF49" s="59"/>
      <c r="DG49" s="55"/>
      <c r="DH49" s="55"/>
      <c r="DI49" s="55"/>
      <c r="DJ49" s="55"/>
      <c r="DK49" s="55"/>
      <c r="DL49" s="60"/>
    </row>
    <row r="50" spans="1:116" s="54" customFormat="1" ht="15" hidden="1" x14ac:dyDescent="0.3">
      <c r="A50" s="172">
        <v>35</v>
      </c>
      <c r="B50" s="206">
        <v>40498</v>
      </c>
      <c r="C50" s="518" t="s">
        <v>1842</v>
      </c>
      <c r="D50" s="518" t="s">
        <v>1840</v>
      </c>
      <c r="E50" s="91" t="s">
        <v>591</v>
      </c>
      <c r="F50" s="57">
        <v>4</v>
      </c>
      <c r="G50" s="182"/>
      <c r="H50" s="602">
        <v>10</v>
      </c>
      <c r="I50" s="602">
        <v>10</v>
      </c>
      <c r="J50" s="606" t="s">
        <v>2330</v>
      </c>
      <c r="K50" s="602">
        <v>10</v>
      </c>
      <c r="L50" s="606" t="s">
        <v>2141</v>
      </c>
      <c r="M50" s="609"/>
      <c r="N50" s="606">
        <v>10</v>
      </c>
      <c r="O50" s="606" t="s">
        <v>2330</v>
      </c>
      <c r="P50" s="606">
        <v>9</v>
      </c>
      <c r="Q50" s="602">
        <v>10</v>
      </c>
      <c r="R50" s="609">
        <v>9</v>
      </c>
      <c r="S50" s="609"/>
      <c r="T50" s="606">
        <v>9</v>
      </c>
      <c r="U50" s="602" t="s">
        <v>2141</v>
      </c>
      <c r="V50" s="606">
        <v>9</v>
      </c>
      <c r="W50" s="606"/>
      <c r="X50" s="606" t="s">
        <v>2330</v>
      </c>
      <c r="Y50" s="606">
        <v>10</v>
      </c>
      <c r="Z50" s="604" t="s">
        <v>2330</v>
      </c>
      <c r="AA50" s="608"/>
      <c r="AB50" s="606"/>
      <c r="AC50" s="609"/>
      <c r="AD50" s="609" t="s">
        <v>2547</v>
      </c>
      <c r="AE50" s="608">
        <v>10</v>
      </c>
      <c r="AF50" s="609" t="s">
        <v>2547</v>
      </c>
      <c r="AG50" s="606"/>
      <c r="AH50" s="606"/>
      <c r="AI50" s="606"/>
      <c r="AJ50" s="606"/>
      <c r="AK50" s="606"/>
      <c r="AL50" s="606" t="s">
        <v>2141</v>
      </c>
      <c r="AM50" s="606" t="s">
        <v>2547</v>
      </c>
      <c r="AN50" s="609"/>
      <c r="AO50" s="606"/>
      <c r="AP50" s="608" t="s">
        <v>2330</v>
      </c>
      <c r="AQ50" s="609"/>
      <c r="AR50" s="609"/>
      <c r="AS50" s="618"/>
      <c r="AT50" s="609" t="s">
        <v>2547</v>
      </c>
      <c r="AU50" s="609" t="s">
        <v>2141</v>
      </c>
      <c r="AV50" s="610"/>
      <c r="AW50" s="606">
        <v>10</v>
      </c>
      <c r="AX50" s="609"/>
      <c r="AY50" s="609"/>
      <c r="AZ50" s="609"/>
      <c r="BA50" s="611" t="s">
        <v>2141</v>
      </c>
      <c r="BB50" s="611"/>
      <c r="BC50" s="611">
        <v>9</v>
      </c>
      <c r="BD50" s="611"/>
      <c r="BE50" s="605"/>
      <c r="BF50" s="611">
        <v>9</v>
      </c>
      <c r="BG50" s="597"/>
      <c r="BH50" s="597"/>
      <c r="BI50" s="597"/>
      <c r="BJ50" s="597"/>
      <c r="BK50" s="620"/>
      <c r="BL50" s="611"/>
      <c r="BM50" s="609"/>
      <c r="BN50" s="608"/>
      <c r="BO50" s="93">
        <f t="shared" si="7"/>
        <v>4</v>
      </c>
      <c r="BP50" s="55">
        <f t="shared" si="8"/>
        <v>14</v>
      </c>
      <c r="BQ50" s="55">
        <f t="shared" si="9"/>
        <v>0</v>
      </c>
      <c r="BR50" s="55">
        <f t="shared" si="10"/>
        <v>0</v>
      </c>
      <c r="BS50" s="55">
        <f t="shared" si="11"/>
        <v>0</v>
      </c>
      <c r="BT50" s="55">
        <f t="shared" si="12"/>
        <v>14</v>
      </c>
      <c r="BU50" s="59"/>
      <c r="BV50" s="55"/>
      <c r="BW50" s="55"/>
      <c r="BX50" s="55"/>
      <c r="BY50" s="55"/>
      <c r="BZ50" s="55"/>
      <c r="CA50" s="55"/>
      <c r="CB50" s="55"/>
      <c r="CC50" s="62"/>
      <c r="CD50" s="60"/>
      <c r="CE50" s="59"/>
      <c r="CF50" s="55"/>
      <c r="CG50" s="55"/>
      <c r="CH50" s="55"/>
      <c r="CI50" s="63"/>
      <c r="CJ50" s="59"/>
      <c r="CK50" s="55"/>
      <c r="CL50" s="55"/>
      <c r="CM50" s="55"/>
      <c r="CN50" s="55"/>
      <c r="CO50" s="55"/>
      <c r="CP50" s="55"/>
      <c r="CQ50" s="55"/>
      <c r="CR50" s="55"/>
      <c r="CS50" s="63"/>
      <c r="CT50" s="59"/>
      <c r="CU50" s="55"/>
      <c r="CV50" s="55"/>
      <c r="CW50" s="55"/>
      <c r="CX50" s="55"/>
      <c r="CY50" s="55"/>
      <c r="CZ50" s="55"/>
      <c r="DA50" s="55"/>
      <c r="DB50" s="55"/>
      <c r="DC50" s="65"/>
      <c r="DD50" s="59"/>
      <c r="DE50" s="62"/>
      <c r="DF50" s="59"/>
      <c r="DG50" s="55"/>
      <c r="DH50" s="55"/>
      <c r="DI50" s="55"/>
      <c r="DJ50" s="55"/>
      <c r="DK50" s="55"/>
      <c r="DL50" s="60"/>
    </row>
    <row r="51" spans="1:116" s="54" customFormat="1" ht="15" hidden="1" x14ac:dyDescent="0.3">
      <c r="A51" s="172">
        <v>36</v>
      </c>
      <c r="B51" s="206">
        <v>40498</v>
      </c>
      <c r="C51" s="518" t="s">
        <v>1275</v>
      </c>
      <c r="D51" s="518" t="s">
        <v>1276</v>
      </c>
      <c r="E51" s="91" t="s">
        <v>591</v>
      </c>
      <c r="F51" s="57">
        <v>2</v>
      </c>
      <c r="G51" s="182"/>
      <c r="H51" s="618"/>
      <c r="I51" s="602" t="s">
        <v>1901</v>
      </c>
      <c r="J51" s="606" t="s">
        <v>2330</v>
      </c>
      <c r="K51" s="602" t="s">
        <v>1901</v>
      </c>
      <c r="L51" s="602"/>
      <c r="M51" s="618"/>
      <c r="N51" s="606">
        <v>7</v>
      </c>
      <c r="O51" s="606" t="s">
        <v>2330</v>
      </c>
      <c r="P51" s="606">
        <v>9</v>
      </c>
      <c r="Q51" s="602" t="s">
        <v>1901</v>
      </c>
      <c r="R51" s="609" t="s">
        <v>1901</v>
      </c>
      <c r="S51" s="606"/>
      <c r="T51" s="606"/>
      <c r="U51" s="602"/>
      <c r="V51" s="606"/>
      <c r="W51" s="602"/>
      <c r="X51" s="606" t="s">
        <v>2330</v>
      </c>
      <c r="Y51" s="606">
        <v>7</v>
      </c>
      <c r="Z51" s="604" t="s">
        <v>2330</v>
      </c>
      <c r="AA51" s="608"/>
      <c r="AB51" s="608"/>
      <c r="AC51" s="606"/>
      <c r="AD51" s="609" t="s">
        <v>2547</v>
      </c>
      <c r="AE51" s="608"/>
      <c r="AF51" s="609" t="s">
        <v>2547</v>
      </c>
      <c r="AG51" s="606"/>
      <c r="AH51" s="606"/>
      <c r="AI51" s="606"/>
      <c r="AJ51" s="606"/>
      <c r="AK51" s="606"/>
      <c r="AL51" s="606">
        <v>8</v>
      </c>
      <c r="AM51" s="606" t="s">
        <v>2547</v>
      </c>
      <c r="AN51" s="609"/>
      <c r="AO51" s="606">
        <v>9</v>
      </c>
      <c r="AP51" s="608" t="s">
        <v>2330</v>
      </c>
      <c r="AQ51" s="606"/>
      <c r="AR51" s="607"/>
      <c r="AS51" s="618"/>
      <c r="AT51" s="609" t="s">
        <v>2547</v>
      </c>
      <c r="AU51" s="609" t="s">
        <v>2141</v>
      </c>
      <c r="AV51" s="610"/>
      <c r="AW51" s="606" t="s">
        <v>1901</v>
      </c>
      <c r="AX51" s="606"/>
      <c r="AY51" s="609"/>
      <c r="AZ51" s="611"/>
      <c r="BA51" s="611" t="s">
        <v>1901</v>
      </c>
      <c r="BB51" s="611"/>
      <c r="BC51" s="611"/>
      <c r="BD51" s="611"/>
      <c r="BE51" s="605"/>
      <c r="BF51" s="611" t="s">
        <v>1901</v>
      </c>
      <c r="BG51" s="597"/>
      <c r="BH51" s="597"/>
      <c r="BI51" s="597"/>
      <c r="BJ51" s="597"/>
      <c r="BK51" s="620"/>
      <c r="BL51" s="611"/>
      <c r="BM51" s="609">
        <v>9</v>
      </c>
      <c r="BN51" s="608"/>
      <c r="BO51" s="93">
        <f t="shared" si="7"/>
        <v>4</v>
      </c>
      <c r="BP51" s="55">
        <f t="shared" si="8"/>
        <v>6</v>
      </c>
      <c r="BQ51" s="55">
        <f t="shared" si="9"/>
        <v>0</v>
      </c>
      <c r="BR51" s="55">
        <f t="shared" si="10"/>
        <v>0</v>
      </c>
      <c r="BS51" s="55">
        <f t="shared" si="11"/>
        <v>0</v>
      </c>
      <c r="BT51" s="55">
        <f t="shared" si="12"/>
        <v>6</v>
      </c>
      <c r="BU51" s="59"/>
      <c r="BV51" s="55"/>
      <c r="BW51" s="55"/>
      <c r="BX51" s="55"/>
      <c r="BY51" s="55"/>
      <c r="BZ51" s="55"/>
      <c r="CA51" s="55"/>
      <c r="CB51" s="55"/>
      <c r="CC51" s="62"/>
      <c r="CD51" s="60"/>
      <c r="CE51" s="59"/>
      <c r="CF51" s="55"/>
      <c r="CG51" s="55"/>
      <c r="CH51" s="55"/>
      <c r="CI51" s="63"/>
      <c r="CJ51" s="59"/>
      <c r="CK51" s="55"/>
      <c r="CL51" s="55"/>
      <c r="CM51" s="55"/>
      <c r="CN51" s="55"/>
      <c r="CO51" s="55"/>
      <c r="CP51" s="55"/>
      <c r="CQ51" s="55"/>
      <c r="CR51" s="55"/>
      <c r="CS51" s="63"/>
      <c r="CT51" s="59"/>
      <c r="CU51" s="55"/>
      <c r="CV51" s="55"/>
      <c r="CW51" s="55"/>
      <c r="CX51" s="55"/>
      <c r="CY51" s="55"/>
      <c r="CZ51" s="55"/>
      <c r="DA51" s="55"/>
      <c r="DB51" s="55"/>
      <c r="DC51" s="65"/>
      <c r="DD51" s="59"/>
      <c r="DE51" s="62"/>
      <c r="DF51" s="59"/>
      <c r="DG51" s="55"/>
      <c r="DH51" s="55"/>
      <c r="DI51" s="55"/>
      <c r="DJ51" s="55"/>
      <c r="DK51" s="55"/>
      <c r="DL51" s="60"/>
    </row>
    <row r="52" spans="1:116" s="54" customFormat="1" ht="15" hidden="1" x14ac:dyDescent="0.3">
      <c r="A52" s="172">
        <v>37</v>
      </c>
      <c r="B52" s="206">
        <v>40498</v>
      </c>
      <c r="C52" s="518" t="s">
        <v>1949</v>
      </c>
      <c r="D52" s="518" t="s">
        <v>1948</v>
      </c>
      <c r="E52" s="91"/>
      <c r="F52" s="57"/>
      <c r="G52" s="182"/>
      <c r="H52" s="618"/>
      <c r="I52" s="602">
        <v>5</v>
      </c>
      <c r="J52" s="606" t="s">
        <v>2330</v>
      </c>
      <c r="K52" s="602">
        <v>5</v>
      </c>
      <c r="L52" s="606"/>
      <c r="M52" s="609"/>
      <c r="N52" s="606"/>
      <c r="O52" s="606" t="s">
        <v>2330</v>
      </c>
      <c r="P52" s="606"/>
      <c r="Q52" s="602">
        <v>5</v>
      </c>
      <c r="R52" s="602">
        <v>5</v>
      </c>
      <c r="S52" s="609"/>
      <c r="T52" s="606"/>
      <c r="U52" s="606"/>
      <c r="V52" s="606"/>
      <c r="W52" s="606"/>
      <c r="X52" s="606" t="s">
        <v>2330</v>
      </c>
      <c r="Y52" s="606"/>
      <c r="Z52" s="604" t="s">
        <v>2330</v>
      </c>
      <c r="AA52" s="608"/>
      <c r="AB52" s="608"/>
      <c r="AC52" s="609"/>
      <c r="AD52" s="609" t="s">
        <v>2547</v>
      </c>
      <c r="AE52" s="608"/>
      <c r="AF52" s="609" t="s">
        <v>2547</v>
      </c>
      <c r="AG52" s="606"/>
      <c r="AH52" s="606"/>
      <c r="AI52" s="606"/>
      <c r="AJ52" s="606"/>
      <c r="AK52" s="606"/>
      <c r="AL52" s="606"/>
      <c r="AM52" s="606" t="s">
        <v>2547</v>
      </c>
      <c r="AN52" s="609"/>
      <c r="AO52" s="606"/>
      <c r="AP52" s="608" t="s">
        <v>2330</v>
      </c>
      <c r="AQ52" s="609"/>
      <c r="AR52" s="609"/>
      <c r="AS52" s="618"/>
      <c r="AT52" s="609" t="s">
        <v>2547</v>
      </c>
      <c r="AU52" s="609" t="s">
        <v>2141</v>
      </c>
      <c r="AV52" s="610"/>
      <c r="AW52" s="602">
        <v>5</v>
      </c>
      <c r="AX52" s="606"/>
      <c r="AY52" s="609"/>
      <c r="AZ52" s="609"/>
      <c r="BA52" s="602">
        <v>5</v>
      </c>
      <c r="BB52" s="611"/>
      <c r="BC52" s="611"/>
      <c r="BD52" s="611"/>
      <c r="BE52" s="605"/>
      <c r="BF52" s="611">
        <v>5</v>
      </c>
      <c r="BG52" s="597"/>
      <c r="BH52" s="597"/>
      <c r="BI52" s="597"/>
      <c r="BJ52" s="597"/>
      <c r="BK52" s="620"/>
      <c r="BL52" s="611"/>
      <c r="BM52" s="609"/>
      <c r="BN52" s="608"/>
      <c r="BO52" s="93">
        <f t="shared" si="7"/>
        <v>4</v>
      </c>
      <c r="BP52" s="55">
        <f t="shared" si="8"/>
        <v>0</v>
      </c>
      <c r="BQ52" s="55">
        <f t="shared" si="9"/>
        <v>0</v>
      </c>
      <c r="BR52" s="55">
        <f t="shared" si="10"/>
        <v>7</v>
      </c>
      <c r="BS52" s="55">
        <f t="shared" si="11"/>
        <v>0</v>
      </c>
      <c r="BT52" s="55">
        <f t="shared" si="12"/>
        <v>7</v>
      </c>
      <c r="BU52" s="59"/>
      <c r="BV52" s="55"/>
      <c r="BW52" s="55"/>
      <c r="BX52" s="55"/>
      <c r="BY52" s="55"/>
      <c r="BZ52" s="55"/>
      <c r="CA52" s="55"/>
      <c r="CB52" s="55"/>
      <c r="CC52" s="62"/>
      <c r="CD52" s="60"/>
      <c r="CE52" s="59"/>
      <c r="CF52" s="55"/>
      <c r="CG52" s="55"/>
      <c r="CH52" s="55"/>
      <c r="CI52" s="63"/>
      <c r="CJ52" s="59"/>
      <c r="CK52" s="55"/>
      <c r="CL52" s="55"/>
      <c r="CM52" s="55"/>
      <c r="CN52" s="55"/>
      <c r="CO52" s="55"/>
      <c r="CP52" s="55"/>
      <c r="CQ52" s="55"/>
      <c r="CR52" s="55"/>
      <c r="CS52" s="63"/>
      <c r="CT52" s="59"/>
      <c r="CU52" s="55"/>
      <c r="CV52" s="55"/>
      <c r="CW52" s="55"/>
      <c r="CX52" s="55"/>
      <c r="CY52" s="55"/>
      <c r="CZ52" s="55"/>
      <c r="DA52" s="55"/>
      <c r="DB52" s="55"/>
      <c r="DC52" s="65"/>
      <c r="DD52" s="59"/>
      <c r="DE52" s="62"/>
      <c r="DF52" s="59"/>
      <c r="DG52" s="55"/>
      <c r="DH52" s="55"/>
      <c r="DI52" s="55"/>
      <c r="DJ52" s="55"/>
      <c r="DK52" s="55"/>
      <c r="DL52" s="60"/>
    </row>
    <row r="53" spans="1:116" s="54" customFormat="1" ht="15" customHeight="1" x14ac:dyDescent="0.3">
      <c r="A53" s="172">
        <v>38</v>
      </c>
      <c r="B53" s="206">
        <v>40498</v>
      </c>
      <c r="C53" s="518" t="s">
        <v>1671</v>
      </c>
      <c r="D53" s="518" t="s">
        <v>1672</v>
      </c>
      <c r="E53" s="91" t="s">
        <v>591</v>
      </c>
      <c r="F53" s="57">
        <v>7</v>
      </c>
      <c r="G53" s="182"/>
      <c r="H53" s="618">
        <v>9</v>
      </c>
      <c r="I53" s="602">
        <v>9</v>
      </c>
      <c r="J53" s="606">
        <v>9</v>
      </c>
      <c r="K53" s="602">
        <v>8</v>
      </c>
      <c r="L53" s="606">
        <v>8</v>
      </c>
      <c r="M53" s="685" t="s">
        <v>295</v>
      </c>
      <c r="N53" s="606">
        <v>9</v>
      </c>
      <c r="O53" s="606">
        <v>6</v>
      </c>
      <c r="P53" s="606">
        <v>9</v>
      </c>
      <c r="Q53" s="606">
        <v>8</v>
      </c>
      <c r="R53" s="606">
        <v>10</v>
      </c>
      <c r="S53" s="609">
        <v>9</v>
      </c>
      <c r="T53" s="606">
        <v>8</v>
      </c>
      <c r="U53" s="606">
        <v>10</v>
      </c>
      <c r="V53" s="606">
        <v>10</v>
      </c>
      <c r="W53" s="606">
        <v>9</v>
      </c>
      <c r="X53" s="606">
        <v>8</v>
      </c>
      <c r="Y53" s="606">
        <v>9</v>
      </c>
      <c r="Z53" s="604">
        <v>7</v>
      </c>
      <c r="AA53" s="608">
        <v>8</v>
      </c>
      <c r="AB53" s="608">
        <v>10</v>
      </c>
      <c r="AC53" s="618">
        <v>8</v>
      </c>
      <c r="AD53" s="609">
        <v>8</v>
      </c>
      <c r="AE53" s="608">
        <v>8</v>
      </c>
      <c r="AF53" s="609">
        <v>8</v>
      </c>
      <c r="AG53" s="608">
        <v>6</v>
      </c>
      <c r="AH53" s="618">
        <v>7</v>
      </c>
      <c r="AI53" s="606">
        <v>8</v>
      </c>
      <c r="AJ53" s="606">
        <v>8</v>
      </c>
      <c r="AK53" s="606">
        <v>7</v>
      </c>
      <c r="AL53" s="606">
        <v>8</v>
      </c>
      <c r="AM53" s="606">
        <v>10</v>
      </c>
      <c r="AN53" s="609">
        <v>8</v>
      </c>
      <c r="AO53" s="606">
        <v>8</v>
      </c>
      <c r="AP53" s="608">
        <v>8</v>
      </c>
      <c r="AQ53" s="609"/>
      <c r="AR53" s="609">
        <v>8</v>
      </c>
      <c r="AS53" s="618"/>
      <c r="AT53" s="609">
        <v>9</v>
      </c>
      <c r="AU53" s="609">
        <v>6</v>
      </c>
      <c r="AV53" s="609">
        <v>7</v>
      </c>
      <c r="AW53" s="606">
        <v>8</v>
      </c>
      <c r="AX53" s="606"/>
      <c r="AY53" s="609">
        <v>8</v>
      </c>
      <c r="AZ53" s="609">
        <v>8</v>
      </c>
      <c r="BA53" s="611">
        <v>8</v>
      </c>
      <c r="BB53" s="611"/>
      <c r="BC53" s="611">
        <v>8</v>
      </c>
      <c r="BD53" s="611"/>
      <c r="BE53" s="605"/>
      <c r="BF53" s="611">
        <v>9</v>
      </c>
      <c r="BG53" s="597"/>
      <c r="BH53" s="597"/>
      <c r="BI53" s="597"/>
      <c r="BJ53" s="597"/>
      <c r="BK53" s="620"/>
      <c r="BL53" s="611">
        <v>8</v>
      </c>
      <c r="BM53" s="609">
        <v>9</v>
      </c>
      <c r="BN53" s="608">
        <v>10</v>
      </c>
      <c r="BO53" s="93">
        <f t="shared" si="7"/>
        <v>0</v>
      </c>
      <c r="BP53" s="55">
        <f t="shared" si="8"/>
        <v>47</v>
      </c>
      <c r="BQ53" s="55">
        <f t="shared" si="9"/>
        <v>1</v>
      </c>
      <c r="BR53" s="55">
        <f t="shared" si="10"/>
        <v>0</v>
      </c>
      <c r="BS53" s="55">
        <f t="shared" si="11"/>
        <v>0</v>
      </c>
      <c r="BT53" s="55">
        <f t="shared" si="12"/>
        <v>48</v>
      </c>
      <c r="BU53" s="59"/>
      <c r="BV53" s="55"/>
      <c r="BW53" s="55"/>
      <c r="BX53" s="55"/>
      <c r="BY53" s="55"/>
      <c r="BZ53" s="55"/>
      <c r="CA53" s="55"/>
      <c r="CB53" s="55"/>
      <c r="CC53" s="62"/>
      <c r="CD53" s="60"/>
      <c r="CE53" s="59"/>
      <c r="CF53" s="55"/>
      <c r="CG53" s="55"/>
      <c r="CH53" s="55"/>
      <c r="CI53" s="63"/>
      <c r="CJ53" s="59"/>
      <c r="CK53" s="55"/>
      <c r="CL53" s="55"/>
      <c r="CM53" s="55"/>
      <c r="CN53" s="55"/>
      <c r="CO53" s="55"/>
      <c r="CP53" s="55"/>
      <c r="CQ53" s="55"/>
      <c r="CR53" s="55"/>
      <c r="CS53" s="63"/>
      <c r="CT53" s="59"/>
      <c r="CU53" s="55"/>
      <c r="CV53" s="55"/>
      <c r="CW53" s="55"/>
      <c r="CX53" s="55"/>
      <c r="CY53" s="55"/>
      <c r="CZ53" s="55"/>
      <c r="DA53" s="55"/>
      <c r="DB53" s="55"/>
      <c r="DC53" s="65"/>
      <c r="DD53" s="59"/>
      <c r="DE53" s="62"/>
      <c r="DF53" s="59"/>
      <c r="DG53" s="55"/>
      <c r="DH53" s="55"/>
      <c r="DI53" s="55"/>
      <c r="DJ53" s="55"/>
      <c r="DK53" s="55"/>
      <c r="DL53" s="60"/>
    </row>
    <row r="54" spans="1:116" s="54" customFormat="1" ht="15" x14ac:dyDescent="0.3">
      <c r="A54" s="172">
        <v>39</v>
      </c>
      <c r="B54" s="206">
        <v>40498</v>
      </c>
      <c r="C54" s="518" t="s">
        <v>1625</v>
      </c>
      <c r="D54" s="518" t="s">
        <v>2642</v>
      </c>
      <c r="E54" s="91" t="s">
        <v>591</v>
      </c>
      <c r="F54" s="57">
        <v>7</v>
      </c>
      <c r="G54" s="182"/>
      <c r="H54" s="618">
        <v>9</v>
      </c>
      <c r="I54" s="602">
        <v>10</v>
      </c>
      <c r="J54" s="606">
        <v>7</v>
      </c>
      <c r="K54" s="602">
        <v>10</v>
      </c>
      <c r="L54" s="606">
        <v>10</v>
      </c>
      <c r="M54" s="606">
        <v>9</v>
      </c>
      <c r="N54" s="606">
        <v>10</v>
      </c>
      <c r="O54" s="606">
        <v>7</v>
      </c>
      <c r="P54" s="606">
        <v>9</v>
      </c>
      <c r="Q54" s="606">
        <v>10</v>
      </c>
      <c r="R54" s="606">
        <v>10</v>
      </c>
      <c r="S54" s="609">
        <v>9</v>
      </c>
      <c r="T54" s="602">
        <v>7</v>
      </c>
      <c r="U54" s="606">
        <v>10</v>
      </c>
      <c r="V54" s="606">
        <v>10</v>
      </c>
      <c r="W54" s="606">
        <v>10</v>
      </c>
      <c r="X54" s="606">
        <v>7</v>
      </c>
      <c r="Y54" s="606">
        <v>10</v>
      </c>
      <c r="Z54" s="604">
        <v>7</v>
      </c>
      <c r="AA54" s="608">
        <v>10</v>
      </c>
      <c r="AB54" s="608">
        <v>10</v>
      </c>
      <c r="AC54" s="618">
        <v>9</v>
      </c>
      <c r="AD54" s="609">
        <v>8</v>
      </c>
      <c r="AE54" s="608">
        <v>9</v>
      </c>
      <c r="AF54" s="609">
        <v>8</v>
      </c>
      <c r="AG54" s="608">
        <v>8</v>
      </c>
      <c r="AH54" s="618">
        <v>8</v>
      </c>
      <c r="AI54" s="606">
        <v>8</v>
      </c>
      <c r="AJ54" s="606"/>
      <c r="AK54" s="606">
        <v>7</v>
      </c>
      <c r="AL54" s="606"/>
      <c r="AM54" s="606">
        <v>9</v>
      </c>
      <c r="AN54" s="609">
        <v>8</v>
      </c>
      <c r="AO54" s="606">
        <v>8</v>
      </c>
      <c r="AP54" s="608">
        <v>7</v>
      </c>
      <c r="AQ54" s="609"/>
      <c r="AR54" s="609"/>
      <c r="AS54" s="618"/>
      <c r="AT54" s="609">
        <v>9</v>
      </c>
      <c r="AU54" s="609">
        <v>8</v>
      </c>
      <c r="AV54" s="609">
        <v>8</v>
      </c>
      <c r="AW54" s="606">
        <v>10</v>
      </c>
      <c r="AX54" s="606"/>
      <c r="AY54" s="609">
        <v>8</v>
      </c>
      <c r="AZ54" s="609">
        <v>9</v>
      </c>
      <c r="BA54" s="611">
        <v>9</v>
      </c>
      <c r="BB54" s="611"/>
      <c r="BC54" s="611">
        <v>10</v>
      </c>
      <c r="BD54" s="611"/>
      <c r="BE54" s="605"/>
      <c r="BF54" s="611">
        <v>10</v>
      </c>
      <c r="BG54" s="597"/>
      <c r="BH54" s="597"/>
      <c r="BI54" s="597"/>
      <c r="BJ54" s="597"/>
      <c r="BK54" s="620"/>
      <c r="BL54" s="611">
        <v>9</v>
      </c>
      <c r="BM54" s="609">
        <v>10</v>
      </c>
      <c r="BN54" s="608"/>
      <c r="BO54" s="93">
        <f t="shared" si="7"/>
        <v>0</v>
      </c>
      <c r="BP54" s="55">
        <f t="shared" si="8"/>
        <v>44</v>
      </c>
      <c r="BQ54" s="55">
        <f t="shared" si="9"/>
        <v>0</v>
      </c>
      <c r="BR54" s="55">
        <f t="shared" si="10"/>
        <v>0</v>
      </c>
      <c r="BS54" s="55">
        <f t="shared" si="11"/>
        <v>0</v>
      </c>
      <c r="BT54" s="55">
        <f t="shared" si="12"/>
        <v>44</v>
      </c>
      <c r="BU54" s="59"/>
      <c r="BV54" s="55"/>
      <c r="BW54" s="55"/>
      <c r="BX54" s="55"/>
      <c r="BY54" s="55"/>
      <c r="BZ54" s="55"/>
      <c r="CA54" s="55"/>
      <c r="CB54" s="55"/>
      <c r="CC54" s="62"/>
      <c r="CD54" s="60"/>
      <c r="CE54" s="59"/>
      <c r="CF54" s="55"/>
      <c r="CG54" s="55"/>
      <c r="CH54" s="55"/>
      <c r="CI54" s="63"/>
      <c r="CJ54" s="59"/>
      <c r="CK54" s="55"/>
      <c r="CL54" s="55"/>
      <c r="CM54" s="55"/>
      <c r="CN54" s="55"/>
      <c r="CO54" s="55"/>
      <c r="CP54" s="55"/>
      <c r="CQ54" s="55"/>
      <c r="CR54" s="55"/>
      <c r="CS54" s="63"/>
      <c r="CT54" s="59"/>
      <c r="CU54" s="55"/>
      <c r="CV54" s="55"/>
      <c r="CW54" s="55"/>
      <c r="CX54" s="55"/>
      <c r="CY54" s="55"/>
      <c r="CZ54" s="55"/>
      <c r="DA54" s="55"/>
      <c r="DB54" s="55"/>
      <c r="DC54" s="65"/>
      <c r="DD54" s="59"/>
      <c r="DE54" s="62"/>
      <c r="DF54" s="59"/>
      <c r="DG54" s="55"/>
      <c r="DH54" s="55"/>
      <c r="DI54" s="55"/>
      <c r="DJ54" s="55"/>
      <c r="DK54" s="55"/>
      <c r="DL54" s="60"/>
    </row>
    <row r="55" spans="1:116" s="54" customFormat="1" ht="15" hidden="1" x14ac:dyDescent="0.3">
      <c r="A55" s="172">
        <v>40</v>
      </c>
      <c r="B55" s="206">
        <v>40498</v>
      </c>
      <c r="C55" s="518" t="s">
        <v>1626</v>
      </c>
      <c r="D55" s="518" t="s">
        <v>1627</v>
      </c>
      <c r="E55" s="91" t="s">
        <v>591</v>
      </c>
      <c r="F55" s="57"/>
      <c r="G55" s="182">
        <v>3</v>
      </c>
      <c r="H55" s="618" t="s">
        <v>595</v>
      </c>
      <c r="I55" s="606" t="s">
        <v>595</v>
      </c>
      <c r="J55" s="609" t="s">
        <v>595</v>
      </c>
      <c r="K55" s="602" t="s">
        <v>595</v>
      </c>
      <c r="L55" s="606" t="s">
        <v>595</v>
      </c>
      <c r="M55" s="618" t="s">
        <v>595</v>
      </c>
      <c r="N55" s="606" t="s">
        <v>595</v>
      </c>
      <c r="O55" s="606" t="s">
        <v>595</v>
      </c>
      <c r="P55" s="606">
        <v>9</v>
      </c>
      <c r="Q55" s="606">
        <v>7</v>
      </c>
      <c r="R55" s="609">
        <v>10</v>
      </c>
      <c r="S55" s="609">
        <v>9</v>
      </c>
      <c r="T55" s="609" t="s">
        <v>595</v>
      </c>
      <c r="U55" s="602" t="s">
        <v>595</v>
      </c>
      <c r="V55" s="606" t="s">
        <v>595</v>
      </c>
      <c r="W55" s="602" t="s">
        <v>595</v>
      </c>
      <c r="X55" s="606" t="s">
        <v>595</v>
      </c>
      <c r="Y55" s="606" t="s">
        <v>595</v>
      </c>
      <c r="Z55" s="604" t="s">
        <v>595</v>
      </c>
      <c r="AA55" s="608" t="s">
        <v>595</v>
      </c>
      <c r="AB55" s="606">
        <v>9</v>
      </c>
      <c r="AC55" s="606" t="s">
        <v>595</v>
      </c>
      <c r="AD55" s="609" t="s">
        <v>595</v>
      </c>
      <c r="AE55" s="608" t="s">
        <v>595</v>
      </c>
      <c r="AF55" s="618" t="s">
        <v>595</v>
      </c>
      <c r="AG55" s="608" t="s">
        <v>595</v>
      </c>
      <c r="AH55" s="606" t="s">
        <v>595</v>
      </c>
      <c r="AI55" s="606" t="s">
        <v>595</v>
      </c>
      <c r="AJ55" s="606" t="s">
        <v>595</v>
      </c>
      <c r="AK55" s="606">
        <v>7</v>
      </c>
      <c r="AL55" s="606">
        <v>6</v>
      </c>
      <c r="AM55" s="609" t="s">
        <v>595</v>
      </c>
      <c r="AN55" s="609" t="s">
        <v>595</v>
      </c>
      <c r="AO55" s="606">
        <v>7</v>
      </c>
      <c r="AP55" s="608" t="s">
        <v>595</v>
      </c>
      <c r="AQ55" s="606">
        <v>7</v>
      </c>
      <c r="AR55" s="609">
        <v>7</v>
      </c>
      <c r="AS55" s="618" t="s">
        <v>595</v>
      </c>
      <c r="AT55" s="609" t="s">
        <v>2547</v>
      </c>
      <c r="AU55" s="606" t="s">
        <v>595</v>
      </c>
      <c r="AV55" s="610">
        <v>7</v>
      </c>
      <c r="AW55" s="606" t="s">
        <v>595</v>
      </c>
      <c r="AX55" s="606" t="s">
        <v>595</v>
      </c>
      <c r="AY55" s="609">
        <v>7</v>
      </c>
      <c r="AZ55" s="611" t="s">
        <v>595</v>
      </c>
      <c r="BA55" s="611"/>
      <c r="BB55" s="611"/>
      <c r="BC55" s="611" t="s">
        <v>595</v>
      </c>
      <c r="BD55" s="611"/>
      <c r="BE55" s="605"/>
      <c r="BF55" s="611"/>
      <c r="BG55" s="597"/>
      <c r="BH55" s="597"/>
      <c r="BI55" s="597"/>
      <c r="BJ55" s="597" t="s">
        <v>595</v>
      </c>
      <c r="BK55" s="620"/>
      <c r="BL55" s="611" t="s">
        <v>595</v>
      </c>
      <c r="BM55" s="609" t="s">
        <v>595</v>
      </c>
      <c r="BN55" s="608" t="s">
        <v>595</v>
      </c>
      <c r="BO55" s="93">
        <f t="shared" si="7"/>
        <v>1</v>
      </c>
      <c r="BP55" s="55">
        <f t="shared" si="8"/>
        <v>12</v>
      </c>
      <c r="BQ55" s="55">
        <f t="shared" si="9"/>
        <v>37</v>
      </c>
      <c r="BR55" s="55">
        <f t="shared" si="10"/>
        <v>0</v>
      </c>
      <c r="BS55" s="55">
        <f t="shared" si="11"/>
        <v>0</v>
      </c>
      <c r="BT55" s="55">
        <f t="shared" si="12"/>
        <v>49</v>
      </c>
      <c r="BU55" s="59"/>
      <c r="BV55" s="55"/>
      <c r="BW55" s="55"/>
      <c r="BX55" s="55"/>
      <c r="BY55" s="55"/>
      <c r="BZ55" s="55"/>
      <c r="CA55" s="55"/>
      <c r="CB55" s="55"/>
      <c r="CC55" s="62"/>
      <c r="CD55" s="60"/>
      <c r="CE55" s="59"/>
      <c r="CF55" s="55"/>
      <c r="CG55" s="55"/>
      <c r="CH55" s="55"/>
      <c r="CI55" s="63"/>
      <c r="CJ55" s="59"/>
      <c r="CK55" s="55"/>
      <c r="CL55" s="55"/>
      <c r="CM55" s="55"/>
      <c r="CN55" s="55"/>
      <c r="CO55" s="55"/>
      <c r="CP55" s="55"/>
      <c r="CQ55" s="55"/>
      <c r="CR55" s="55"/>
      <c r="CS55" s="63"/>
      <c r="CT55" s="59"/>
      <c r="CU55" s="55"/>
      <c r="CV55" s="55"/>
      <c r="CW55" s="55"/>
      <c r="CX55" s="55"/>
      <c r="CY55" s="55"/>
      <c r="CZ55" s="55"/>
      <c r="DA55" s="55"/>
      <c r="DB55" s="55"/>
      <c r="DC55" s="65"/>
      <c r="DD55" s="59"/>
      <c r="DE55" s="62"/>
      <c r="DF55" s="59"/>
      <c r="DG55" s="55"/>
      <c r="DH55" s="55"/>
      <c r="DI55" s="55"/>
      <c r="DJ55" s="55"/>
      <c r="DK55" s="55"/>
      <c r="DL55" s="60"/>
    </row>
    <row r="56" spans="1:116" s="54" customFormat="1" ht="15" hidden="1" x14ac:dyDescent="0.3">
      <c r="A56" s="172">
        <v>41</v>
      </c>
      <c r="B56" s="206">
        <v>40498</v>
      </c>
      <c r="C56" s="518" t="s">
        <v>1274</v>
      </c>
      <c r="D56" s="518" t="s">
        <v>1273</v>
      </c>
      <c r="E56" s="91" t="s">
        <v>591</v>
      </c>
      <c r="F56" s="57"/>
      <c r="G56" s="182">
        <v>2</v>
      </c>
      <c r="H56" s="618" t="s">
        <v>1261</v>
      </c>
      <c r="I56" s="606" t="s">
        <v>1261</v>
      </c>
      <c r="J56" s="609" t="s">
        <v>1261</v>
      </c>
      <c r="K56" s="602" t="s">
        <v>1261</v>
      </c>
      <c r="L56" s="606" t="s">
        <v>1261</v>
      </c>
      <c r="M56" s="618" t="s">
        <v>1261</v>
      </c>
      <c r="N56" s="602" t="s">
        <v>1261</v>
      </c>
      <c r="O56" s="606" t="s">
        <v>1261</v>
      </c>
      <c r="P56" s="606">
        <v>8</v>
      </c>
      <c r="Q56" s="606" t="s">
        <v>1791</v>
      </c>
      <c r="R56" s="609">
        <v>9</v>
      </c>
      <c r="S56" s="609">
        <v>9</v>
      </c>
      <c r="T56" s="609" t="s">
        <v>1261</v>
      </c>
      <c r="U56" s="602" t="s">
        <v>1261</v>
      </c>
      <c r="V56" s="606" t="s">
        <v>1261</v>
      </c>
      <c r="W56" s="602" t="s">
        <v>1261</v>
      </c>
      <c r="X56" s="606" t="s">
        <v>1261</v>
      </c>
      <c r="Y56" s="606" t="s">
        <v>1261</v>
      </c>
      <c r="Z56" s="604" t="s">
        <v>1261</v>
      </c>
      <c r="AA56" s="608" t="s">
        <v>1261</v>
      </c>
      <c r="AB56" s="606" t="s">
        <v>1261</v>
      </c>
      <c r="AC56" s="606" t="s">
        <v>1261</v>
      </c>
      <c r="AD56" s="609">
        <v>9</v>
      </c>
      <c r="AE56" s="608" t="s">
        <v>1261</v>
      </c>
      <c r="AF56" s="618" t="s">
        <v>1261</v>
      </c>
      <c r="AG56" s="608" t="s">
        <v>1987</v>
      </c>
      <c r="AH56" s="606" t="s">
        <v>1261</v>
      </c>
      <c r="AI56" s="606">
        <v>7</v>
      </c>
      <c r="AJ56" s="606" t="s">
        <v>1261</v>
      </c>
      <c r="AK56" s="606">
        <v>8</v>
      </c>
      <c r="AL56" s="602" t="s">
        <v>1261</v>
      </c>
      <c r="AM56" s="609" t="s">
        <v>1261</v>
      </c>
      <c r="AN56" s="609">
        <v>10</v>
      </c>
      <c r="AO56" s="606">
        <v>8</v>
      </c>
      <c r="AP56" s="608" t="s">
        <v>1261</v>
      </c>
      <c r="AQ56" s="609">
        <v>9</v>
      </c>
      <c r="AR56" s="609">
        <v>10</v>
      </c>
      <c r="AS56" s="618" t="s">
        <v>1261</v>
      </c>
      <c r="AT56" s="609" t="s">
        <v>2547</v>
      </c>
      <c r="AU56" s="606" t="s">
        <v>1261</v>
      </c>
      <c r="AV56" s="610" t="s">
        <v>1261</v>
      </c>
      <c r="AW56" s="606" t="s">
        <v>1901</v>
      </c>
      <c r="AX56" s="606" t="s">
        <v>1261</v>
      </c>
      <c r="AY56" s="609" t="s">
        <v>1261</v>
      </c>
      <c r="AZ56" s="611"/>
      <c r="BA56" s="611" t="s">
        <v>1901</v>
      </c>
      <c r="BB56" s="611"/>
      <c r="BC56" s="611" t="s">
        <v>1261</v>
      </c>
      <c r="BD56" s="611" t="s">
        <v>1261</v>
      </c>
      <c r="BE56" s="605"/>
      <c r="BF56" s="611" t="s">
        <v>1901</v>
      </c>
      <c r="BG56" s="597"/>
      <c r="BH56" s="597"/>
      <c r="BI56" s="597" t="s">
        <v>1261</v>
      </c>
      <c r="BJ56" s="597" t="s">
        <v>1261</v>
      </c>
      <c r="BK56" s="620"/>
      <c r="BL56" s="611" t="s">
        <v>1261</v>
      </c>
      <c r="BM56" s="609" t="s">
        <v>1261</v>
      </c>
      <c r="BN56" s="608"/>
      <c r="BO56" s="93">
        <f t="shared" si="7"/>
        <v>1</v>
      </c>
      <c r="BP56" s="55">
        <f t="shared" si="8"/>
        <v>10</v>
      </c>
      <c r="BQ56" s="55">
        <f t="shared" si="9"/>
        <v>36</v>
      </c>
      <c r="BR56" s="55">
        <f t="shared" si="10"/>
        <v>0</v>
      </c>
      <c r="BS56" s="55">
        <f t="shared" si="11"/>
        <v>0</v>
      </c>
      <c r="BT56" s="55">
        <f t="shared" si="12"/>
        <v>46</v>
      </c>
      <c r="BU56" s="59"/>
      <c r="BV56" s="55"/>
      <c r="BW56" s="55"/>
      <c r="BX56" s="55"/>
      <c r="BY56" s="55"/>
      <c r="BZ56" s="55"/>
      <c r="CA56" s="55"/>
      <c r="CB56" s="55"/>
      <c r="CC56" s="62"/>
      <c r="CD56" s="60"/>
      <c r="CE56" s="59"/>
      <c r="CF56" s="55"/>
      <c r="CG56" s="55"/>
      <c r="CH56" s="55"/>
      <c r="CI56" s="63"/>
      <c r="CJ56" s="59"/>
      <c r="CK56" s="55"/>
      <c r="CL56" s="55"/>
      <c r="CM56" s="55"/>
      <c r="CN56" s="55"/>
      <c r="CO56" s="55"/>
      <c r="CP56" s="55"/>
      <c r="CQ56" s="55"/>
      <c r="CR56" s="55"/>
      <c r="CS56" s="63"/>
      <c r="CT56" s="59"/>
      <c r="CU56" s="55"/>
      <c r="CV56" s="55"/>
      <c r="CW56" s="55"/>
      <c r="CX56" s="55"/>
      <c r="CY56" s="55"/>
      <c r="CZ56" s="55"/>
      <c r="DA56" s="55"/>
      <c r="DB56" s="55"/>
      <c r="DC56" s="65"/>
      <c r="DD56" s="59"/>
      <c r="DE56" s="62"/>
      <c r="DF56" s="59"/>
      <c r="DG56" s="55"/>
      <c r="DH56" s="55"/>
      <c r="DI56" s="55"/>
      <c r="DJ56" s="55"/>
      <c r="DK56" s="55"/>
      <c r="DL56" s="60"/>
    </row>
    <row r="57" spans="1:116" s="54" customFormat="1" ht="15" hidden="1" x14ac:dyDescent="0.3">
      <c r="A57" s="172">
        <v>42</v>
      </c>
      <c r="B57" s="206">
        <v>40498</v>
      </c>
      <c r="C57" s="186" t="s">
        <v>1404</v>
      </c>
      <c r="D57" s="518" t="s">
        <v>1403</v>
      </c>
      <c r="E57" s="206" t="s">
        <v>591</v>
      </c>
      <c r="F57" s="181"/>
      <c r="G57" s="182">
        <v>2</v>
      </c>
      <c r="H57" s="618" t="s">
        <v>1261</v>
      </c>
      <c r="I57" s="618" t="s">
        <v>1261</v>
      </c>
      <c r="J57" s="618" t="s">
        <v>1261</v>
      </c>
      <c r="K57" s="618" t="s">
        <v>1261</v>
      </c>
      <c r="L57" s="606">
        <v>5</v>
      </c>
      <c r="M57" s="618" t="s">
        <v>1261</v>
      </c>
      <c r="N57" s="606">
        <v>8</v>
      </c>
      <c r="O57" s="618" t="s">
        <v>1261</v>
      </c>
      <c r="P57" s="606">
        <v>9</v>
      </c>
      <c r="Q57" s="606" t="s">
        <v>1791</v>
      </c>
      <c r="R57" s="609">
        <v>5</v>
      </c>
      <c r="S57" s="618" t="s">
        <v>1261</v>
      </c>
      <c r="T57" s="609">
        <v>5</v>
      </c>
      <c r="U57" s="618" t="s">
        <v>1261</v>
      </c>
      <c r="V57" s="606"/>
      <c r="W57" s="602"/>
      <c r="X57" s="606"/>
      <c r="Y57" s="609">
        <v>6</v>
      </c>
      <c r="Z57" s="604"/>
      <c r="AA57" s="618" t="s">
        <v>1261</v>
      </c>
      <c r="AB57" s="606"/>
      <c r="AC57" s="606"/>
      <c r="AD57" s="609">
        <v>5</v>
      </c>
      <c r="AE57" s="608"/>
      <c r="AF57" s="609"/>
      <c r="AG57" s="608" t="s">
        <v>1987</v>
      </c>
      <c r="AH57" s="606"/>
      <c r="AI57" s="606">
        <v>9</v>
      </c>
      <c r="AJ57" s="606"/>
      <c r="AK57" s="618" t="s">
        <v>1261</v>
      </c>
      <c r="AL57" s="606">
        <v>8</v>
      </c>
      <c r="AM57" s="608"/>
      <c r="AN57" s="609"/>
      <c r="AO57" s="606">
        <v>9</v>
      </c>
      <c r="AP57" s="608"/>
      <c r="AQ57" s="609">
        <v>5</v>
      </c>
      <c r="AR57" s="609"/>
      <c r="AS57" s="618" t="s">
        <v>1261</v>
      </c>
      <c r="AT57" s="609" t="s">
        <v>2547</v>
      </c>
      <c r="AU57" s="618" t="s">
        <v>1261</v>
      </c>
      <c r="AV57" s="619"/>
      <c r="AW57" s="606" t="s">
        <v>1901</v>
      </c>
      <c r="AX57" s="606">
        <v>5</v>
      </c>
      <c r="AY57" s="609"/>
      <c r="AZ57" s="618" t="s">
        <v>1261</v>
      </c>
      <c r="BA57" s="611" t="s">
        <v>1901</v>
      </c>
      <c r="BB57" s="611"/>
      <c r="BC57" s="611"/>
      <c r="BD57" s="611"/>
      <c r="BE57" s="605"/>
      <c r="BF57" s="611" t="s">
        <v>1901</v>
      </c>
      <c r="BG57" s="597"/>
      <c r="BH57" s="597"/>
      <c r="BI57" s="597"/>
      <c r="BJ57" s="597"/>
      <c r="BK57" s="620"/>
      <c r="BL57" s="609"/>
      <c r="BM57" s="609"/>
      <c r="BN57" s="618"/>
      <c r="BO57" s="93">
        <f t="shared" si="7"/>
        <v>1</v>
      </c>
      <c r="BP57" s="55">
        <f t="shared" si="8"/>
        <v>6</v>
      </c>
      <c r="BQ57" s="55">
        <f t="shared" si="9"/>
        <v>13</v>
      </c>
      <c r="BR57" s="55">
        <f t="shared" si="10"/>
        <v>6</v>
      </c>
      <c r="BS57" s="55">
        <f t="shared" si="11"/>
        <v>0</v>
      </c>
      <c r="BT57" s="55">
        <f t="shared" si="12"/>
        <v>25</v>
      </c>
      <c r="BU57" s="59"/>
      <c r="BV57" s="55"/>
      <c r="BW57" s="55"/>
      <c r="BX57" s="55"/>
      <c r="BY57" s="55"/>
      <c r="BZ57" s="55"/>
      <c r="CA57" s="55"/>
      <c r="CB57" s="55"/>
      <c r="CC57" s="62"/>
      <c r="CD57" s="60"/>
      <c r="CE57" s="59"/>
      <c r="CF57" s="55"/>
      <c r="CG57" s="55"/>
      <c r="CH57" s="55"/>
      <c r="CI57" s="63"/>
      <c r="CJ57" s="59"/>
      <c r="CK57" s="55"/>
      <c r="CL57" s="55"/>
      <c r="CM57" s="55"/>
      <c r="CN57" s="55"/>
      <c r="CO57" s="55"/>
      <c r="CP57" s="55"/>
      <c r="CQ57" s="55"/>
      <c r="CR57" s="55"/>
      <c r="CS57" s="63"/>
      <c r="CT57" s="59"/>
      <c r="CU57" s="55"/>
      <c r="CV57" s="55"/>
      <c r="CW57" s="55"/>
      <c r="CX57" s="55"/>
      <c r="CY57" s="55"/>
      <c r="CZ57" s="55"/>
      <c r="DA57" s="55"/>
      <c r="DB57" s="55"/>
      <c r="DC57" s="65"/>
      <c r="DD57" s="59"/>
      <c r="DE57" s="62"/>
      <c r="DF57" s="59"/>
      <c r="DG57" s="55"/>
      <c r="DH57" s="55"/>
      <c r="DI57" s="55"/>
      <c r="DJ57" s="55"/>
      <c r="DK57" s="55"/>
      <c r="DL57" s="60"/>
    </row>
    <row r="58" spans="1:116" s="54" customFormat="1" ht="15" hidden="1" x14ac:dyDescent="0.3">
      <c r="A58" s="172">
        <v>43</v>
      </c>
      <c r="B58" s="206">
        <v>40498</v>
      </c>
      <c r="C58" s="518" t="s">
        <v>1277</v>
      </c>
      <c r="D58" s="518" t="s">
        <v>1278</v>
      </c>
      <c r="E58" s="91" t="s">
        <v>591</v>
      </c>
      <c r="F58" s="57"/>
      <c r="G58" s="182">
        <v>2</v>
      </c>
      <c r="H58" s="618" t="s">
        <v>1261</v>
      </c>
      <c r="I58" s="618" t="s">
        <v>1261</v>
      </c>
      <c r="J58" s="618" t="s">
        <v>1261</v>
      </c>
      <c r="K58" s="618" t="s">
        <v>1261</v>
      </c>
      <c r="L58" s="618" t="s">
        <v>1261</v>
      </c>
      <c r="M58" s="618" t="s">
        <v>1261</v>
      </c>
      <c r="N58" s="618" t="s">
        <v>1261</v>
      </c>
      <c r="O58" s="618" t="s">
        <v>1261</v>
      </c>
      <c r="P58" s="618" t="s">
        <v>1261</v>
      </c>
      <c r="Q58" s="606" t="s">
        <v>1791</v>
      </c>
      <c r="R58" s="609">
        <v>9</v>
      </c>
      <c r="S58" s="618" t="s">
        <v>1261</v>
      </c>
      <c r="T58" s="618" t="s">
        <v>1261</v>
      </c>
      <c r="U58" s="618" t="s">
        <v>1261</v>
      </c>
      <c r="V58" s="618" t="s">
        <v>1261</v>
      </c>
      <c r="W58" s="618" t="s">
        <v>1261</v>
      </c>
      <c r="X58" s="618" t="s">
        <v>1261</v>
      </c>
      <c r="Y58" s="609">
        <v>5</v>
      </c>
      <c r="Z58" s="618" t="s">
        <v>1261</v>
      </c>
      <c r="AA58" s="618" t="s">
        <v>1261</v>
      </c>
      <c r="AB58" s="618" t="s">
        <v>1261</v>
      </c>
      <c r="AC58" s="618" t="s">
        <v>1261</v>
      </c>
      <c r="AD58" s="609" t="s">
        <v>1389</v>
      </c>
      <c r="AE58" s="618" t="s">
        <v>1261</v>
      </c>
      <c r="AF58" s="618" t="s">
        <v>1261</v>
      </c>
      <c r="AG58" s="608" t="s">
        <v>1987</v>
      </c>
      <c r="AH58" s="618" t="s">
        <v>1261</v>
      </c>
      <c r="AI58" s="618" t="s">
        <v>1261</v>
      </c>
      <c r="AJ58" s="618" t="s">
        <v>1261</v>
      </c>
      <c r="AK58" s="606">
        <v>9</v>
      </c>
      <c r="AL58" s="618" t="s">
        <v>1261</v>
      </c>
      <c r="AM58" s="618" t="s">
        <v>1261</v>
      </c>
      <c r="AN58" s="618" t="s">
        <v>1261</v>
      </c>
      <c r="AO58" s="618" t="s">
        <v>1261</v>
      </c>
      <c r="AP58" s="618" t="s">
        <v>1261</v>
      </c>
      <c r="AQ58" s="618" t="s">
        <v>1261</v>
      </c>
      <c r="AR58" s="609" t="s">
        <v>1389</v>
      </c>
      <c r="AS58" s="618" t="s">
        <v>1261</v>
      </c>
      <c r="AT58" s="609" t="s">
        <v>2547</v>
      </c>
      <c r="AU58" s="618" t="s">
        <v>1261</v>
      </c>
      <c r="AV58" s="618" t="s">
        <v>1261</v>
      </c>
      <c r="AW58" s="606" t="s">
        <v>1901</v>
      </c>
      <c r="AX58" s="618" t="s">
        <v>1261</v>
      </c>
      <c r="AY58" s="609"/>
      <c r="AZ58" s="618" t="s">
        <v>1261</v>
      </c>
      <c r="BA58" s="611" t="s">
        <v>1901</v>
      </c>
      <c r="BB58" s="611"/>
      <c r="BC58" s="618" t="s">
        <v>1261</v>
      </c>
      <c r="BD58" s="611"/>
      <c r="BE58" s="618" t="s">
        <v>1261</v>
      </c>
      <c r="BF58" s="611" t="s">
        <v>1901</v>
      </c>
      <c r="BG58" s="597"/>
      <c r="BH58" s="597"/>
      <c r="BI58" s="597"/>
      <c r="BJ58" s="597"/>
      <c r="BK58" s="620"/>
      <c r="BL58" s="618" t="s">
        <v>1261</v>
      </c>
      <c r="BM58" s="609">
        <v>10</v>
      </c>
      <c r="BN58" s="609"/>
      <c r="BO58" s="93">
        <f t="shared" si="7"/>
        <v>1</v>
      </c>
      <c r="BP58" s="55">
        <f t="shared" si="8"/>
        <v>3</v>
      </c>
      <c r="BQ58" s="55">
        <f t="shared" si="9"/>
        <v>38</v>
      </c>
      <c r="BR58" s="55">
        <f t="shared" si="10"/>
        <v>1</v>
      </c>
      <c r="BS58" s="55">
        <f t="shared" si="11"/>
        <v>0</v>
      </c>
      <c r="BT58" s="55">
        <f t="shared" si="12"/>
        <v>42</v>
      </c>
      <c r="BU58" s="59"/>
      <c r="BV58" s="55"/>
      <c r="BW58" s="55"/>
      <c r="BX58" s="55"/>
      <c r="BY58" s="55"/>
      <c r="BZ58" s="55"/>
      <c r="CA58" s="55"/>
      <c r="CB58" s="55"/>
      <c r="CC58" s="62"/>
      <c r="CD58" s="60"/>
      <c r="CE58" s="59"/>
      <c r="CF58" s="55"/>
      <c r="CG58" s="55"/>
      <c r="CH58" s="55"/>
      <c r="CI58" s="63"/>
      <c r="CJ58" s="59"/>
      <c r="CK58" s="55"/>
      <c r="CL58" s="55"/>
      <c r="CM58" s="55"/>
      <c r="CN58" s="55"/>
      <c r="CO58" s="55"/>
      <c r="CP58" s="55"/>
      <c r="CQ58" s="55"/>
      <c r="CR58" s="55"/>
      <c r="CS58" s="63"/>
      <c r="CT58" s="59"/>
      <c r="CU58" s="55"/>
      <c r="CV58" s="55"/>
      <c r="CW58" s="55"/>
      <c r="CX58" s="55"/>
      <c r="CY58" s="55"/>
      <c r="CZ58" s="55"/>
      <c r="DA58" s="55"/>
      <c r="DB58" s="55"/>
      <c r="DC58" s="65"/>
      <c r="DD58" s="59"/>
      <c r="DE58" s="62"/>
      <c r="DF58" s="59"/>
      <c r="DG58" s="55"/>
      <c r="DH58" s="55"/>
      <c r="DI58" s="55"/>
      <c r="DJ58" s="55"/>
      <c r="DK58" s="55"/>
      <c r="DL58" s="60"/>
    </row>
    <row r="59" spans="1:116" s="54" customFormat="1" ht="15" hidden="1" x14ac:dyDescent="0.25">
      <c r="A59" s="172">
        <v>44</v>
      </c>
      <c r="B59" s="206">
        <v>40498</v>
      </c>
      <c r="C59" s="186" t="s">
        <v>1247</v>
      </c>
      <c r="D59" s="187" t="s">
        <v>1248</v>
      </c>
      <c r="E59" s="206" t="s">
        <v>1249</v>
      </c>
      <c r="F59" s="181"/>
      <c r="G59" s="182">
        <v>2</v>
      </c>
      <c r="H59" s="618" t="s">
        <v>1261</v>
      </c>
      <c r="I59" s="606" t="s">
        <v>1261</v>
      </c>
      <c r="J59" s="609" t="s">
        <v>1261</v>
      </c>
      <c r="K59" s="602" t="s">
        <v>1261</v>
      </c>
      <c r="L59" s="606" t="s">
        <v>1261</v>
      </c>
      <c r="M59" s="618" t="s">
        <v>1261</v>
      </c>
      <c r="N59" s="602" t="s">
        <v>1261</v>
      </c>
      <c r="O59" s="606" t="s">
        <v>1261</v>
      </c>
      <c r="P59" s="606">
        <v>9</v>
      </c>
      <c r="Q59" s="606" t="s">
        <v>1791</v>
      </c>
      <c r="R59" s="609">
        <v>9</v>
      </c>
      <c r="S59" s="606">
        <v>9</v>
      </c>
      <c r="T59" s="602" t="s">
        <v>1261</v>
      </c>
      <c r="U59" s="602" t="s">
        <v>1261</v>
      </c>
      <c r="V59" s="602" t="s">
        <v>1261</v>
      </c>
      <c r="W59" s="602" t="s">
        <v>1261</v>
      </c>
      <c r="X59" s="602" t="s">
        <v>1261</v>
      </c>
      <c r="Y59" s="602" t="s">
        <v>1261</v>
      </c>
      <c r="Z59" s="602" t="s">
        <v>1261</v>
      </c>
      <c r="AA59" s="602" t="s">
        <v>1261</v>
      </c>
      <c r="AB59" s="602" t="s">
        <v>1261</v>
      </c>
      <c r="AC59" s="602" t="s">
        <v>1261</v>
      </c>
      <c r="AD59" s="609" t="s">
        <v>1389</v>
      </c>
      <c r="AE59" s="602" t="s">
        <v>1261</v>
      </c>
      <c r="AF59" s="602" t="s">
        <v>1261</v>
      </c>
      <c r="AG59" s="608" t="s">
        <v>1987</v>
      </c>
      <c r="AH59" s="602" t="s">
        <v>1261</v>
      </c>
      <c r="AI59" s="606">
        <v>9</v>
      </c>
      <c r="AJ59" s="602" t="s">
        <v>1261</v>
      </c>
      <c r="AK59" s="606">
        <v>9</v>
      </c>
      <c r="AL59" s="609" t="s">
        <v>1261</v>
      </c>
      <c r="AM59" s="602" t="s">
        <v>1261</v>
      </c>
      <c r="AN59" s="602" t="s">
        <v>1261</v>
      </c>
      <c r="AO59" s="606">
        <v>9</v>
      </c>
      <c r="AP59" s="602" t="s">
        <v>1261</v>
      </c>
      <c r="AQ59" s="606">
        <v>8</v>
      </c>
      <c r="AR59" s="609" t="s">
        <v>1389</v>
      </c>
      <c r="AS59" s="602" t="s">
        <v>1261</v>
      </c>
      <c r="AT59" s="609" t="s">
        <v>2547</v>
      </c>
      <c r="AU59" s="602" t="s">
        <v>1261</v>
      </c>
      <c r="AV59" s="602" t="s">
        <v>1261</v>
      </c>
      <c r="AW59" s="606" t="s">
        <v>1901</v>
      </c>
      <c r="AX59" s="611" t="s">
        <v>1261</v>
      </c>
      <c r="AY59" s="609"/>
      <c r="AZ59" s="611" t="s">
        <v>1261</v>
      </c>
      <c r="BA59" s="611" t="s">
        <v>1901</v>
      </c>
      <c r="BB59" s="611"/>
      <c r="BC59" s="611" t="s">
        <v>1261</v>
      </c>
      <c r="BD59" s="611"/>
      <c r="BE59" s="611" t="s">
        <v>1261</v>
      </c>
      <c r="BF59" s="611" t="s">
        <v>1901</v>
      </c>
      <c r="BG59" s="597"/>
      <c r="BH59" s="597"/>
      <c r="BI59" s="611" t="s">
        <v>1261</v>
      </c>
      <c r="BJ59" s="611" t="s">
        <v>1261</v>
      </c>
      <c r="BK59" s="620"/>
      <c r="BL59" s="611" t="s">
        <v>1261</v>
      </c>
      <c r="BM59" s="611" t="s">
        <v>1261</v>
      </c>
      <c r="BN59" s="611"/>
      <c r="BO59" s="93">
        <f t="shared" si="7"/>
        <v>1</v>
      </c>
      <c r="BP59" s="55">
        <f t="shared" si="8"/>
        <v>7</v>
      </c>
      <c r="BQ59" s="55">
        <f t="shared" si="9"/>
        <v>37</v>
      </c>
      <c r="BR59" s="55">
        <f t="shared" si="10"/>
        <v>0</v>
      </c>
      <c r="BS59" s="55">
        <f t="shared" si="11"/>
        <v>0</v>
      </c>
      <c r="BT59" s="55">
        <f t="shared" si="12"/>
        <v>44</v>
      </c>
      <c r="BU59" s="59"/>
      <c r="BV59" s="55"/>
      <c r="BW59" s="55"/>
      <c r="BX59" s="55"/>
      <c r="BY59" s="55"/>
      <c r="BZ59" s="55"/>
      <c r="CA59" s="55"/>
      <c r="CB59" s="55"/>
      <c r="CC59" s="62"/>
      <c r="CD59" s="60"/>
      <c r="CE59" s="59"/>
      <c r="CF59" s="55"/>
      <c r="CG59" s="55"/>
      <c r="CH59" s="55"/>
      <c r="CI59" s="63"/>
      <c r="CJ59" s="59"/>
      <c r="CK59" s="55"/>
      <c r="CL59" s="55"/>
      <c r="CM59" s="55"/>
      <c r="CN59" s="55"/>
      <c r="CO59" s="55"/>
      <c r="CP59" s="55"/>
      <c r="CQ59" s="55"/>
      <c r="CR59" s="55"/>
      <c r="CS59" s="63"/>
      <c r="CT59" s="59"/>
      <c r="CU59" s="55"/>
      <c r="CV59" s="55"/>
      <c r="CW59" s="55"/>
      <c r="CX59" s="55"/>
      <c r="CY59" s="55"/>
      <c r="CZ59" s="55"/>
      <c r="DA59" s="55"/>
      <c r="DB59" s="55"/>
      <c r="DC59" s="65"/>
      <c r="DD59" s="59"/>
      <c r="DE59" s="62"/>
      <c r="DF59" s="59"/>
      <c r="DG59" s="55"/>
      <c r="DH59" s="55"/>
      <c r="DI59" s="55"/>
      <c r="DJ59" s="55"/>
      <c r="DK59" s="55"/>
      <c r="DL59" s="60"/>
    </row>
    <row r="60" spans="1:116" s="54" customFormat="1" ht="15" hidden="1" x14ac:dyDescent="0.3">
      <c r="A60" s="172">
        <v>45</v>
      </c>
      <c r="B60" s="206">
        <v>40498</v>
      </c>
      <c r="C60" s="518" t="s">
        <v>1886</v>
      </c>
      <c r="D60" s="518" t="s">
        <v>1885</v>
      </c>
      <c r="E60" s="91" t="s">
        <v>591</v>
      </c>
      <c r="F60" s="57"/>
      <c r="G60" s="182">
        <v>1</v>
      </c>
      <c r="H60" s="618" t="s">
        <v>1261</v>
      </c>
      <c r="I60" s="606" t="s">
        <v>1261</v>
      </c>
      <c r="J60" s="609" t="s">
        <v>1261</v>
      </c>
      <c r="K60" s="602" t="s">
        <v>1261</v>
      </c>
      <c r="L60" s="606" t="s">
        <v>1261</v>
      </c>
      <c r="M60" s="609" t="s">
        <v>1261</v>
      </c>
      <c r="N60" s="606" t="s">
        <v>1261</v>
      </c>
      <c r="O60" s="606" t="s">
        <v>1261</v>
      </c>
      <c r="P60" s="606"/>
      <c r="Q60" s="606" t="s">
        <v>1261</v>
      </c>
      <c r="R60" s="609">
        <v>5</v>
      </c>
      <c r="S60" s="609" t="s">
        <v>1261</v>
      </c>
      <c r="T60" s="609" t="s">
        <v>1261</v>
      </c>
      <c r="U60" s="606" t="s">
        <v>1261</v>
      </c>
      <c r="V60" s="606" t="s">
        <v>1261</v>
      </c>
      <c r="W60" s="606" t="s">
        <v>1261</v>
      </c>
      <c r="X60" s="606" t="s">
        <v>1261</v>
      </c>
      <c r="Y60" s="606" t="s">
        <v>1261</v>
      </c>
      <c r="Z60" s="604" t="s">
        <v>1261</v>
      </c>
      <c r="AA60" s="608" t="s">
        <v>1261</v>
      </c>
      <c r="AB60" s="608">
        <v>5</v>
      </c>
      <c r="AC60" s="609" t="s">
        <v>1261</v>
      </c>
      <c r="AD60" s="609"/>
      <c r="AE60" s="608" t="s">
        <v>1261</v>
      </c>
      <c r="AF60" s="618"/>
      <c r="AG60" s="608" t="s">
        <v>1987</v>
      </c>
      <c r="AH60" s="606" t="s">
        <v>1261</v>
      </c>
      <c r="AI60" s="606" t="s">
        <v>1261</v>
      </c>
      <c r="AJ60" s="606"/>
      <c r="AK60" s="606"/>
      <c r="AL60" s="606"/>
      <c r="AM60" s="609"/>
      <c r="AN60" s="609" t="s">
        <v>1261</v>
      </c>
      <c r="AO60" s="606"/>
      <c r="AP60" s="608" t="s">
        <v>1261</v>
      </c>
      <c r="AQ60" s="609" t="s">
        <v>1261</v>
      </c>
      <c r="AR60" s="609"/>
      <c r="AS60" s="618"/>
      <c r="AT60" s="609" t="s">
        <v>2547</v>
      </c>
      <c r="AU60" s="606" t="s">
        <v>1261</v>
      </c>
      <c r="AV60" s="610" t="s">
        <v>1261</v>
      </c>
      <c r="AW60" s="606">
        <v>5</v>
      </c>
      <c r="AX60" s="606">
        <v>5</v>
      </c>
      <c r="AY60" s="609"/>
      <c r="AZ60" s="609" t="s">
        <v>1261</v>
      </c>
      <c r="BA60" s="611">
        <v>5</v>
      </c>
      <c r="BB60" s="611"/>
      <c r="BC60" s="611" t="s">
        <v>1261</v>
      </c>
      <c r="BD60" s="611"/>
      <c r="BE60" s="605"/>
      <c r="BF60" s="611"/>
      <c r="BG60" s="597"/>
      <c r="BH60" s="597"/>
      <c r="BI60" s="597"/>
      <c r="BJ60" s="597" t="s">
        <v>1261</v>
      </c>
      <c r="BK60" s="620"/>
      <c r="BL60" s="611"/>
      <c r="BM60" s="609" t="s">
        <v>1261</v>
      </c>
      <c r="BN60" s="608">
        <v>5</v>
      </c>
      <c r="BO60" s="93">
        <f t="shared" si="7"/>
        <v>1</v>
      </c>
      <c r="BP60" s="55">
        <f t="shared" si="8"/>
        <v>0</v>
      </c>
      <c r="BQ60" s="55">
        <f t="shared" si="9"/>
        <v>31</v>
      </c>
      <c r="BR60" s="55">
        <f t="shared" si="10"/>
        <v>6</v>
      </c>
      <c r="BS60" s="55">
        <f t="shared" si="11"/>
        <v>0</v>
      </c>
      <c r="BT60" s="55">
        <f t="shared" si="12"/>
        <v>37</v>
      </c>
      <c r="BU60" s="59"/>
      <c r="BV60" s="55"/>
      <c r="BW60" s="55"/>
      <c r="BX60" s="55"/>
      <c r="BY60" s="55"/>
      <c r="BZ60" s="55"/>
      <c r="CA60" s="55"/>
      <c r="CB60" s="55"/>
      <c r="CC60" s="62"/>
      <c r="CD60" s="60"/>
      <c r="CE60" s="59"/>
      <c r="CF60" s="55"/>
      <c r="CG60" s="55"/>
      <c r="CH60" s="55"/>
      <c r="CI60" s="63"/>
      <c r="CJ60" s="59"/>
      <c r="CK60" s="55"/>
      <c r="CL60" s="55"/>
      <c r="CM60" s="55"/>
      <c r="CN60" s="55"/>
      <c r="CO60" s="55"/>
      <c r="CP60" s="55"/>
      <c r="CQ60" s="55"/>
      <c r="CR60" s="55"/>
      <c r="CS60" s="63"/>
      <c r="CT60" s="59"/>
      <c r="CU60" s="55"/>
      <c r="CV60" s="55"/>
      <c r="CW60" s="55"/>
      <c r="CX60" s="55"/>
      <c r="CY60" s="55"/>
      <c r="CZ60" s="55"/>
      <c r="DA60" s="55"/>
      <c r="DB60" s="55"/>
      <c r="DC60" s="65"/>
      <c r="DD60" s="59"/>
      <c r="DE60" s="62"/>
      <c r="DF60" s="59"/>
      <c r="DG60" s="55"/>
      <c r="DH60" s="55"/>
      <c r="DI60" s="55"/>
      <c r="DJ60" s="55"/>
      <c r="DK60" s="55"/>
      <c r="DL60" s="60"/>
    </row>
    <row r="61" spans="1:116" s="54" customFormat="1" ht="15" hidden="1" x14ac:dyDescent="0.25">
      <c r="A61" s="172">
        <v>46</v>
      </c>
      <c r="B61" s="206">
        <v>40498</v>
      </c>
      <c r="C61" s="186" t="s">
        <v>1029</v>
      </c>
      <c r="D61" s="187" t="s">
        <v>1030</v>
      </c>
      <c r="E61" s="206" t="s">
        <v>591</v>
      </c>
      <c r="F61" s="181">
        <v>8</v>
      </c>
      <c r="G61" s="182"/>
      <c r="H61" s="618">
        <v>8</v>
      </c>
      <c r="I61" s="602">
        <v>10</v>
      </c>
      <c r="J61" s="606">
        <v>9</v>
      </c>
      <c r="K61" s="602">
        <v>8</v>
      </c>
      <c r="L61" s="606">
        <v>7</v>
      </c>
      <c r="M61" s="606">
        <v>7</v>
      </c>
      <c r="N61" s="606">
        <v>10</v>
      </c>
      <c r="O61" s="606">
        <v>8</v>
      </c>
      <c r="P61" s="606">
        <v>9</v>
      </c>
      <c r="Q61" s="606">
        <v>10</v>
      </c>
      <c r="R61" s="609">
        <v>8</v>
      </c>
      <c r="S61" s="606">
        <v>7</v>
      </c>
      <c r="T61" s="609">
        <v>9</v>
      </c>
      <c r="U61" s="606">
        <v>10</v>
      </c>
      <c r="V61" s="606">
        <v>8</v>
      </c>
      <c r="W61" s="602">
        <v>9</v>
      </c>
      <c r="X61" s="606">
        <v>8</v>
      </c>
      <c r="Y61" s="606">
        <v>10</v>
      </c>
      <c r="Z61" s="606">
        <v>8</v>
      </c>
      <c r="AA61" s="608">
        <v>10</v>
      </c>
      <c r="AB61" s="606">
        <v>9</v>
      </c>
      <c r="AC61" s="606">
        <v>7</v>
      </c>
      <c r="AD61" s="609">
        <v>9</v>
      </c>
      <c r="AE61" s="608">
        <v>8</v>
      </c>
      <c r="AF61" s="618">
        <v>9</v>
      </c>
      <c r="AG61" s="608">
        <v>8</v>
      </c>
      <c r="AH61" s="618">
        <v>9</v>
      </c>
      <c r="AI61" s="606">
        <v>8</v>
      </c>
      <c r="AJ61" s="606">
        <v>8</v>
      </c>
      <c r="AK61" s="606">
        <v>9</v>
      </c>
      <c r="AL61" s="606">
        <v>9</v>
      </c>
      <c r="AM61" s="606">
        <v>9</v>
      </c>
      <c r="AN61" s="608">
        <v>10</v>
      </c>
      <c r="AO61" s="606">
        <v>9</v>
      </c>
      <c r="AP61" s="606">
        <v>9</v>
      </c>
      <c r="AQ61" s="606">
        <v>7</v>
      </c>
      <c r="AR61" s="609">
        <v>10</v>
      </c>
      <c r="AS61" s="606">
        <v>10</v>
      </c>
      <c r="AT61" s="609" t="s">
        <v>2547</v>
      </c>
      <c r="AU61" s="618">
        <v>9</v>
      </c>
      <c r="AV61" s="606">
        <v>8</v>
      </c>
      <c r="AW61" s="606">
        <v>9</v>
      </c>
      <c r="AX61" s="606">
        <v>9</v>
      </c>
      <c r="AY61" s="606">
        <v>9</v>
      </c>
      <c r="AZ61" s="611">
        <v>8</v>
      </c>
      <c r="BA61" s="611">
        <v>9</v>
      </c>
      <c r="BB61" s="611"/>
      <c r="BC61" s="611"/>
      <c r="BD61" s="611"/>
      <c r="BE61" s="605"/>
      <c r="BF61" s="611">
        <v>9</v>
      </c>
      <c r="BG61" s="597"/>
      <c r="BH61" s="597"/>
      <c r="BI61" s="597"/>
      <c r="BJ61" s="597"/>
      <c r="BK61" s="620"/>
      <c r="BL61" s="611">
        <v>9</v>
      </c>
      <c r="BM61" s="609">
        <v>8</v>
      </c>
      <c r="BN61" s="608">
        <v>7</v>
      </c>
      <c r="BO61" s="93">
        <f t="shared" si="7"/>
        <v>1</v>
      </c>
      <c r="BP61" s="55">
        <f t="shared" si="8"/>
        <v>49</v>
      </c>
      <c r="BQ61" s="55">
        <f t="shared" si="9"/>
        <v>0</v>
      </c>
      <c r="BR61" s="55">
        <f t="shared" si="10"/>
        <v>0</v>
      </c>
      <c r="BS61" s="55">
        <f t="shared" si="11"/>
        <v>0</v>
      </c>
      <c r="BT61" s="55">
        <f t="shared" si="12"/>
        <v>49</v>
      </c>
      <c r="BU61" s="59"/>
      <c r="BV61" s="55"/>
      <c r="BW61" s="55"/>
      <c r="BX61" s="55"/>
      <c r="BY61" s="55"/>
      <c r="BZ61" s="55"/>
      <c r="CA61" s="55"/>
      <c r="CB61" s="55"/>
      <c r="CC61" s="62"/>
      <c r="CD61" s="60"/>
      <c r="CE61" s="59"/>
      <c r="CF61" s="55"/>
      <c r="CG61" s="55"/>
      <c r="CH61" s="55"/>
      <c r="CI61" s="63"/>
      <c r="CJ61" s="59"/>
      <c r="CK61" s="55"/>
      <c r="CL61" s="55"/>
      <c r="CM61" s="55"/>
      <c r="CN61" s="55"/>
      <c r="CO61" s="55"/>
      <c r="CP61" s="55"/>
      <c r="CQ61" s="55"/>
      <c r="CR61" s="55"/>
      <c r="CS61" s="63"/>
      <c r="CT61" s="59"/>
      <c r="CU61" s="55"/>
      <c r="CV61" s="55"/>
      <c r="CW61" s="55"/>
      <c r="CX61" s="55"/>
      <c r="CY61" s="55"/>
      <c r="CZ61" s="55"/>
      <c r="DA61" s="55"/>
      <c r="DB61" s="55"/>
      <c r="DC61" s="65"/>
      <c r="DD61" s="59"/>
      <c r="DE61" s="62"/>
      <c r="DF61" s="59"/>
      <c r="DG61" s="55"/>
      <c r="DH61" s="55"/>
      <c r="DI61" s="55"/>
      <c r="DJ61" s="55"/>
      <c r="DK61" s="55"/>
      <c r="DL61" s="60"/>
    </row>
    <row r="62" spans="1:116" s="54" customFormat="1" ht="15" hidden="1" x14ac:dyDescent="0.25">
      <c r="A62" s="172">
        <v>47</v>
      </c>
      <c r="B62" s="206">
        <v>40498</v>
      </c>
      <c r="C62" s="186" t="s">
        <v>1151</v>
      </c>
      <c r="D62" s="187" t="s">
        <v>1149</v>
      </c>
      <c r="E62" s="206" t="s">
        <v>591</v>
      </c>
      <c r="F62" s="181">
        <v>1</v>
      </c>
      <c r="G62" s="182"/>
      <c r="H62" s="618"/>
      <c r="I62" s="602" t="s">
        <v>1901</v>
      </c>
      <c r="J62" s="606" t="s">
        <v>1391</v>
      </c>
      <c r="K62" s="602"/>
      <c r="L62" s="606">
        <v>5</v>
      </c>
      <c r="M62" s="618"/>
      <c r="N62" s="606"/>
      <c r="O62" s="606" t="s">
        <v>1389</v>
      </c>
      <c r="P62" s="606" t="s">
        <v>1389</v>
      </c>
      <c r="Q62" s="606" t="s">
        <v>1791</v>
      </c>
      <c r="R62" s="609"/>
      <c r="S62" s="606"/>
      <c r="T62" s="609"/>
      <c r="U62" s="606" t="s">
        <v>1791</v>
      </c>
      <c r="V62" s="606">
        <v>5</v>
      </c>
      <c r="W62" s="602">
        <v>5</v>
      </c>
      <c r="X62" s="606"/>
      <c r="Y62" s="606"/>
      <c r="Z62" s="604"/>
      <c r="AA62" s="608" t="s">
        <v>1901</v>
      </c>
      <c r="AB62" s="606"/>
      <c r="AC62" s="606"/>
      <c r="AD62" s="609" t="s">
        <v>1389</v>
      </c>
      <c r="AE62" s="608">
        <v>5</v>
      </c>
      <c r="AF62" s="618" t="s">
        <v>1791</v>
      </c>
      <c r="AG62" s="608" t="s">
        <v>1987</v>
      </c>
      <c r="AH62" s="618" t="s">
        <v>1791</v>
      </c>
      <c r="AI62" s="606"/>
      <c r="AJ62" s="606"/>
      <c r="AK62" s="606"/>
      <c r="AL62" s="606" t="s">
        <v>1389</v>
      </c>
      <c r="AM62" s="609"/>
      <c r="AN62" s="609"/>
      <c r="AO62" s="606">
        <v>5</v>
      </c>
      <c r="AP62" s="608"/>
      <c r="AQ62" s="606"/>
      <c r="AR62" s="609" t="s">
        <v>1389</v>
      </c>
      <c r="AS62" s="606" t="s">
        <v>1901</v>
      </c>
      <c r="AT62" s="609" t="s">
        <v>2547</v>
      </c>
      <c r="AU62" s="618" t="s">
        <v>1791</v>
      </c>
      <c r="AV62" s="606" t="s">
        <v>1901</v>
      </c>
      <c r="AW62" s="606"/>
      <c r="AX62" s="606"/>
      <c r="AY62" s="609"/>
      <c r="AZ62" s="611">
        <v>5</v>
      </c>
      <c r="BA62" s="611" t="s">
        <v>1901</v>
      </c>
      <c r="BB62" s="611"/>
      <c r="BC62" s="611"/>
      <c r="BD62" s="611"/>
      <c r="BE62" s="605"/>
      <c r="BF62" s="611" t="s">
        <v>1901</v>
      </c>
      <c r="BG62" s="597"/>
      <c r="BH62" s="597"/>
      <c r="BI62" s="597"/>
      <c r="BJ62" s="597"/>
      <c r="BK62" s="620"/>
      <c r="BL62" s="611"/>
      <c r="BM62" s="609">
        <v>5</v>
      </c>
      <c r="BN62" s="608"/>
      <c r="BO62" s="93">
        <f t="shared" si="7"/>
        <v>1</v>
      </c>
      <c r="BP62" s="55">
        <f t="shared" si="8"/>
        <v>0</v>
      </c>
      <c r="BQ62" s="55">
        <f t="shared" si="9"/>
        <v>0</v>
      </c>
      <c r="BR62" s="55">
        <f t="shared" si="10"/>
        <v>7</v>
      </c>
      <c r="BS62" s="55">
        <f t="shared" si="11"/>
        <v>0</v>
      </c>
      <c r="BT62" s="55">
        <f t="shared" si="12"/>
        <v>7</v>
      </c>
      <c r="BU62" s="59"/>
      <c r="BV62" s="55"/>
      <c r="BW62" s="55"/>
      <c r="BX62" s="55"/>
      <c r="BY62" s="55"/>
      <c r="BZ62" s="55"/>
      <c r="CA62" s="55"/>
      <c r="CB62" s="55"/>
      <c r="CC62" s="62"/>
      <c r="CD62" s="60"/>
      <c r="CE62" s="59"/>
      <c r="CF62" s="55"/>
      <c r="CG62" s="55"/>
      <c r="CH62" s="55"/>
      <c r="CI62" s="63"/>
      <c r="CJ62" s="59"/>
      <c r="CK62" s="55"/>
      <c r="CL62" s="55"/>
      <c r="CM62" s="55"/>
      <c r="CN62" s="55"/>
      <c r="CO62" s="55"/>
      <c r="CP62" s="55"/>
      <c r="CQ62" s="55"/>
      <c r="CR62" s="55"/>
      <c r="CS62" s="63"/>
      <c r="CT62" s="59"/>
      <c r="CU62" s="55"/>
      <c r="CV62" s="55"/>
      <c r="CW62" s="55"/>
      <c r="CX62" s="55"/>
      <c r="CY62" s="55"/>
      <c r="CZ62" s="55"/>
      <c r="DA62" s="55"/>
      <c r="DB62" s="55"/>
      <c r="DC62" s="65"/>
      <c r="DD62" s="59"/>
      <c r="DE62" s="62"/>
      <c r="DF62" s="59"/>
      <c r="DG62" s="55"/>
      <c r="DH62" s="55"/>
      <c r="DI62" s="55"/>
      <c r="DJ62" s="55"/>
      <c r="DK62" s="55"/>
      <c r="DL62" s="60"/>
    </row>
    <row r="63" spans="1:116" s="54" customFormat="1" ht="15" hidden="1" x14ac:dyDescent="0.25">
      <c r="A63" s="172">
        <v>48</v>
      </c>
      <c r="B63" s="206">
        <v>40498</v>
      </c>
      <c r="C63" s="186" t="s">
        <v>1152</v>
      </c>
      <c r="D63" s="187" t="s">
        <v>1150</v>
      </c>
      <c r="E63" s="206" t="s">
        <v>591</v>
      </c>
      <c r="F63" s="181">
        <v>1</v>
      </c>
      <c r="G63" s="182"/>
      <c r="H63" s="618"/>
      <c r="I63" s="602" t="s">
        <v>1901</v>
      </c>
      <c r="J63" s="606" t="s">
        <v>1391</v>
      </c>
      <c r="K63" s="602"/>
      <c r="L63" s="606">
        <v>5</v>
      </c>
      <c r="M63" s="618"/>
      <c r="N63" s="606"/>
      <c r="O63" s="606" t="s">
        <v>1389</v>
      </c>
      <c r="P63" s="606" t="s">
        <v>1389</v>
      </c>
      <c r="Q63" s="606" t="s">
        <v>1791</v>
      </c>
      <c r="R63" s="609"/>
      <c r="S63" s="606"/>
      <c r="T63" s="609"/>
      <c r="U63" s="606"/>
      <c r="V63" s="606">
        <v>5</v>
      </c>
      <c r="W63" s="602">
        <v>6</v>
      </c>
      <c r="X63" s="606"/>
      <c r="Y63" s="606"/>
      <c r="Z63" s="604"/>
      <c r="AA63" s="608" t="s">
        <v>1901</v>
      </c>
      <c r="AB63" s="606"/>
      <c r="AC63" s="606"/>
      <c r="AD63" s="609" t="s">
        <v>1389</v>
      </c>
      <c r="AE63" s="608">
        <v>5</v>
      </c>
      <c r="AF63" s="618" t="s">
        <v>1791</v>
      </c>
      <c r="AG63" s="608" t="s">
        <v>1987</v>
      </c>
      <c r="AH63" s="618" t="s">
        <v>1791</v>
      </c>
      <c r="AI63" s="606"/>
      <c r="AJ63" s="606"/>
      <c r="AK63" s="606"/>
      <c r="AL63" s="606" t="s">
        <v>1389</v>
      </c>
      <c r="AM63" s="609"/>
      <c r="AN63" s="609"/>
      <c r="AO63" s="606">
        <v>10</v>
      </c>
      <c r="AP63" s="608"/>
      <c r="AQ63" s="606"/>
      <c r="AR63" s="609" t="s">
        <v>1389</v>
      </c>
      <c r="AS63" s="606" t="s">
        <v>1901</v>
      </c>
      <c r="AT63" s="609" t="s">
        <v>2547</v>
      </c>
      <c r="AU63" s="618" t="s">
        <v>1791</v>
      </c>
      <c r="AV63" s="606" t="s">
        <v>1901</v>
      </c>
      <c r="AW63" s="606"/>
      <c r="AX63" s="606"/>
      <c r="AY63" s="609"/>
      <c r="AZ63" s="611">
        <v>5</v>
      </c>
      <c r="BA63" s="611" t="s">
        <v>1901</v>
      </c>
      <c r="BB63" s="611"/>
      <c r="BC63" s="611"/>
      <c r="BD63" s="611"/>
      <c r="BE63" s="605"/>
      <c r="BF63" s="611" t="s">
        <v>1901</v>
      </c>
      <c r="BG63" s="597"/>
      <c r="BH63" s="597"/>
      <c r="BI63" s="597"/>
      <c r="BJ63" s="597"/>
      <c r="BK63" s="620"/>
      <c r="BL63" s="611"/>
      <c r="BM63" s="609">
        <v>8</v>
      </c>
      <c r="BN63" s="608"/>
      <c r="BO63" s="93">
        <f t="shared" si="7"/>
        <v>1</v>
      </c>
      <c r="BP63" s="55">
        <f t="shared" si="8"/>
        <v>3</v>
      </c>
      <c r="BQ63" s="55">
        <f t="shared" si="9"/>
        <v>0</v>
      </c>
      <c r="BR63" s="55">
        <f t="shared" si="10"/>
        <v>4</v>
      </c>
      <c r="BS63" s="55">
        <f t="shared" si="11"/>
        <v>0</v>
      </c>
      <c r="BT63" s="55">
        <f t="shared" si="12"/>
        <v>7</v>
      </c>
      <c r="BU63" s="59"/>
      <c r="BV63" s="55"/>
      <c r="BW63" s="55"/>
      <c r="BX63" s="55"/>
      <c r="BY63" s="55"/>
      <c r="BZ63" s="55"/>
      <c r="CA63" s="55"/>
      <c r="CB63" s="55"/>
      <c r="CC63" s="62"/>
      <c r="CD63" s="60"/>
      <c r="CE63" s="59"/>
      <c r="CF63" s="55"/>
      <c r="CG63" s="55"/>
      <c r="CH63" s="55"/>
      <c r="CI63" s="63"/>
      <c r="CJ63" s="59"/>
      <c r="CK63" s="55"/>
      <c r="CL63" s="55"/>
      <c r="CM63" s="55"/>
      <c r="CN63" s="55"/>
      <c r="CO63" s="55"/>
      <c r="CP63" s="55"/>
      <c r="CQ63" s="55"/>
      <c r="CR63" s="55"/>
      <c r="CS63" s="63"/>
      <c r="CT63" s="59"/>
      <c r="CU63" s="55"/>
      <c r="CV63" s="55"/>
      <c r="CW63" s="55"/>
      <c r="CX63" s="55"/>
      <c r="CY63" s="55"/>
      <c r="CZ63" s="55"/>
      <c r="DA63" s="55"/>
      <c r="DB63" s="55"/>
      <c r="DC63" s="65"/>
      <c r="DD63" s="59"/>
      <c r="DE63" s="62"/>
      <c r="DF63" s="59"/>
      <c r="DG63" s="55"/>
      <c r="DH63" s="55"/>
      <c r="DI63" s="55"/>
      <c r="DJ63" s="55"/>
      <c r="DK63" s="55"/>
      <c r="DL63" s="60"/>
    </row>
    <row r="64" spans="1:116" s="806" customFormat="1" ht="15.75" customHeight="1" x14ac:dyDescent="0.25">
      <c r="A64" s="752">
        <v>49</v>
      </c>
      <c r="B64" s="753">
        <v>40498</v>
      </c>
      <c r="C64" s="776" t="s">
        <v>1154</v>
      </c>
      <c r="D64" s="777" t="s">
        <v>1153</v>
      </c>
      <c r="E64" s="753" t="s">
        <v>591</v>
      </c>
      <c r="F64" s="791">
        <v>8</v>
      </c>
      <c r="G64" s="792"/>
      <c r="H64" s="793">
        <v>10</v>
      </c>
      <c r="I64" s="771">
        <v>10</v>
      </c>
      <c r="J64" s="771">
        <v>9</v>
      </c>
      <c r="K64" s="770">
        <v>10</v>
      </c>
      <c r="L64" s="771">
        <v>9</v>
      </c>
      <c r="M64" s="771">
        <v>9</v>
      </c>
      <c r="N64" s="771">
        <v>10</v>
      </c>
      <c r="O64" s="771">
        <v>10</v>
      </c>
      <c r="P64" s="771">
        <v>10</v>
      </c>
      <c r="Q64" s="770">
        <v>10</v>
      </c>
      <c r="R64" s="778">
        <v>9</v>
      </c>
      <c r="S64" s="771">
        <v>10</v>
      </c>
      <c r="T64" s="778">
        <v>9</v>
      </c>
      <c r="U64" s="770">
        <v>10</v>
      </c>
      <c r="V64" s="771">
        <v>9</v>
      </c>
      <c r="W64" s="770">
        <v>10</v>
      </c>
      <c r="X64" s="771">
        <v>10</v>
      </c>
      <c r="Y64" s="771">
        <v>9</v>
      </c>
      <c r="Z64" s="771">
        <v>9</v>
      </c>
      <c r="AA64" s="771">
        <v>10</v>
      </c>
      <c r="AB64" s="771">
        <v>10</v>
      </c>
      <c r="AC64" s="771">
        <v>10</v>
      </c>
      <c r="AD64" s="778">
        <v>10</v>
      </c>
      <c r="AE64" s="759">
        <v>10</v>
      </c>
      <c r="AF64" s="771">
        <v>9</v>
      </c>
      <c r="AG64" s="771">
        <v>9</v>
      </c>
      <c r="AH64" s="793">
        <v>10</v>
      </c>
      <c r="AI64" s="771">
        <v>9</v>
      </c>
      <c r="AJ64" s="771">
        <v>10</v>
      </c>
      <c r="AK64" s="771">
        <v>10</v>
      </c>
      <c r="AL64" s="771">
        <v>9</v>
      </c>
      <c r="AM64" s="778">
        <v>9</v>
      </c>
      <c r="AN64" s="778">
        <v>10</v>
      </c>
      <c r="AO64" s="771">
        <v>10</v>
      </c>
      <c r="AP64" s="759">
        <v>10</v>
      </c>
      <c r="AQ64" s="771">
        <v>9</v>
      </c>
      <c r="AR64" s="778">
        <v>10</v>
      </c>
      <c r="AS64" s="778">
        <v>9</v>
      </c>
      <c r="AT64" s="778">
        <v>10</v>
      </c>
      <c r="AU64" s="778">
        <v>9</v>
      </c>
      <c r="AV64" s="778">
        <v>9</v>
      </c>
      <c r="AW64" s="778">
        <v>10</v>
      </c>
      <c r="AX64" s="771">
        <v>9</v>
      </c>
      <c r="AY64" s="778">
        <v>9</v>
      </c>
      <c r="AZ64" s="798">
        <v>10</v>
      </c>
      <c r="BA64" s="798">
        <v>10</v>
      </c>
      <c r="BB64" s="798"/>
      <c r="BC64" s="798"/>
      <c r="BD64" s="798"/>
      <c r="BE64" s="799">
        <v>9</v>
      </c>
      <c r="BF64" s="798"/>
      <c r="BG64" s="797"/>
      <c r="BH64" s="797"/>
      <c r="BI64" s="797"/>
      <c r="BJ64" s="797"/>
      <c r="BK64" s="800"/>
      <c r="BL64" s="798">
        <v>9</v>
      </c>
      <c r="BM64" s="778">
        <v>9</v>
      </c>
      <c r="BN64" s="759">
        <v>9</v>
      </c>
      <c r="BO64" s="774">
        <f>COUNTIF(H64:BN64,"2024-1")</f>
        <v>0</v>
      </c>
      <c r="BP64" s="775">
        <f t="shared" ref="BP64:BP65" si="13">COUNTIF(H64:BN64,"&gt;5")</f>
        <v>50</v>
      </c>
      <c r="BQ64" s="775">
        <f t="shared" ref="BQ64:BQ65" si="14">COUNTIF(H64:BN64,"&gt;5?")</f>
        <v>0</v>
      </c>
      <c r="BR64" s="775">
        <f t="shared" ref="BR64:BR65" si="15">COUNTIF(H64:BN64,"5")</f>
        <v>0</v>
      </c>
      <c r="BS64" s="775">
        <f t="shared" ref="BS64:BS65" si="16">COUNTIF(H64:BN64,"5*")</f>
        <v>0</v>
      </c>
      <c r="BT64" s="775">
        <f t="shared" ref="BT64:BT65" si="17">SUM(BP64:BS64)</f>
        <v>50</v>
      </c>
      <c r="BU64" s="801"/>
      <c r="BV64" s="775"/>
      <c r="BW64" s="775"/>
      <c r="BX64" s="775"/>
      <c r="BY64" s="775"/>
      <c r="BZ64" s="775"/>
      <c r="CA64" s="775"/>
      <c r="CB64" s="775"/>
      <c r="CC64" s="802"/>
      <c r="CD64" s="803"/>
      <c r="CE64" s="801"/>
      <c r="CF64" s="775"/>
      <c r="CG64" s="775"/>
      <c r="CH64" s="775"/>
      <c r="CI64" s="804"/>
      <c r="CJ64" s="801"/>
      <c r="CK64" s="775"/>
      <c r="CL64" s="775"/>
      <c r="CM64" s="775"/>
      <c r="CN64" s="775"/>
      <c r="CO64" s="775"/>
      <c r="CP64" s="775"/>
      <c r="CQ64" s="775"/>
      <c r="CR64" s="775"/>
      <c r="CS64" s="804"/>
      <c r="CT64" s="801"/>
      <c r="CU64" s="775"/>
      <c r="CV64" s="775"/>
      <c r="CW64" s="775"/>
      <c r="CX64" s="775"/>
      <c r="CY64" s="775"/>
      <c r="CZ64" s="775"/>
      <c r="DA64" s="775"/>
      <c r="DB64" s="775"/>
      <c r="DC64" s="805"/>
      <c r="DD64" s="801"/>
      <c r="DE64" s="802"/>
      <c r="DF64" s="801"/>
      <c r="DG64" s="775"/>
      <c r="DH64" s="775"/>
      <c r="DI64" s="775"/>
      <c r="DJ64" s="775"/>
      <c r="DK64" s="775"/>
      <c r="DL64" s="803"/>
    </row>
    <row r="65" spans="1:116" s="54" customFormat="1" ht="15" hidden="1" customHeight="1" x14ac:dyDescent="0.25">
      <c r="A65" s="172">
        <v>50</v>
      </c>
      <c r="B65" s="206">
        <v>40498</v>
      </c>
      <c r="C65" s="186" t="s">
        <v>1158</v>
      </c>
      <c r="D65" s="187" t="s">
        <v>1157</v>
      </c>
      <c r="E65" s="206" t="s">
        <v>591</v>
      </c>
      <c r="F65" s="181">
        <v>8</v>
      </c>
      <c r="G65" s="182"/>
      <c r="H65" s="618">
        <v>9</v>
      </c>
      <c r="I65" s="602">
        <v>10</v>
      </c>
      <c r="J65" s="606">
        <v>9</v>
      </c>
      <c r="K65" s="602">
        <v>10</v>
      </c>
      <c r="L65" s="606">
        <v>9</v>
      </c>
      <c r="M65" s="606">
        <v>9</v>
      </c>
      <c r="N65" s="606">
        <v>10</v>
      </c>
      <c r="O65" s="606">
        <v>9</v>
      </c>
      <c r="P65" s="606">
        <v>10</v>
      </c>
      <c r="Q65" s="606">
        <v>9</v>
      </c>
      <c r="R65" s="609">
        <v>9</v>
      </c>
      <c r="S65" s="606">
        <v>10</v>
      </c>
      <c r="T65" s="609">
        <v>9</v>
      </c>
      <c r="U65" s="606">
        <v>10</v>
      </c>
      <c r="V65" s="606">
        <v>9</v>
      </c>
      <c r="W65" s="602">
        <v>10</v>
      </c>
      <c r="X65" s="606">
        <v>9</v>
      </c>
      <c r="Y65" s="606">
        <v>9</v>
      </c>
      <c r="Z65" s="606">
        <v>9</v>
      </c>
      <c r="AA65" s="608">
        <v>10</v>
      </c>
      <c r="AB65" s="606">
        <v>10</v>
      </c>
      <c r="AC65" s="606">
        <v>9</v>
      </c>
      <c r="AD65" s="609">
        <v>9</v>
      </c>
      <c r="AE65" s="608">
        <v>9</v>
      </c>
      <c r="AF65" s="618">
        <v>9</v>
      </c>
      <c r="AG65" s="608">
        <v>8</v>
      </c>
      <c r="AH65" s="618">
        <v>9</v>
      </c>
      <c r="AI65" s="606">
        <v>9</v>
      </c>
      <c r="AJ65" s="606">
        <v>10</v>
      </c>
      <c r="AK65" s="606">
        <v>9</v>
      </c>
      <c r="AL65" s="606">
        <v>9</v>
      </c>
      <c r="AM65" s="609">
        <v>10</v>
      </c>
      <c r="AN65" s="609">
        <v>10</v>
      </c>
      <c r="AO65" s="606">
        <v>10</v>
      </c>
      <c r="AP65" s="608">
        <v>10</v>
      </c>
      <c r="AQ65" s="606">
        <v>9</v>
      </c>
      <c r="AR65" s="609">
        <v>10</v>
      </c>
      <c r="AS65" s="606">
        <v>9</v>
      </c>
      <c r="AT65" s="618">
        <v>10</v>
      </c>
      <c r="AU65" s="618">
        <v>10</v>
      </c>
      <c r="AV65" s="606" t="s">
        <v>292</v>
      </c>
      <c r="AW65" s="606">
        <v>9</v>
      </c>
      <c r="AX65" s="606">
        <v>9</v>
      </c>
      <c r="AY65" s="609">
        <v>10</v>
      </c>
      <c r="AZ65" s="611">
        <v>10</v>
      </c>
      <c r="BA65" s="611">
        <v>8</v>
      </c>
      <c r="BB65" s="611"/>
      <c r="BC65" s="611"/>
      <c r="BD65" s="611"/>
      <c r="BE65" s="605"/>
      <c r="BF65" s="611">
        <v>9</v>
      </c>
      <c r="BG65" s="597"/>
      <c r="BH65" s="597"/>
      <c r="BI65" s="597"/>
      <c r="BJ65" s="597"/>
      <c r="BK65" s="620"/>
      <c r="BL65" s="611">
        <v>9</v>
      </c>
      <c r="BM65" s="609">
        <v>9</v>
      </c>
      <c r="BN65" s="608">
        <v>9</v>
      </c>
      <c r="BO65" s="93">
        <f t="shared" ref="BO65" si="18">COUNTIF(H65:BN65,"2023-1")</f>
        <v>0</v>
      </c>
      <c r="BP65" s="55">
        <f t="shared" si="13"/>
        <v>49</v>
      </c>
      <c r="BQ65" s="55">
        <f t="shared" si="14"/>
        <v>1</v>
      </c>
      <c r="BR65" s="55">
        <f t="shared" si="15"/>
        <v>0</v>
      </c>
      <c r="BS65" s="55">
        <f t="shared" si="16"/>
        <v>0</v>
      </c>
      <c r="BT65" s="55">
        <f t="shared" si="17"/>
        <v>50</v>
      </c>
      <c r="BU65" s="59"/>
      <c r="BV65" s="55"/>
      <c r="BW65" s="55"/>
      <c r="BX65" s="55"/>
      <c r="BY65" s="55"/>
      <c r="BZ65" s="55"/>
      <c r="CA65" s="55"/>
      <c r="CB65" s="55"/>
      <c r="CC65" s="62"/>
      <c r="CD65" s="60"/>
      <c r="CE65" s="59"/>
      <c r="CF65" s="55"/>
      <c r="CG65" s="55"/>
      <c r="CH65" s="55"/>
      <c r="CI65" s="63"/>
      <c r="CJ65" s="59"/>
      <c r="CK65" s="55"/>
      <c r="CL65" s="55"/>
      <c r="CM65" s="55"/>
      <c r="CN65" s="55"/>
      <c r="CO65" s="55"/>
      <c r="CP65" s="55"/>
      <c r="CQ65" s="55"/>
      <c r="CR65" s="55"/>
      <c r="CS65" s="63"/>
      <c r="CT65" s="59"/>
      <c r="CU65" s="55"/>
      <c r="CV65" s="55"/>
      <c r="CW65" s="55"/>
      <c r="CX65" s="55"/>
      <c r="CY65" s="55"/>
      <c r="CZ65" s="55"/>
      <c r="DA65" s="55"/>
      <c r="DB65" s="55"/>
      <c r="DC65" s="65"/>
      <c r="DD65" s="59"/>
      <c r="DE65" s="62"/>
      <c r="DF65" s="59"/>
      <c r="DG65" s="55"/>
      <c r="DH65" s="55"/>
      <c r="DI65" s="55"/>
      <c r="DJ65" s="55"/>
      <c r="DK65" s="55"/>
      <c r="DL65" s="60"/>
    </row>
    <row r="66" spans="1:116" s="65" customFormat="1" ht="15" hidden="1" customHeight="1" x14ac:dyDescent="0.25">
      <c r="A66" s="172">
        <v>38</v>
      </c>
      <c r="B66" s="206">
        <v>40498</v>
      </c>
      <c r="C66" s="86" t="s">
        <v>432</v>
      </c>
      <c r="D66" s="187" t="s">
        <v>433</v>
      </c>
      <c r="E66" s="91" t="s">
        <v>591</v>
      </c>
      <c r="F66" s="57">
        <v>5</v>
      </c>
      <c r="G66" s="58"/>
      <c r="H66" s="622">
        <v>9</v>
      </c>
      <c r="I66" s="613">
        <v>10</v>
      </c>
      <c r="J66" s="606" t="s">
        <v>1391</v>
      </c>
      <c r="K66" s="613">
        <v>9</v>
      </c>
      <c r="L66" s="607">
        <v>7</v>
      </c>
      <c r="M66" s="603">
        <v>8</v>
      </c>
      <c r="N66" s="606" t="s">
        <v>1389</v>
      </c>
      <c r="O66" s="606" t="s">
        <v>1389</v>
      </c>
      <c r="P66" s="602">
        <v>8</v>
      </c>
      <c r="Q66" s="602">
        <v>9</v>
      </c>
      <c r="R66" s="602">
        <v>6</v>
      </c>
      <c r="S66" s="606">
        <v>9</v>
      </c>
      <c r="T66" s="605">
        <v>9</v>
      </c>
      <c r="U66" s="602">
        <v>10</v>
      </c>
      <c r="V66" s="602">
        <v>9</v>
      </c>
      <c r="W66" s="602">
        <v>10</v>
      </c>
      <c r="X66" s="602">
        <v>7</v>
      </c>
      <c r="Y66" s="613">
        <v>9</v>
      </c>
      <c r="Z66" s="618">
        <v>9</v>
      </c>
      <c r="AA66" s="609">
        <v>9</v>
      </c>
      <c r="AB66" s="602">
        <v>8</v>
      </c>
      <c r="AC66" s="602">
        <v>9</v>
      </c>
      <c r="AD66" s="602">
        <v>10</v>
      </c>
      <c r="AE66" s="609">
        <v>9</v>
      </c>
      <c r="AF66" s="603">
        <v>10</v>
      </c>
      <c r="AG66" s="602">
        <v>10</v>
      </c>
      <c r="AH66" s="603">
        <v>10</v>
      </c>
      <c r="AI66" s="602">
        <v>10</v>
      </c>
      <c r="AJ66" s="602">
        <v>9</v>
      </c>
      <c r="AK66" s="602">
        <v>9</v>
      </c>
      <c r="AL66" s="602">
        <v>10</v>
      </c>
      <c r="AM66" s="605"/>
      <c r="AN66" s="605">
        <v>9</v>
      </c>
      <c r="AO66" s="602">
        <v>10</v>
      </c>
      <c r="AP66" s="609">
        <v>9</v>
      </c>
      <c r="AQ66" s="597">
        <v>9</v>
      </c>
      <c r="AR66" s="607">
        <v>9</v>
      </c>
      <c r="AS66" s="603"/>
      <c r="AT66" s="603">
        <v>10</v>
      </c>
      <c r="AU66" s="603">
        <v>10</v>
      </c>
      <c r="AV66" s="610">
        <v>9</v>
      </c>
      <c r="AW66" s="609">
        <v>8</v>
      </c>
      <c r="AX66" s="613">
        <v>9</v>
      </c>
      <c r="AY66" s="615">
        <v>8</v>
      </c>
      <c r="AZ66" s="611">
        <v>6</v>
      </c>
      <c r="BA66" s="597"/>
      <c r="BB66" s="611"/>
      <c r="BC66" s="611"/>
      <c r="BD66" s="611"/>
      <c r="BE66" s="605"/>
      <c r="BF66" s="597"/>
      <c r="BG66" s="597"/>
      <c r="BH66" s="597">
        <v>10</v>
      </c>
      <c r="BI66" s="597"/>
      <c r="BJ66" s="597">
        <v>9</v>
      </c>
      <c r="BK66" s="597"/>
      <c r="BL66" s="595">
        <v>8</v>
      </c>
      <c r="BM66" s="602">
        <v>8</v>
      </c>
      <c r="BN66" s="608">
        <v>8</v>
      </c>
      <c r="BO66" s="93">
        <f t="shared" ref="BO66:BO68" si="19">COUNTIF(H66:BN66,"2022-2")</f>
        <v>0</v>
      </c>
      <c r="BP66" s="55">
        <f t="shared" ref="BP66:BP68" si="20">COUNTIF(H66:BN66,"&gt;5")</f>
        <v>45</v>
      </c>
      <c r="BQ66" s="55">
        <f t="shared" ref="BQ66:BQ68" si="21">COUNTIF(H66:BN66,"&gt;5?")</f>
        <v>0</v>
      </c>
      <c r="BR66" s="55">
        <f t="shared" ref="BR66:BR68" si="22">COUNTIF(H66:BN66,"5")</f>
        <v>0</v>
      </c>
      <c r="BS66" s="55">
        <f t="shared" ref="BS66:BS68" si="23">COUNTIF(H66:BN66,"5*")</f>
        <v>0</v>
      </c>
      <c r="BT66" s="55">
        <f t="shared" ref="BT66:BT68" si="24">SUM(BP66:BS66)</f>
        <v>45</v>
      </c>
      <c r="BU66" s="8">
        <v>8</v>
      </c>
      <c r="BV66" s="7">
        <v>7</v>
      </c>
      <c r="BW66" s="7">
        <v>8</v>
      </c>
      <c r="BX66" s="7"/>
      <c r="BY66" s="7"/>
      <c r="BZ66" s="7"/>
      <c r="CA66" s="7"/>
      <c r="CB66" s="7"/>
      <c r="CC66" s="22"/>
      <c r="CD66" s="13"/>
      <c r="CE66" s="8"/>
      <c r="CF66" s="7"/>
      <c r="CG66" s="7"/>
      <c r="CH66" s="7"/>
      <c r="CI66" s="23"/>
      <c r="CJ66" s="8"/>
      <c r="CK66" s="7"/>
      <c r="CL66" s="7"/>
      <c r="CM66" s="7"/>
      <c r="CN66" s="7"/>
      <c r="CO66" s="7"/>
      <c r="CP66" s="7"/>
      <c r="CQ66" s="7"/>
      <c r="CR66" s="7"/>
      <c r="CS66" s="23"/>
      <c r="CT66" s="8"/>
      <c r="CU66" s="7"/>
      <c r="CV66" s="7"/>
      <c r="CW66" s="7"/>
      <c r="CX66" s="7"/>
      <c r="CY66" s="7"/>
      <c r="CZ66" s="7"/>
      <c r="DA66" s="7"/>
      <c r="DB66" s="7"/>
      <c r="DC66" s="349"/>
      <c r="DD66" s="8"/>
      <c r="DE66" s="22"/>
      <c r="DF66" s="8"/>
      <c r="DG66" s="7"/>
      <c r="DH66" s="7"/>
      <c r="DI66" s="7"/>
      <c r="DJ66" s="7"/>
      <c r="DK66" s="7"/>
      <c r="DL66" s="13"/>
    </row>
    <row r="67" spans="1:116" s="65" customFormat="1" ht="15" hidden="1" customHeight="1" x14ac:dyDescent="0.25">
      <c r="A67" s="172">
        <v>39</v>
      </c>
      <c r="B67" s="206">
        <v>40498</v>
      </c>
      <c r="C67" s="186" t="s">
        <v>796</v>
      </c>
      <c r="D67" s="187" t="s">
        <v>797</v>
      </c>
      <c r="E67" s="206" t="s">
        <v>591</v>
      </c>
      <c r="F67" s="181"/>
      <c r="G67" s="182">
        <v>1</v>
      </c>
      <c r="H67" s="604" t="s">
        <v>16</v>
      </c>
      <c r="I67" s="612" t="s">
        <v>16</v>
      </c>
      <c r="J67" s="606" t="s">
        <v>1391</v>
      </c>
      <c r="K67" s="613" t="s">
        <v>16</v>
      </c>
      <c r="L67" s="606" t="s">
        <v>595</v>
      </c>
      <c r="M67" s="618" t="s">
        <v>16</v>
      </c>
      <c r="N67" s="606" t="s">
        <v>1389</v>
      </c>
      <c r="O67" s="606" t="s">
        <v>1389</v>
      </c>
      <c r="P67" s="606">
        <v>8</v>
      </c>
      <c r="Q67" s="602">
        <v>9</v>
      </c>
      <c r="R67" s="609">
        <v>9</v>
      </c>
      <c r="S67" s="606">
        <v>9</v>
      </c>
      <c r="T67" s="609" t="s">
        <v>16</v>
      </c>
      <c r="U67" s="602" t="s">
        <v>16</v>
      </c>
      <c r="V67" s="606" t="s">
        <v>16</v>
      </c>
      <c r="W67" s="602" t="s">
        <v>16</v>
      </c>
      <c r="X67" s="606" t="s">
        <v>16</v>
      </c>
      <c r="Y67" s="612" t="s">
        <v>16</v>
      </c>
      <c r="Z67" s="618" t="s">
        <v>16</v>
      </c>
      <c r="AA67" s="609" t="s">
        <v>16</v>
      </c>
      <c r="AB67" s="606">
        <v>9</v>
      </c>
      <c r="AC67" s="606" t="s">
        <v>16</v>
      </c>
      <c r="AD67" s="606">
        <v>8</v>
      </c>
      <c r="AE67" s="609" t="s">
        <v>16</v>
      </c>
      <c r="AF67" s="618" t="s">
        <v>16</v>
      </c>
      <c r="AG67" s="606" t="s">
        <v>16</v>
      </c>
      <c r="AH67" s="618" t="s">
        <v>16</v>
      </c>
      <c r="AI67" s="606">
        <v>8</v>
      </c>
      <c r="AJ67" s="606">
        <v>8</v>
      </c>
      <c r="AK67" s="606">
        <v>7</v>
      </c>
      <c r="AL67" s="606">
        <v>7</v>
      </c>
      <c r="AM67" s="609"/>
      <c r="AN67" s="609">
        <v>8</v>
      </c>
      <c r="AO67" s="606">
        <v>9</v>
      </c>
      <c r="AP67" s="609" t="s">
        <v>16</v>
      </c>
      <c r="AQ67" s="606">
        <v>7</v>
      </c>
      <c r="AR67" s="607">
        <v>9</v>
      </c>
      <c r="AS67" s="618" t="s">
        <v>16</v>
      </c>
      <c r="AT67" s="618" t="s">
        <v>16</v>
      </c>
      <c r="AU67" s="618" t="s">
        <v>16</v>
      </c>
      <c r="AV67" s="610">
        <v>9</v>
      </c>
      <c r="AW67" s="609">
        <v>8</v>
      </c>
      <c r="AX67" s="612" t="s">
        <v>16</v>
      </c>
      <c r="AY67" s="608">
        <v>9</v>
      </c>
      <c r="AZ67" s="611" t="s">
        <v>16</v>
      </c>
      <c r="BA67" s="611"/>
      <c r="BB67" s="611"/>
      <c r="BC67" s="611" t="s">
        <v>16</v>
      </c>
      <c r="BD67" s="611"/>
      <c r="BE67" s="605">
        <v>9</v>
      </c>
      <c r="BF67" s="597"/>
      <c r="BG67" s="597"/>
      <c r="BH67" s="597"/>
      <c r="BI67" s="597"/>
      <c r="BJ67" s="597"/>
      <c r="BK67" s="620"/>
      <c r="BL67" s="616">
        <v>5</v>
      </c>
      <c r="BM67" s="609" t="s">
        <v>16</v>
      </c>
      <c r="BN67" s="608" t="s">
        <v>16</v>
      </c>
      <c r="BO67" s="93">
        <f t="shared" si="19"/>
        <v>0</v>
      </c>
      <c r="BP67" s="55">
        <f t="shared" si="20"/>
        <v>18</v>
      </c>
      <c r="BQ67" s="55">
        <f t="shared" si="21"/>
        <v>27</v>
      </c>
      <c r="BR67" s="55">
        <f t="shared" si="22"/>
        <v>1</v>
      </c>
      <c r="BS67" s="55">
        <f t="shared" si="23"/>
        <v>0</v>
      </c>
      <c r="BT67" s="55">
        <f t="shared" si="24"/>
        <v>46</v>
      </c>
      <c r="BU67" s="8"/>
      <c r="BV67" s="7"/>
      <c r="BW67" s="7"/>
      <c r="BX67" s="7"/>
      <c r="BY67" s="7"/>
      <c r="BZ67" s="7"/>
      <c r="CA67" s="7"/>
      <c r="CB67" s="7"/>
      <c r="CC67" s="22"/>
      <c r="CD67" s="13"/>
      <c r="CE67" s="8"/>
      <c r="CF67" s="7"/>
      <c r="CG67" s="7"/>
      <c r="CH67" s="7"/>
      <c r="CI67" s="23"/>
      <c r="CJ67" s="8"/>
      <c r="CK67" s="7"/>
      <c r="CL67" s="7"/>
      <c r="CM67" s="7"/>
      <c r="CN67" s="7"/>
      <c r="CO67" s="7"/>
      <c r="CP67" s="7"/>
      <c r="CQ67" s="7"/>
      <c r="CR67" s="7"/>
      <c r="CS67" s="23"/>
      <c r="CT67" s="8"/>
      <c r="CU67" s="7"/>
      <c r="CV67" s="7"/>
      <c r="CW67" s="7"/>
      <c r="CX67" s="7"/>
      <c r="CY67" s="7"/>
      <c r="CZ67" s="7"/>
      <c r="DA67" s="7"/>
      <c r="DB67" s="7"/>
      <c r="DC67" s="24"/>
      <c r="DD67" s="8"/>
      <c r="DE67" s="22"/>
      <c r="DF67" s="8"/>
      <c r="DG67" s="7"/>
      <c r="DH67" s="7"/>
      <c r="DI67" s="7"/>
      <c r="DJ67" s="7"/>
      <c r="DK67" s="7"/>
      <c r="DL67" s="13"/>
    </row>
    <row r="68" spans="1:116" s="54" customFormat="1" ht="15" hidden="1" customHeight="1" x14ac:dyDescent="0.25">
      <c r="A68" s="172">
        <v>38</v>
      </c>
      <c r="B68" s="206">
        <v>40498</v>
      </c>
      <c r="C68" s="186" t="s">
        <v>772</v>
      </c>
      <c r="D68" s="187" t="s">
        <v>773</v>
      </c>
      <c r="E68" s="206" t="s">
        <v>591</v>
      </c>
      <c r="F68" s="181">
        <v>8</v>
      </c>
      <c r="G68" s="182"/>
      <c r="H68" s="618">
        <v>9</v>
      </c>
      <c r="I68" s="606">
        <v>8</v>
      </c>
      <c r="J68" s="606">
        <v>9</v>
      </c>
      <c r="K68" s="602">
        <v>9</v>
      </c>
      <c r="L68" s="606">
        <v>10</v>
      </c>
      <c r="M68" s="618">
        <v>8</v>
      </c>
      <c r="N68" s="606">
        <v>8</v>
      </c>
      <c r="O68" s="606">
        <v>9</v>
      </c>
      <c r="P68" s="606">
        <v>9</v>
      </c>
      <c r="Q68" s="602">
        <v>10</v>
      </c>
      <c r="R68" s="609">
        <v>8</v>
      </c>
      <c r="S68" s="606">
        <v>8</v>
      </c>
      <c r="T68" s="618">
        <v>8</v>
      </c>
      <c r="U68" s="602">
        <v>8</v>
      </c>
      <c r="V68" s="606">
        <v>10</v>
      </c>
      <c r="W68" s="606">
        <v>10</v>
      </c>
      <c r="X68" s="606">
        <v>8</v>
      </c>
      <c r="Y68" s="606">
        <v>7</v>
      </c>
      <c r="Z68" s="606">
        <v>9</v>
      </c>
      <c r="AA68" s="608">
        <v>9</v>
      </c>
      <c r="AB68" s="606">
        <v>9</v>
      </c>
      <c r="AC68" s="618">
        <v>9</v>
      </c>
      <c r="AD68" s="606">
        <v>8</v>
      </c>
      <c r="AE68" s="604">
        <v>8</v>
      </c>
      <c r="AF68" s="618">
        <v>9</v>
      </c>
      <c r="AG68" s="597">
        <v>10</v>
      </c>
      <c r="AH68" s="618">
        <v>9</v>
      </c>
      <c r="AI68" s="606">
        <v>9</v>
      </c>
      <c r="AJ68" s="606">
        <v>7</v>
      </c>
      <c r="AK68" s="606">
        <v>8</v>
      </c>
      <c r="AL68" s="606">
        <v>7</v>
      </c>
      <c r="AM68" s="609">
        <v>10</v>
      </c>
      <c r="AN68" s="609">
        <v>10</v>
      </c>
      <c r="AO68" s="606">
        <v>8</v>
      </c>
      <c r="AP68" s="608">
        <v>10</v>
      </c>
      <c r="AQ68" s="606">
        <v>8</v>
      </c>
      <c r="AR68" s="607">
        <v>9</v>
      </c>
      <c r="AS68" s="618">
        <v>10</v>
      </c>
      <c r="AT68" s="618">
        <v>9</v>
      </c>
      <c r="AU68" s="618">
        <v>9</v>
      </c>
      <c r="AV68" s="610">
        <v>9</v>
      </c>
      <c r="AW68" s="608">
        <v>7</v>
      </c>
      <c r="AX68" s="606">
        <v>9</v>
      </c>
      <c r="AY68" s="609">
        <v>8</v>
      </c>
      <c r="AZ68" s="611"/>
      <c r="BA68" s="611">
        <v>8</v>
      </c>
      <c r="BB68" s="611"/>
      <c r="BC68" s="611"/>
      <c r="BD68" s="611"/>
      <c r="BE68" s="611"/>
      <c r="BF68" s="597">
        <v>7</v>
      </c>
      <c r="BG68" s="597"/>
      <c r="BH68" s="597"/>
      <c r="BI68" s="597"/>
      <c r="BJ68" s="597">
        <v>9</v>
      </c>
      <c r="BK68" s="620"/>
      <c r="BL68" s="609">
        <v>7</v>
      </c>
      <c r="BM68" s="606">
        <v>9</v>
      </c>
      <c r="BN68" s="608">
        <v>8</v>
      </c>
      <c r="BO68" s="93">
        <f t="shared" si="19"/>
        <v>0</v>
      </c>
      <c r="BP68" s="55">
        <f t="shared" si="20"/>
        <v>50</v>
      </c>
      <c r="BQ68" s="55">
        <f t="shared" si="21"/>
        <v>0</v>
      </c>
      <c r="BR68" s="55">
        <f t="shared" si="22"/>
        <v>0</v>
      </c>
      <c r="BS68" s="55">
        <f t="shared" si="23"/>
        <v>0</v>
      </c>
      <c r="BT68" s="55">
        <f t="shared" si="24"/>
        <v>50</v>
      </c>
      <c r="BU68" s="59"/>
      <c r="BV68" s="55"/>
      <c r="BW68" s="55"/>
      <c r="BX68" s="55"/>
      <c r="BY68" s="55"/>
      <c r="BZ68" s="55"/>
      <c r="CA68" s="55"/>
      <c r="CB68" s="55"/>
      <c r="CC68" s="62"/>
      <c r="CD68" s="60"/>
      <c r="CE68" s="59"/>
      <c r="CF68" s="55"/>
      <c r="CG68" s="55"/>
      <c r="CH68" s="55"/>
      <c r="CI68" s="63"/>
      <c r="CJ68" s="59"/>
      <c r="CK68" s="55"/>
      <c r="CL68" s="55"/>
      <c r="CM68" s="55"/>
      <c r="CN68" s="55"/>
      <c r="CO68" s="55"/>
      <c r="CP68" s="55"/>
      <c r="CQ68" s="55"/>
      <c r="CR68" s="55"/>
      <c r="CS68" s="63"/>
      <c r="CT68" s="59"/>
      <c r="CU68" s="55"/>
      <c r="CV68" s="55"/>
      <c r="CW68" s="55"/>
      <c r="CX68" s="55"/>
      <c r="CY68" s="55"/>
      <c r="CZ68" s="55"/>
      <c r="DA68" s="55"/>
      <c r="DB68" s="55"/>
      <c r="DC68" s="65"/>
      <c r="DD68" s="59"/>
      <c r="DE68" s="62"/>
      <c r="DF68" s="59"/>
      <c r="DG68" s="55"/>
      <c r="DH68" s="55"/>
      <c r="DI68" s="55"/>
      <c r="DJ68" s="55"/>
      <c r="DK68" s="55"/>
      <c r="DL68" s="60"/>
    </row>
    <row r="69" spans="1:116" s="54" customFormat="1" ht="15" hidden="1" customHeight="1" x14ac:dyDescent="0.25">
      <c r="A69" s="172">
        <v>34</v>
      </c>
      <c r="B69" s="206">
        <v>40498</v>
      </c>
      <c r="C69" s="86" t="s">
        <v>709</v>
      </c>
      <c r="D69" s="85" t="s">
        <v>710</v>
      </c>
      <c r="E69" s="91" t="s">
        <v>591</v>
      </c>
      <c r="F69" s="57">
        <v>1</v>
      </c>
      <c r="G69" s="58"/>
      <c r="H69" s="93"/>
      <c r="I69" s="56" t="s">
        <v>742</v>
      </c>
      <c r="J69" s="56"/>
      <c r="K69" s="56">
        <v>8</v>
      </c>
      <c r="L69" s="94">
        <v>8</v>
      </c>
      <c r="M69" s="93"/>
      <c r="N69" s="56"/>
      <c r="O69" s="56">
        <v>8</v>
      </c>
      <c r="P69" s="55" t="s">
        <v>742</v>
      </c>
      <c r="Q69" s="55">
        <v>8</v>
      </c>
      <c r="R69" s="56" t="s">
        <v>742</v>
      </c>
      <c r="S69" s="55" t="s">
        <v>742</v>
      </c>
      <c r="T69" s="93"/>
      <c r="U69" s="56"/>
      <c r="V69" s="56">
        <v>8</v>
      </c>
      <c r="W69" s="56"/>
      <c r="X69" s="56"/>
      <c r="Y69" s="56">
        <v>7</v>
      </c>
      <c r="Z69" s="165"/>
      <c r="AA69" s="165"/>
      <c r="AB69" s="56"/>
      <c r="AC69" s="56"/>
      <c r="AD69" s="55"/>
      <c r="AE69" s="165"/>
      <c r="AF69" s="93"/>
      <c r="AG69" s="56"/>
      <c r="AH69" s="56"/>
      <c r="AI69" s="56"/>
      <c r="AJ69" s="56"/>
      <c r="AK69" s="95"/>
      <c r="AL69" s="94"/>
      <c r="AM69" s="93"/>
      <c r="AN69" s="180"/>
      <c r="AO69" s="56"/>
      <c r="AP69" s="165"/>
      <c r="AQ69" s="55"/>
      <c r="AR69" s="94"/>
      <c r="AS69" s="93"/>
      <c r="AT69" s="56"/>
      <c r="AU69" s="55"/>
      <c r="AV69" s="59"/>
      <c r="AW69" s="342"/>
      <c r="AX69" s="56"/>
      <c r="AY69" s="180"/>
      <c r="AZ69" s="61"/>
      <c r="BA69" s="55" t="s">
        <v>742</v>
      </c>
      <c r="BB69" s="61"/>
      <c r="BC69" s="61"/>
      <c r="BD69" s="61"/>
      <c r="BE69" s="61"/>
      <c r="BF69" s="55" t="s">
        <v>742</v>
      </c>
      <c r="BG69" s="55"/>
      <c r="BH69" s="55"/>
      <c r="BI69" s="55"/>
      <c r="BJ69" s="55"/>
      <c r="BK69" s="62"/>
      <c r="BL69" s="55">
        <v>8</v>
      </c>
      <c r="BM69" s="183"/>
      <c r="BN69" s="342" t="s">
        <v>742</v>
      </c>
      <c r="BO69" s="93">
        <f t="shared" si="0"/>
        <v>0</v>
      </c>
      <c r="BP69" s="55">
        <f t="shared" si="1"/>
        <v>7</v>
      </c>
      <c r="BQ69" s="55">
        <f t="shared" si="2"/>
        <v>0</v>
      </c>
      <c r="BR69" s="55">
        <f t="shared" si="3"/>
        <v>0</v>
      </c>
      <c r="BS69" s="55">
        <f t="shared" si="4"/>
        <v>0</v>
      </c>
      <c r="BT69" s="55">
        <f t="shared" si="5"/>
        <v>7</v>
      </c>
      <c r="BU69" s="59"/>
      <c r="BV69" s="55"/>
      <c r="BW69" s="55"/>
      <c r="BX69" s="55"/>
      <c r="BY69" s="55"/>
      <c r="BZ69" s="55"/>
      <c r="CA69" s="55"/>
      <c r="CB69" s="55"/>
      <c r="CC69" s="62"/>
      <c r="CD69" s="60"/>
      <c r="CE69" s="59"/>
      <c r="CF69" s="55"/>
      <c r="CG69" s="55"/>
      <c r="CH69" s="55"/>
      <c r="CI69" s="63"/>
      <c r="CJ69" s="59"/>
      <c r="CK69" s="55"/>
      <c r="CL69" s="55"/>
      <c r="CM69" s="55"/>
      <c r="CN69" s="55"/>
      <c r="CO69" s="55"/>
      <c r="CP69" s="55"/>
      <c r="CQ69" s="55"/>
      <c r="CR69" s="55"/>
      <c r="CS69" s="63"/>
      <c r="CT69" s="59"/>
      <c r="CU69" s="55"/>
      <c r="CV69" s="55"/>
      <c r="CW69" s="55"/>
      <c r="CX69" s="55"/>
      <c r="CY69" s="55"/>
      <c r="CZ69" s="55"/>
      <c r="DA69" s="55"/>
      <c r="DB69" s="55"/>
      <c r="DC69" s="65"/>
      <c r="DD69" s="59"/>
      <c r="DE69" s="62"/>
      <c r="DF69" s="59"/>
      <c r="DG69" s="55"/>
      <c r="DH69" s="55"/>
      <c r="DI69" s="55"/>
      <c r="DJ69" s="55"/>
      <c r="DK69" s="55"/>
      <c r="DL69" s="60"/>
    </row>
    <row r="70" spans="1:116" s="65" customFormat="1" ht="15" hidden="1" customHeight="1" x14ac:dyDescent="0.25">
      <c r="A70" s="172">
        <v>35</v>
      </c>
      <c r="B70" s="206">
        <v>40498</v>
      </c>
      <c r="C70" s="86" t="s">
        <v>734</v>
      </c>
      <c r="D70" s="85" t="s">
        <v>735</v>
      </c>
      <c r="E70" s="91" t="s">
        <v>591</v>
      </c>
      <c r="F70" s="57">
        <v>1</v>
      </c>
      <c r="G70" s="58"/>
      <c r="H70" s="93"/>
      <c r="I70" s="56" t="s">
        <v>742</v>
      </c>
      <c r="J70" s="56"/>
      <c r="K70" s="56"/>
      <c r="L70" s="94" t="s">
        <v>742</v>
      </c>
      <c r="M70" s="93"/>
      <c r="N70" s="56"/>
      <c r="O70" s="56"/>
      <c r="P70" s="55" t="s">
        <v>742</v>
      </c>
      <c r="Q70" s="56"/>
      <c r="R70" s="56" t="s">
        <v>742</v>
      </c>
      <c r="S70" s="55" t="s">
        <v>742</v>
      </c>
      <c r="T70" s="180"/>
      <c r="U70" s="56"/>
      <c r="V70" s="56"/>
      <c r="W70" s="56"/>
      <c r="X70" s="56"/>
      <c r="Y70" s="56"/>
      <c r="Z70" s="165"/>
      <c r="AA70" s="176"/>
      <c r="AB70" s="56"/>
      <c r="AC70" s="56"/>
      <c r="AD70" s="56"/>
      <c r="AE70" s="176"/>
      <c r="AF70" s="93"/>
      <c r="AG70" s="56"/>
      <c r="AH70" s="56"/>
      <c r="AI70" s="56"/>
      <c r="AJ70" s="56"/>
      <c r="AK70" s="235"/>
      <c r="AL70" s="235"/>
      <c r="AM70" s="180"/>
      <c r="AN70" s="180"/>
      <c r="AO70" s="56"/>
      <c r="AP70" s="176"/>
      <c r="AQ70" s="55"/>
      <c r="AR70" s="94"/>
      <c r="AS70" s="93"/>
      <c r="AT70" s="56"/>
      <c r="AU70" s="55"/>
      <c r="AV70" s="59"/>
      <c r="AW70" s="176"/>
      <c r="AX70" s="239" t="s">
        <v>742</v>
      </c>
      <c r="AY70" s="237"/>
      <c r="AZ70" s="61"/>
      <c r="BA70" s="55"/>
      <c r="BB70" s="61"/>
      <c r="BC70" s="61"/>
      <c r="BD70" s="61"/>
      <c r="BE70" s="180"/>
      <c r="BF70" s="55"/>
      <c r="BG70" s="55"/>
      <c r="BH70" s="55"/>
      <c r="BI70" s="55"/>
      <c r="BJ70" s="55"/>
      <c r="BK70" s="55"/>
      <c r="BL70" s="55"/>
      <c r="BM70" s="56"/>
      <c r="BN70" s="176" t="s">
        <v>742</v>
      </c>
      <c r="BO70" s="93">
        <f t="shared" si="0"/>
        <v>0</v>
      </c>
      <c r="BP70" s="55">
        <f t="shared" si="1"/>
        <v>0</v>
      </c>
      <c r="BQ70" s="55">
        <f t="shared" si="2"/>
        <v>0</v>
      </c>
      <c r="BR70" s="55">
        <f t="shared" si="3"/>
        <v>0</v>
      </c>
      <c r="BS70" s="55">
        <f t="shared" si="4"/>
        <v>0</v>
      </c>
      <c r="BT70" s="55">
        <f t="shared" si="5"/>
        <v>0</v>
      </c>
      <c r="BU70" s="59"/>
      <c r="BV70" s="55"/>
      <c r="BW70" s="55"/>
      <c r="BX70" s="55"/>
      <c r="BY70" s="55"/>
      <c r="BZ70" s="55"/>
      <c r="CA70" s="55"/>
      <c r="CB70" s="55"/>
      <c r="CC70" s="62"/>
      <c r="CD70" s="60"/>
      <c r="CE70" s="59"/>
      <c r="CF70" s="55"/>
      <c r="CG70" s="55"/>
      <c r="CH70" s="55"/>
      <c r="CI70" s="63"/>
      <c r="CJ70" s="59"/>
      <c r="CK70" s="55"/>
      <c r="CL70" s="55"/>
      <c r="CM70" s="55"/>
      <c r="CN70" s="55"/>
      <c r="CO70" s="55"/>
      <c r="CP70" s="55"/>
      <c r="CQ70" s="55"/>
      <c r="CR70" s="55"/>
      <c r="CS70" s="63"/>
      <c r="CT70" s="59"/>
      <c r="CU70" s="55"/>
      <c r="CV70" s="55"/>
      <c r="CW70" s="55"/>
      <c r="CX70" s="55"/>
      <c r="CY70" s="55"/>
      <c r="CZ70" s="55"/>
      <c r="DA70" s="55"/>
      <c r="DB70" s="55"/>
      <c r="DC70" s="64"/>
      <c r="DD70" s="59"/>
      <c r="DE70" s="62"/>
      <c r="DF70" s="59"/>
      <c r="DG70" s="55"/>
      <c r="DH70" s="55"/>
      <c r="DI70" s="55"/>
      <c r="DJ70" s="55"/>
      <c r="DK70" s="55"/>
      <c r="DL70" s="60"/>
    </row>
    <row r="71" spans="1:116" s="65" customFormat="1" ht="15" hidden="1" customHeight="1" x14ac:dyDescent="0.25">
      <c r="A71" s="172">
        <v>36</v>
      </c>
      <c r="B71" s="206">
        <v>40498</v>
      </c>
      <c r="C71" s="86" t="s">
        <v>617</v>
      </c>
      <c r="D71" s="85" t="s">
        <v>618</v>
      </c>
      <c r="E71" s="91" t="s">
        <v>591</v>
      </c>
      <c r="F71" s="57">
        <v>5</v>
      </c>
      <c r="G71" s="58"/>
      <c r="H71" s="93">
        <v>8</v>
      </c>
      <c r="I71" s="56">
        <v>8</v>
      </c>
      <c r="J71" s="56">
        <v>8</v>
      </c>
      <c r="K71" s="56">
        <v>9</v>
      </c>
      <c r="L71" s="94">
        <v>8</v>
      </c>
      <c r="M71" s="93">
        <v>9</v>
      </c>
      <c r="N71" s="56">
        <v>7</v>
      </c>
      <c r="O71" s="56">
        <v>9</v>
      </c>
      <c r="P71" s="56">
        <v>9</v>
      </c>
      <c r="Q71" s="56">
        <v>10</v>
      </c>
      <c r="R71" s="248" t="s">
        <v>757</v>
      </c>
      <c r="S71" s="95">
        <v>9</v>
      </c>
      <c r="T71" s="180">
        <v>9</v>
      </c>
      <c r="U71" s="56">
        <v>10</v>
      </c>
      <c r="V71" s="56">
        <v>9</v>
      </c>
      <c r="W71" s="56">
        <v>10</v>
      </c>
      <c r="X71" s="56">
        <v>9</v>
      </c>
      <c r="Y71" s="56">
        <v>9</v>
      </c>
      <c r="Z71" s="183">
        <v>9</v>
      </c>
      <c r="AA71" s="235">
        <v>9</v>
      </c>
      <c r="AB71" s="56">
        <v>9</v>
      </c>
      <c r="AC71" s="56">
        <v>8</v>
      </c>
      <c r="AD71" s="56">
        <v>9</v>
      </c>
      <c r="AE71" s="235">
        <v>9</v>
      </c>
      <c r="AF71" s="93">
        <v>9</v>
      </c>
      <c r="AG71" s="56">
        <v>10</v>
      </c>
      <c r="AH71" s="56">
        <v>7</v>
      </c>
      <c r="AI71" s="56">
        <v>9</v>
      </c>
      <c r="AJ71" s="56">
        <v>8</v>
      </c>
      <c r="AK71" s="56">
        <v>9</v>
      </c>
      <c r="AL71" s="56">
        <v>10</v>
      </c>
      <c r="AM71" s="180">
        <v>9</v>
      </c>
      <c r="AN71" s="180">
        <v>8</v>
      </c>
      <c r="AO71" s="56">
        <v>9</v>
      </c>
      <c r="AP71" s="235">
        <v>9</v>
      </c>
      <c r="AQ71" s="55">
        <v>9</v>
      </c>
      <c r="AR71" s="94">
        <v>9</v>
      </c>
      <c r="AS71" s="93">
        <v>9</v>
      </c>
      <c r="AT71" s="56">
        <v>9</v>
      </c>
      <c r="AU71" s="55">
        <v>9</v>
      </c>
      <c r="AV71" s="59">
        <v>10</v>
      </c>
      <c r="AW71" s="235">
        <v>9</v>
      </c>
      <c r="AX71" s="56">
        <v>9</v>
      </c>
      <c r="AY71" s="180">
        <v>9</v>
      </c>
      <c r="AZ71" s="61">
        <v>7</v>
      </c>
      <c r="BA71" s="55"/>
      <c r="BB71" s="61"/>
      <c r="BC71" s="61"/>
      <c r="BD71" s="61"/>
      <c r="BE71" s="180">
        <v>9</v>
      </c>
      <c r="BF71" s="55"/>
      <c r="BG71" s="55"/>
      <c r="BH71" s="55">
        <v>10</v>
      </c>
      <c r="BI71" s="55"/>
      <c r="BJ71" s="55"/>
      <c r="BK71" s="55"/>
      <c r="BL71" s="55">
        <v>9</v>
      </c>
      <c r="BM71" s="56">
        <v>9</v>
      </c>
      <c r="BN71" s="235">
        <v>10</v>
      </c>
      <c r="BO71" s="93">
        <f t="shared" si="0"/>
        <v>0</v>
      </c>
      <c r="BP71" s="55">
        <f t="shared" si="1"/>
        <v>49</v>
      </c>
      <c r="BQ71" s="55">
        <f t="shared" si="2"/>
        <v>0</v>
      </c>
      <c r="BR71" s="55">
        <f t="shared" si="3"/>
        <v>0</v>
      </c>
      <c r="BS71" s="55">
        <f t="shared" si="4"/>
        <v>0</v>
      </c>
      <c r="BT71" s="55">
        <f t="shared" si="5"/>
        <v>49</v>
      </c>
      <c r="BU71" s="59">
        <v>8</v>
      </c>
      <c r="BV71" s="55">
        <v>7</v>
      </c>
      <c r="BW71" s="55">
        <v>8</v>
      </c>
      <c r="BX71" s="55"/>
      <c r="BY71" s="55"/>
      <c r="BZ71" s="55"/>
      <c r="CA71" s="55"/>
      <c r="CB71" s="55"/>
      <c r="CC71" s="62"/>
      <c r="CD71" s="60"/>
      <c r="CE71" s="59"/>
      <c r="CF71" s="55"/>
      <c r="CG71" s="55"/>
      <c r="CH71" s="55"/>
      <c r="CI71" s="63"/>
      <c r="CJ71" s="59"/>
      <c r="CK71" s="55"/>
      <c r="CL71" s="55"/>
      <c r="CM71" s="55"/>
      <c r="CN71" s="55"/>
      <c r="CO71" s="55"/>
      <c r="CP71" s="55"/>
      <c r="CQ71" s="55"/>
      <c r="CR71" s="55"/>
      <c r="CS71" s="63"/>
      <c r="CT71" s="59"/>
      <c r="CU71" s="55"/>
      <c r="CV71" s="55"/>
      <c r="CW71" s="55"/>
      <c r="CX71" s="55"/>
      <c r="CY71" s="55"/>
      <c r="CZ71" s="55"/>
      <c r="DA71" s="55"/>
      <c r="DB71" s="55"/>
      <c r="DC71" s="64"/>
      <c r="DD71" s="59"/>
      <c r="DE71" s="62"/>
      <c r="DF71" s="59"/>
      <c r="DG71" s="55"/>
      <c r="DH71" s="55"/>
      <c r="DI71" s="55"/>
      <c r="DJ71" s="55"/>
      <c r="DK71" s="55"/>
      <c r="DL71" s="60"/>
    </row>
    <row r="72" spans="1:116" s="65" customFormat="1" ht="15" hidden="1" customHeight="1" x14ac:dyDescent="0.25">
      <c r="A72" s="172">
        <v>37</v>
      </c>
      <c r="B72" s="206">
        <v>40498</v>
      </c>
      <c r="C72" s="86" t="s">
        <v>436</v>
      </c>
      <c r="D72" s="85" t="s">
        <v>437</v>
      </c>
      <c r="E72" s="91" t="s">
        <v>591</v>
      </c>
      <c r="F72" s="57">
        <v>5</v>
      </c>
      <c r="G72" s="58"/>
      <c r="H72" s="93">
        <v>9</v>
      </c>
      <c r="I72" s="56">
        <v>10</v>
      </c>
      <c r="J72" s="283">
        <v>8</v>
      </c>
      <c r="K72" s="56">
        <v>9</v>
      </c>
      <c r="L72" s="94">
        <v>6</v>
      </c>
      <c r="M72" s="93">
        <v>8</v>
      </c>
      <c r="N72" s="56">
        <v>9</v>
      </c>
      <c r="O72" s="56">
        <v>9</v>
      </c>
      <c r="P72" s="56">
        <v>9</v>
      </c>
      <c r="Q72" s="56">
        <v>9</v>
      </c>
      <c r="R72" s="283">
        <v>6</v>
      </c>
      <c r="S72" s="95">
        <v>8</v>
      </c>
      <c r="T72" s="180">
        <v>9</v>
      </c>
      <c r="U72" s="56">
        <v>10</v>
      </c>
      <c r="V72" s="56">
        <v>9</v>
      </c>
      <c r="W72" s="56">
        <v>10</v>
      </c>
      <c r="X72" s="56">
        <v>8</v>
      </c>
      <c r="Y72" s="56">
        <v>8</v>
      </c>
      <c r="Z72" s="183">
        <v>10</v>
      </c>
      <c r="AA72" s="235">
        <v>9</v>
      </c>
      <c r="AB72" s="56">
        <v>8</v>
      </c>
      <c r="AC72" s="56">
        <v>8</v>
      </c>
      <c r="AD72" s="56">
        <v>9</v>
      </c>
      <c r="AE72" s="176">
        <v>9</v>
      </c>
      <c r="AF72" s="93">
        <v>10</v>
      </c>
      <c r="AG72" s="56">
        <v>9</v>
      </c>
      <c r="AH72" s="56">
        <v>8</v>
      </c>
      <c r="AI72" s="56">
        <v>8</v>
      </c>
      <c r="AJ72" s="56">
        <v>8</v>
      </c>
      <c r="AK72" s="56">
        <v>9</v>
      </c>
      <c r="AL72" s="56">
        <v>10</v>
      </c>
      <c r="AM72" s="180">
        <v>8</v>
      </c>
      <c r="AN72" s="180">
        <v>7</v>
      </c>
      <c r="AO72" s="56">
        <v>8</v>
      </c>
      <c r="AP72" s="235">
        <v>8</v>
      </c>
      <c r="AQ72" s="55">
        <v>9</v>
      </c>
      <c r="AR72" s="94">
        <v>8</v>
      </c>
      <c r="AS72" s="93">
        <v>8</v>
      </c>
      <c r="AT72" s="56">
        <v>8</v>
      </c>
      <c r="AU72" s="55">
        <v>8</v>
      </c>
      <c r="AV72" s="59">
        <v>9</v>
      </c>
      <c r="AW72" s="176">
        <v>8</v>
      </c>
      <c r="AX72" s="56">
        <v>8</v>
      </c>
      <c r="AY72" s="180">
        <v>8</v>
      </c>
      <c r="AZ72" s="61">
        <v>7</v>
      </c>
      <c r="BA72" s="55"/>
      <c r="BB72" s="61"/>
      <c r="BC72" s="61"/>
      <c r="BD72" s="61"/>
      <c r="BE72" s="180">
        <v>9</v>
      </c>
      <c r="BF72" s="55"/>
      <c r="BG72" s="55"/>
      <c r="BH72" s="55">
        <v>10</v>
      </c>
      <c r="BI72" s="55"/>
      <c r="BJ72" s="55"/>
      <c r="BK72" s="55"/>
      <c r="BL72" s="55">
        <v>8</v>
      </c>
      <c r="BM72" s="283">
        <v>9</v>
      </c>
      <c r="BN72" s="176">
        <v>8</v>
      </c>
      <c r="BO72" s="93">
        <f t="shared" si="0"/>
        <v>0</v>
      </c>
      <c r="BP72" s="55">
        <f t="shared" si="1"/>
        <v>50</v>
      </c>
      <c r="BQ72" s="55">
        <f t="shared" si="2"/>
        <v>0</v>
      </c>
      <c r="BR72" s="55">
        <f t="shared" si="3"/>
        <v>0</v>
      </c>
      <c r="BS72" s="55">
        <f t="shared" si="4"/>
        <v>0</v>
      </c>
      <c r="BT72" s="55">
        <f t="shared" si="5"/>
        <v>50</v>
      </c>
      <c r="BU72" s="8">
        <v>6</v>
      </c>
      <c r="BV72" s="7">
        <v>6</v>
      </c>
      <c r="BW72" s="7">
        <v>7</v>
      </c>
      <c r="BX72" s="7"/>
      <c r="BY72" s="7"/>
      <c r="BZ72" s="7"/>
      <c r="CA72" s="7"/>
      <c r="CB72" s="7"/>
      <c r="CC72" s="22"/>
      <c r="CD72" s="13"/>
      <c r="CE72" s="8"/>
      <c r="CF72" s="7"/>
      <c r="CG72" s="7"/>
      <c r="CH72" s="7"/>
      <c r="CI72" s="23"/>
      <c r="CJ72" s="8"/>
      <c r="CK72" s="7"/>
      <c r="CL72" s="7"/>
      <c r="CM72" s="7"/>
      <c r="CN72" s="7"/>
      <c r="CO72" s="7"/>
      <c r="CP72" s="7"/>
      <c r="CQ72" s="7"/>
      <c r="CR72" s="7"/>
      <c r="CS72" s="23"/>
      <c r="CT72" s="8"/>
      <c r="CU72" s="7"/>
      <c r="CV72" s="7"/>
      <c r="CW72" s="7"/>
      <c r="CX72" s="7"/>
      <c r="CY72" s="7"/>
      <c r="CZ72" s="7"/>
      <c r="DA72" s="7"/>
      <c r="DB72" s="7"/>
      <c r="DC72" s="349"/>
      <c r="DD72" s="8"/>
      <c r="DE72" s="22"/>
      <c r="DF72" s="8"/>
      <c r="DG72" s="7"/>
      <c r="DH72" s="7"/>
      <c r="DI72" s="7"/>
      <c r="DJ72" s="7"/>
      <c r="DK72" s="7"/>
      <c r="DL72" s="13"/>
    </row>
    <row r="73" spans="1:116" s="65" customFormat="1" ht="15" hidden="1" customHeight="1" x14ac:dyDescent="0.25">
      <c r="A73" s="172">
        <v>38</v>
      </c>
      <c r="B73" s="206">
        <v>40498</v>
      </c>
      <c r="C73" s="86" t="s">
        <v>615</v>
      </c>
      <c r="D73" s="85" t="s">
        <v>616</v>
      </c>
      <c r="E73" s="91" t="s">
        <v>591</v>
      </c>
      <c r="F73" s="57">
        <v>5</v>
      </c>
      <c r="G73" s="58"/>
      <c r="H73" s="93">
        <v>9</v>
      </c>
      <c r="I73" s="56">
        <v>9</v>
      </c>
      <c r="J73" s="56">
        <v>7</v>
      </c>
      <c r="K73" s="56">
        <v>9</v>
      </c>
      <c r="L73" s="94">
        <v>7</v>
      </c>
      <c r="M73" s="93">
        <v>8</v>
      </c>
      <c r="N73" s="56">
        <v>7</v>
      </c>
      <c r="O73" s="56">
        <v>8</v>
      </c>
      <c r="P73" s="56">
        <v>8</v>
      </c>
      <c r="Q73" s="56">
        <v>9</v>
      </c>
      <c r="R73" s="56">
        <v>7</v>
      </c>
      <c r="S73" s="56">
        <v>9</v>
      </c>
      <c r="T73" s="56">
        <v>8</v>
      </c>
      <c r="U73" s="56">
        <v>9</v>
      </c>
      <c r="V73" s="56">
        <v>9</v>
      </c>
      <c r="W73" s="56">
        <v>9</v>
      </c>
      <c r="X73" s="56">
        <v>8</v>
      </c>
      <c r="Y73" s="56">
        <v>8</v>
      </c>
      <c r="Z73" s="183">
        <v>9</v>
      </c>
      <c r="AA73" s="183">
        <v>7</v>
      </c>
      <c r="AB73" s="56">
        <v>8</v>
      </c>
      <c r="AC73" s="56">
        <v>8</v>
      </c>
      <c r="AD73" s="56">
        <v>9</v>
      </c>
      <c r="AE73" s="183">
        <v>9</v>
      </c>
      <c r="AF73" s="93">
        <v>9</v>
      </c>
      <c r="AG73" s="56">
        <v>9</v>
      </c>
      <c r="AH73" s="56">
        <v>8</v>
      </c>
      <c r="AI73" s="56">
        <v>9</v>
      </c>
      <c r="AJ73" s="56">
        <v>8</v>
      </c>
      <c r="AK73" s="56">
        <v>9</v>
      </c>
      <c r="AL73" s="56">
        <v>9</v>
      </c>
      <c r="AM73" s="55">
        <v>8</v>
      </c>
      <c r="AN73" s="56">
        <v>8</v>
      </c>
      <c r="AO73" s="56">
        <v>8</v>
      </c>
      <c r="AP73" s="183">
        <v>8</v>
      </c>
      <c r="AQ73" s="55">
        <v>9</v>
      </c>
      <c r="AR73" s="94">
        <v>9</v>
      </c>
      <c r="AS73" s="93">
        <v>8</v>
      </c>
      <c r="AT73" s="56">
        <v>8</v>
      </c>
      <c r="AU73" s="55">
        <v>8</v>
      </c>
      <c r="AV73" s="59">
        <v>8</v>
      </c>
      <c r="AW73" s="183">
        <v>8</v>
      </c>
      <c r="AX73" s="56">
        <v>9</v>
      </c>
      <c r="AY73" s="180">
        <v>8</v>
      </c>
      <c r="AZ73" s="61">
        <v>5</v>
      </c>
      <c r="BA73" s="55"/>
      <c r="BB73" s="61"/>
      <c r="BC73" s="61"/>
      <c r="BD73" s="61"/>
      <c r="BE73" s="56">
        <v>8</v>
      </c>
      <c r="BF73" s="55"/>
      <c r="BG73" s="55"/>
      <c r="BH73" s="55">
        <v>9</v>
      </c>
      <c r="BI73" s="55"/>
      <c r="BJ73" s="55"/>
      <c r="BK73" s="55"/>
      <c r="BL73" s="55">
        <v>7</v>
      </c>
      <c r="BM73" s="56">
        <v>9</v>
      </c>
      <c r="BN73" s="183">
        <v>8</v>
      </c>
      <c r="BO73" s="93">
        <f t="shared" si="0"/>
        <v>0</v>
      </c>
      <c r="BP73" s="55">
        <f t="shared" si="1"/>
        <v>49</v>
      </c>
      <c r="BQ73" s="55">
        <f t="shared" si="2"/>
        <v>0</v>
      </c>
      <c r="BR73" s="55">
        <f t="shared" si="3"/>
        <v>1</v>
      </c>
      <c r="BS73" s="55">
        <f t="shared" si="4"/>
        <v>0</v>
      </c>
      <c r="BT73" s="55">
        <f t="shared" si="5"/>
        <v>50</v>
      </c>
      <c r="BU73" s="59">
        <v>7</v>
      </c>
      <c r="BV73" s="55">
        <v>7</v>
      </c>
      <c r="BW73" s="55">
        <v>5</v>
      </c>
      <c r="BX73" s="55"/>
      <c r="BY73" s="55"/>
      <c r="BZ73" s="55"/>
      <c r="CA73" s="55"/>
      <c r="CB73" s="55"/>
      <c r="CC73" s="62"/>
      <c r="CD73" s="60"/>
      <c r="CE73" s="59"/>
      <c r="CF73" s="55"/>
      <c r="CG73" s="55"/>
      <c r="CH73" s="55"/>
      <c r="CI73" s="63"/>
      <c r="CJ73" s="59"/>
      <c r="CK73" s="55"/>
      <c r="CL73" s="55"/>
      <c r="CM73" s="55"/>
      <c r="CN73" s="55"/>
      <c r="CO73" s="55"/>
      <c r="CP73" s="55"/>
      <c r="CQ73" s="55"/>
      <c r="CR73" s="55"/>
      <c r="CS73" s="63"/>
      <c r="CT73" s="59"/>
      <c r="CU73" s="55"/>
      <c r="CV73" s="55"/>
      <c r="CW73" s="55"/>
      <c r="CX73" s="55"/>
      <c r="CY73" s="55"/>
      <c r="CZ73" s="55"/>
      <c r="DA73" s="55"/>
      <c r="DB73" s="55"/>
      <c r="DC73" s="64"/>
      <c r="DD73" s="59"/>
      <c r="DE73" s="62"/>
      <c r="DF73" s="59"/>
      <c r="DG73" s="55"/>
      <c r="DH73" s="55"/>
      <c r="DI73" s="55"/>
      <c r="DJ73" s="55"/>
      <c r="DK73" s="55"/>
      <c r="DL73" s="60"/>
    </row>
    <row r="74" spans="1:116" s="65" customFormat="1" ht="15" hidden="1" customHeight="1" x14ac:dyDescent="0.3">
      <c r="A74" s="172">
        <v>39</v>
      </c>
      <c r="B74" s="206">
        <v>40498</v>
      </c>
      <c r="C74" s="500" t="s">
        <v>1010</v>
      </c>
      <c r="D74" s="406" t="s">
        <v>1011</v>
      </c>
      <c r="E74" s="404" t="s">
        <v>747</v>
      </c>
      <c r="F74" s="236"/>
      <c r="G74" s="245"/>
      <c r="H74" s="497" t="s">
        <v>595</v>
      </c>
      <c r="I74" s="498" t="s">
        <v>595</v>
      </c>
      <c r="J74" s="498" t="s">
        <v>595</v>
      </c>
      <c r="K74" s="498" t="s">
        <v>595</v>
      </c>
      <c r="L74" s="499" t="s">
        <v>595</v>
      </c>
      <c r="M74" s="497" t="s">
        <v>595</v>
      </c>
      <c r="N74" s="498" t="s">
        <v>595</v>
      </c>
      <c r="O74" s="498" t="s">
        <v>595</v>
      </c>
      <c r="P74" s="498">
        <v>8</v>
      </c>
      <c r="Q74" s="498">
        <v>8</v>
      </c>
      <c r="R74" s="498">
        <v>9</v>
      </c>
      <c r="S74" s="498">
        <v>7</v>
      </c>
      <c r="T74" s="498" t="s">
        <v>595</v>
      </c>
      <c r="U74" s="498" t="s">
        <v>595</v>
      </c>
      <c r="V74" s="498" t="s">
        <v>595</v>
      </c>
      <c r="W74" s="498" t="s">
        <v>595</v>
      </c>
      <c r="X74" s="498" t="s">
        <v>595</v>
      </c>
      <c r="Y74" s="498" t="s">
        <v>595</v>
      </c>
      <c r="Z74" s="65" t="s">
        <v>595</v>
      </c>
      <c r="AA74" s="65" t="s">
        <v>595</v>
      </c>
      <c r="AB74" s="498">
        <v>9</v>
      </c>
      <c r="AC74" s="498" t="s">
        <v>595</v>
      </c>
      <c r="AD74" s="498" t="s">
        <v>595</v>
      </c>
      <c r="AE74" s="65" t="s">
        <v>595</v>
      </c>
      <c r="AF74" s="497" t="s">
        <v>595</v>
      </c>
      <c r="AG74" s="498" t="s">
        <v>595</v>
      </c>
      <c r="AH74" s="498" t="s">
        <v>595</v>
      </c>
      <c r="AI74" s="498" t="s">
        <v>303</v>
      </c>
      <c r="AJ74" s="498" t="s">
        <v>595</v>
      </c>
      <c r="AK74" s="498" t="s">
        <v>595</v>
      </c>
      <c r="AL74" s="498">
        <v>8</v>
      </c>
      <c r="AM74" s="239">
        <v>7</v>
      </c>
      <c r="AN74" s="498">
        <v>8</v>
      </c>
      <c r="AO74" s="498">
        <v>9</v>
      </c>
      <c r="AP74" s="65" t="s">
        <v>595</v>
      </c>
      <c r="AQ74" s="239">
        <v>8</v>
      </c>
      <c r="AR74" s="499">
        <v>7</v>
      </c>
      <c r="AS74" s="497" t="s">
        <v>595</v>
      </c>
      <c r="AT74" s="498" t="s">
        <v>595</v>
      </c>
      <c r="AU74" s="239" t="s">
        <v>595</v>
      </c>
      <c r="AV74" s="237">
        <v>9</v>
      </c>
      <c r="AW74" s="65" t="s">
        <v>295</v>
      </c>
      <c r="AX74" s="498" t="s">
        <v>595</v>
      </c>
      <c r="AY74" s="497"/>
      <c r="AZ74" s="237"/>
      <c r="BA74" s="239" t="s">
        <v>595</v>
      </c>
      <c r="BB74" s="237"/>
      <c r="BC74" s="237" t="s">
        <v>595</v>
      </c>
      <c r="BD74" s="237"/>
      <c r="BE74" s="498"/>
      <c r="BF74" s="239"/>
      <c r="BG74" s="239"/>
      <c r="BH74" s="239"/>
      <c r="BI74" s="239" t="s">
        <v>595</v>
      </c>
      <c r="BJ74" s="239" t="s">
        <v>595</v>
      </c>
      <c r="BK74" s="239"/>
      <c r="BL74" s="484" t="s">
        <v>301</v>
      </c>
      <c r="BM74" s="498" t="s">
        <v>595</v>
      </c>
      <c r="BN74" s="65">
        <v>6</v>
      </c>
      <c r="BO74" s="93">
        <f t="shared" si="0"/>
        <v>0</v>
      </c>
      <c r="BP74" s="55">
        <f t="shared" si="1"/>
        <v>13</v>
      </c>
      <c r="BQ74" s="55">
        <f t="shared" si="2"/>
        <v>36</v>
      </c>
      <c r="BR74" s="55">
        <f t="shared" si="3"/>
        <v>0</v>
      </c>
      <c r="BS74" s="55">
        <f t="shared" si="4"/>
        <v>1</v>
      </c>
      <c r="BT74" s="55">
        <f t="shared" si="5"/>
        <v>50</v>
      </c>
      <c r="BU74" s="80"/>
      <c r="BV74" s="239"/>
      <c r="BW74" s="239"/>
      <c r="BX74" s="239"/>
      <c r="BY74" s="239"/>
      <c r="BZ74" s="239"/>
      <c r="CA74" s="239"/>
      <c r="CB74" s="239"/>
      <c r="CC74" s="240"/>
      <c r="CD74" s="241"/>
      <c r="CE74" s="80"/>
      <c r="CF74" s="239"/>
      <c r="CG74" s="239"/>
      <c r="CH74" s="239"/>
      <c r="CI74" s="242"/>
      <c r="CJ74" s="80"/>
      <c r="CK74" s="239"/>
      <c r="CL74" s="239"/>
      <c r="CM74" s="239"/>
      <c r="CN74" s="239"/>
      <c r="CO74" s="239"/>
      <c r="CP74" s="239"/>
      <c r="CQ74" s="239"/>
      <c r="CR74" s="239"/>
      <c r="CS74" s="242"/>
      <c r="CT74" s="80"/>
      <c r="CU74" s="239"/>
      <c r="CV74" s="239"/>
      <c r="CW74" s="239"/>
      <c r="CX74" s="239"/>
      <c r="CY74" s="239"/>
      <c r="CZ74" s="239"/>
      <c r="DA74" s="239"/>
      <c r="DB74" s="239"/>
      <c r="DC74" s="238"/>
      <c r="DD74" s="80"/>
      <c r="DE74" s="240"/>
      <c r="DF74" s="80"/>
      <c r="DG74" s="239"/>
      <c r="DH74" s="239"/>
      <c r="DI74" s="239"/>
      <c r="DJ74" s="239"/>
      <c r="DK74" s="239"/>
      <c r="DL74" s="241"/>
    </row>
    <row r="75" spans="1:116" s="55" customFormat="1" ht="15" hidden="1" customHeight="1" x14ac:dyDescent="0.25">
      <c r="A75" s="172">
        <v>40</v>
      </c>
      <c r="B75" s="206">
        <v>40498</v>
      </c>
      <c r="C75" s="86" t="s">
        <v>434</v>
      </c>
      <c r="D75" s="85" t="s">
        <v>435</v>
      </c>
      <c r="E75" s="91" t="s">
        <v>591</v>
      </c>
      <c r="F75" s="57"/>
      <c r="G75" s="57"/>
      <c r="H75" s="55" t="s">
        <v>293</v>
      </c>
      <c r="I75" s="55">
        <v>9</v>
      </c>
      <c r="J75" s="168">
        <v>7</v>
      </c>
      <c r="K75" s="55">
        <v>9</v>
      </c>
      <c r="L75" s="55">
        <v>10</v>
      </c>
      <c r="M75" s="55">
        <v>9</v>
      </c>
      <c r="N75" s="55">
        <v>9</v>
      </c>
      <c r="O75" s="55">
        <v>9</v>
      </c>
      <c r="P75" s="55">
        <v>9</v>
      </c>
      <c r="Q75" s="55">
        <v>9</v>
      </c>
      <c r="R75" s="168">
        <v>8</v>
      </c>
      <c r="S75" s="55">
        <v>6</v>
      </c>
      <c r="T75" s="55">
        <v>10</v>
      </c>
      <c r="U75" s="55">
        <v>8</v>
      </c>
      <c r="V75" s="55">
        <v>9</v>
      </c>
      <c r="W75" s="55">
        <v>9</v>
      </c>
      <c r="X75" s="55">
        <v>10</v>
      </c>
      <c r="Y75" s="55">
        <v>8</v>
      </c>
      <c r="Z75" s="55">
        <v>10</v>
      </c>
      <c r="AA75" s="55" t="s">
        <v>293</v>
      </c>
      <c r="AB75" s="55">
        <v>9</v>
      </c>
      <c r="AC75" s="55">
        <v>8</v>
      </c>
      <c r="AD75" s="55">
        <v>8</v>
      </c>
      <c r="AE75" s="168">
        <v>9</v>
      </c>
      <c r="AF75" s="55">
        <v>8</v>
      </c>
      <c r="AG75" s="55">
        <v>10</v>
      </c>
      <c r="AH75" s="55">
        <v>8</v>
      </c>
      <c r="AI75" s="55" t="s">
        <v>1390</v>
      </c>
      <c r="AJ75" s="55">
        <v>9</v>
      </c>
      <c r="AK75" s="55">
        <v>7</v>
      </c>
      <c r="AL75" s="55">
        <v>9</v>
      </c>
      <c r="AM75" s="55">
        <v>9</v>
      </c>
      <c r="AN75" s="55">
        <v>10</v>
      </c>
      <c r="AO75" s="55">
        <v>8</v>
      </c>
      <c r="AP75" s="55">
        <v>9</v>
      </c>
      <c r="AQ75" s="55">
        <v>8</v>
      </c>
      <c r="AR75" s="55">
        <v>8</v>
      </c>
      <c r="AS75" s="55">
        <v>9</v>
      </c>
      <c r="AT75" s="55">
        <v>8</v>
      </c>
      <c r="AU75" s="55">
        <v>9</v>
      </c>
      <c r="AV75" s="55">
        <v>6</v>
      </c>
      <c r="AW75" s="250" t="s">
        <v>292</v>
      </c>
      <c r="AX75" s="55">
        <v>10</v>
      </c>
      <c r="AY75" s="55">
        <v>9</v>
      </c>
      <c r="AZ75" s="55">
        <v>7</v>
      </c>
      <c r="BA75" s="55">
        <v>9</v>
      </c>
      <c r="BF75" s="55">
        <v>8</v>
      </c>
      <c r="BL75" s="55">
        <v>8</v>
      </c>
      <c r="BM75" s="250" t="s">
        <v>754</v>
      </c>
      <c r="BN75" s="168">
        <v>7</v>
      </c>
      <c r="BO75" s="93">
        <f>COUNTIF(H75:BN75,"2020-1")</f>
        <v>0</v>
      </c>
      <c r="BP75" s="55">
        <f>COUNTIF(H75:BN75,"&gt;5")</f>
        <v>45</v>
      </c>
      <c r="BQ75" s="55">
        <f>COUNTIF(H75:BN75,"&gt;5?")</f>
        <v>5</v>
      </c>
      <c r="BR75" s="55">
        <f>COUNTIF(H75:BN75,"5")</f>
        <v>0</v>
      </c>
      <c r="BS75" s="55">
        <f>COUNTIF(H75:BN75,"5*")</f>
        <v>0</v>
      </c>
      <c r="BT75" s="55">
        <f>SUM(BP75:BS75)</f>
        <v>50</v>
      </c>
      <c r="BU75" s="8"/>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row>
    <row r="76" spans="1:116" s="239" customFormat="1" ht="15" hidden="1" customHeight="1" x14ac:dyDescent="0.25">
      <c r="A76" s="239">
        <v>23</v>
      </c>
      <c r="B76" s="404">
        <v>40498</v>
      </c>
      <c r="C76" s="405" t="s">
        <v>760</v>
      </c>
      <c r="D76" s="406" t="s">
        <v>746</v>
      </c>
      <c r="E76" s="404" t="s">
        <v>747</v>
      </c>
      <c r="F76" s="236"/>
      <c r="G76" s="236">
        <v>2</v>
      </c>
      <c r="H76" s="239" t="s">
        <v>16</v>
      </c>
      <c r="I76" s="239" t="s">
        <v>16</v>
      </c>
      <c r="J76" s="350" t="s">
        <v>16</v>
      </c>
      <c r="K76" s="239" t="s">
        <v>16</v>
      </c>
      <c r="L76" s="239" t="s">
        <v>16</v>
      </c>
      <c r="M76" s="239" t="s">
        <v>16</v>
      </c>
      <c r="N76" s="239" t="s">
        <v>16</v>
      </c>
      <c r="O76" s="239" t="s">
        <v>16</v>
      </c>
      <c r="P76" s="239">
        <v>9</v>
      </c>
      <c r="Q76" s="239">
        <v>8</v>
      </c>
      <c r="R76" s="350">
        <v>9</v>
      </c>
      <c r="S76" s="239">
        <v>7</v>
      </c>
      <c r="T76" s="239" t="s">
        <v>16</v>
      </c>
      <c r="U76" s="239" t="s">
        <v>16</v>
      </c>
      <c r="V76" s="239" t="s">
        <v>16</v>
      </c>
      <c r="W76" s="239" t="s">
        <v>16</v>
      </c>
      <c r="X76" s="239" t="s">
        <v>16</v>
      </c>
      <c r="Y76" s="239" t="s">
        <v>16</v>
      </c>
      <c r="Z76" s="239" t="s">
        <v>16</v>
      </c>
      <c r="AA76" s="239" t="s">
        <v>16</v>
      </c>
      <c r="AB76" s="239">
        <v>8</v>
      </c>
      <c r="AC76" s="239" t="s">
        <v>16</v>
      </c>
      <c r="AD76" s="239" t="s">
        <v>16</v>
      </c>
      <c r="AE76" s="350" t="s">
        <v>16</v>
      </c>
      <c r="AF76" s="239" t="s">
        <v>16</v>
      </c>
      <c r="AG76" s="239" t="s">
        <v>16</v>
      </c>
      <c r="AH76" s="239" t="s">
        <v>16</v>
      </c>
      <c r="AI76" s="239" t="s">
        <v>16</v>
      </c>
      <c r="AJ76" s="239">
        <v>9</v>
      </c>
      <c r="AK76" s="239">
        <v>10</v>
      </c>
      <c r="AL76" s="239">
        <v>8</v>
      </c>
      <c r="AM76" s="239" t="s">
        <v>16</v>
      </c>
      <c r="AN76" s="239" t="s">
        <v>16</v>
      </c>
      <c r="AO76" s="239">
        <v>8</v>
      </c>
      <c r="AP76" s="239" t="s">
        <v>16</v>
      </c>
      <c r="AQ76" s="239">
        <v>8</v>
      </c>
      <c r="AR76" s="239">
        <v>9</v>
      </c>
      <c r="AS76" s="239" t="s">
        <v>16</v>
      </c>
      <c r="AT76" s="239">
        <v>9</v>
      </c>
      <c r="AU76" s="239" t="s">
        <v>16</v>
      </c>
      <c r="AV76" s="239">
        <v>10</v>
      </c>
      <c r="AW76" s="407">
        <v>9</v>
      </c>
      <c r="AX76" s="239" t="s">
        <v>16</v>
      </c>
      <c r="AY76" s="239">
        <v>9</v>
      </c>
      <c r="AZ76" s="239" t="s">
        <v>16</v>
      </c>
      <c r="BC76" s="239" t="s">
        <v>16</v>
      </c>
      <c r="BJ76" s="239" t="s">
        <v>16</v>
      </c>
      <c r="BL76" s="239">
        <v>8</v>
      </c>
      <c r="BM76" s="350" t="s">
        <v>16</v>
      </c>
      <c r="BN76" s="350">
        <v>8</v>
      </c>
      <c r="BO76" s="55">
        <f>COUNTIF(H76:BN76,"2019-1")</f>
        <v>0</v>
      </c>
      <c r="BP76" s="80">
        <f>COUNTIF(H76:BN76,"&gt;5")</f>
        <v>17</v>
      </c>
      <c r="BQ76" s="80">
        <f>COUNTIF(H76:BN76,"&gt;5?")</f>
        <v>33</v>
      </c>
      <c r="BR76" s="80">
        <f>COUNTIF(H76:BN76,"5")</f>
        <v>0</v>
      </c>
      <c r="BS76" s="80">
        <f>COUNTIF(H76:BN76,"5*")</f>
        <v>0</v>
      </c>
      <c r="BU76" s="226"/>
      <c r="BV76" s="223"/>
      <c r="BW76" s="223"/>
      <c r="BX76" s="223"/>
      <c r="BY76" s="223"/>
      <c r="BZ76" s="223"/>
      <c r="CA76" s="223"/>
      <c r="CB76" s="223"/>
      <c r="CC76" s="223"/>
      <c r="CD76" s="223"/>
      <c r="CE76" s="223"/>
      <c r="CF76" s="223"/>
      <c r="CG76" s="223"/>
      <c r="CH76" s="223"/>
      <c r="CI76" s="223"/>
      <c r="CJ76" s="223"/>
      <c r="CK76" s="223"/>
      <c r="CL76" s="223"/>
      <c r="CM76" s="223"/>
      <c r="CN76" s="223"/>
      <c r="CO76" s="223"/>
      <c r="CP76" s="223"/>
      <c r="CQ76" s="223"/>
      <c r="CR76" s="223"/>
      <c r="CS76" s="223"/>
      <c r="CT76" s="223"/>
      <c r="CU76" s="223"/>
      <c r="CV76" s="223"/>
      <c r="CW76" s="223"/>
      <c r="CX76" s="223"/>
      <c r="CY76" s="223"/>
      <c r="CZ76" s="223"/>
      <c r="DA76" s="223"/>
      <c r="DB76" s="223"/>
      <c r="DC76" s="223"/>
      <c r="DD76" s="223"/>
      <c r="DE76" s="223"/>
      <c r="DF76" s="223"/>
      <c r="DG76" s="223"/>
      <c r="DH76" s="223"/>
      <c r="DI76" s="223"/>
      <c r="DJ76" s="223"/>
      <c r="DK76" s="223"/>
      <c r="DL76" s="223"/>
    </row>
    <row r="77" spans="1:116" s="55" customFormat="1" ht="15" hidden="1" customHeight="1" x14ac:dyDescent="0.25">
      <c r="B77" s="91">
        <v>40498</v>
      </c>
      <c r="C77" s="86" t="s">
        <v>1126</v>
      </c>
      <c r="D77" s="85" t="s">
        <v>1127</v>
      </c>
      <c r="E77" s="91" t="s">
        <v>591</v>
      </c>
      <c r="F77" s="57"/>
      <c r="G77" s="57">
        <v>1</v>
      </c>
      <c r="J77" s="168"/>
      <c r="P77" s="55">
        <v>9</v>
      </c>
      <c r="Q77" s="55">
        <v>9</v>
      </c>
      <c r="R77" s="168">
        <v>9</v>
      </c>
      <c r="S77" s="55">
        <v>8</v>
      </c>
      <c r="AE77" s="168"/>
      <c r="AI77" s="55">
        <v>8</v>
      </c>
      <c r="AK77" s="55">
        <v>9</v>
      </c>
      <c r="AO77" s="55">
        <v>9</v>
      </c>
      <c r="AQ77" s="55">
        <v>9</v>
      </c>
      <c r="AT77" s="55">
        <v>8</v>
      </c>
      <c r="AW77" s="250"/>
      <c r="BM77" s="168"/>
      <c r="BN77" s="168"/>
      <c r="BO77" s="55">
        <f>COUNTIF(H77:BN77,"2019-1")</f>
        <v>0</v>
      </c>
      <c r="BU77" s="8"/>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row>
    <row r="78" spans="1:116" ht="14.4" thickBot="1" x14ac:dyDescent="0.3">
      <c r="A78" s="267"/>
      <c r="C78" s="88"/>
      <c r="D78" s="89" t="s">
        <v>41</v>
      </c>
      <c r="E78" s="89"/>
      <c r="F78" s="229">
        <f>COUNT(F69:F69)</f>
        <v>1</v>
      </c>
      <c r="G78" s="230">
        <f>COUNT(#REF!)</f>
        <v>0</v>
      </c>
      <c r="H78" s="231">
        <f>COUNTA(H69:H69)</f>
        <v>0</v>
      </c>
      <c r="I78" s="231">
        <f>COUNTA(I69:I69)</f>
        <v>1</v>
      </c>
      <c r="J78" s="231">
        <f>COUNTA(J69:J69)</f>
        <v>0</v>
      </c>
      <c r="K78" s="231">
        <f>COUNTA(K69:K69)</f>
        <v>1</v>
      </c>
      <c r="L78" s="231">
        <f>COUNTA(L9:L73)</f>
        <v>49</v>
      </c>
      <c r="M78" s="231">
        <f>COUNTA(M69:M69)</f>
        <v>0</v>
      </c>
      <c r="N78" s="231">
        <f>COUNTA(N69:N69)</f>
        <v>0</v>
      </c>
      <c r="O78" s="231">
        <f>COUNTA(O9:O69)</f>
        <v>52</v>
      </c>
      <c r="P78" s="231">
        <f t="shared" ref="P78:W78" si="25">COUNTA(P69:P69)</f>
        <v>1</v>
      </c>
      <c r="Q78" s="231">
        <f t="shared" si="25"/>
        <v>1</v>
      </c>
      <c r="R78" s="231">
        <f t="shared" si="25"/>
        <v>1</v>
      </c>
      <c r="S78" s="231">
        <f t="shared" si="25"/>
        <v>1</v>
      </c>
      <c r="T78" s="231">
        <f t="shared" si="25"/>
        <v>0</v>
      </c>
      <c r="U78" s="231">
        <f t="shared" si="25"/>
        <v>0</v>
      </c>
      <c r="V78" s="231">
        <f t="shared" si="25"/>
        <v>1</v>
      </c>
      <c r="W78" s="231">
        <f t="shared" si="25"/>
        <v>0</v>
      </c>
      <c r="X78" s="231">
        <f>COUNTA(X9:X69)</f>
        <v>47</v>
      </c>
      <c r="Y78" s="231">
        <f>COUNTA(Y69:Y69)</f>
        <v>1</v>
      </c>
      <c r="Z78" s="231">
        <f>COUNTA(Z69:Z69)</f>
        <v>0</v>
      </c>
      <c r="AA78" s="231">
        <f t="shared" ref="AA78:AG78" si="26">COUNTA(AA9:AA69)</f>
        <v>37</v>
      </c>
      <c r="AB78" s="231">
        <f t="shared" si="26"/>
        <v>40</v>
      </c>
      <c r="AC78" s="231">
        <f t="shared" si="26"/>
        <v>40</v>
      </c>
      <c r="AD78" s="231">
        <f t="shared" si="26"/>
        <v>43</v>
      </c>
      <c r="AE78" s="231">
        <f t="shared" si="26"/>
        <v>43</v>
      </c>
      <c r="AF78" s="231">
        <f t="shared" si="26"/>
        <v>41</v>
      </c>
      <c r="AG78" s="231">
        <f t="shared" si="26"/>
        <v>29</v>
      </c>
      <c r="AH78" s="231">
        <f>COUNTA(AH69:AH69)</f>
        <v>0</v>
      </c>
      <c r="AI78" s="231"/>
      <c r="AJ78" s="231">
        <f>COUNTA(AJ69:AJ69)</f>
        <v>0</v>
      </c>
      <c r="AK78" s="231"/>
      <c r="AL78" s="231">
        <f>COUNTA(AL69:AL69)</f>
        <v>0</v>
      </c>
      <c r="AM78" s="231">
        <f>COUNTA(AM9:AM69)</f>
        <v>43</v>
      </c>
      <c r="AN78" s="231"/>
      <c r="AO78" s="231">
        <f>COUNTA(AO9:AO69)</f>
        <v>32</v>
      </c>
      <c r="AP78" s="231">
        <f>COUNTA(AP69:AP69)</f>
        <v>0</v>
      </c>
      <c r="AQ78" s="231">
        <f>COUNTA(AQ69:AQ69)</f>
        <v>0</v>
      </c>
      <c r="AR78" s="231">
        <f>COUNTA(AR9:AR69)</f>
        <v>31</v>
      </c>
      <c r="AS78" s="231">
        <f>COUNTA(AS9:AS69)</f>
        <v>23</v>
      </c>
      <c r="AT78" s="231">
        <f>COUNTA(AT69:AT69)</f>
        <v>0</v>
      </c>
      <c r="AU78" s="231">
        <f>COUNTA(AU9:AU69)</f>
        <v>45</v>
      </c>
      <c r="AV78" s="231">
        <v>1</v>
      </c>
      <c r="AW78" s="231">
        <f>COUNTA(AW69:AW70)</f>
        <v>0</v>
      </c>
      <c r="AX78" s="231"/>
      <c r="AY78" s="231">
        <f>COUNTA(AY69:AY69)</f>
        <v>0</v>
      </c>
      <c r="AZ78" s="231"/>
      <c r="BA78" s="231">
        <f t="shared" ref="BA78:BN78" si="27">COUNTA(BA69:BA69)</f>
        <v>1</v>
      </c>
      <c r="BB78" s="231">
        <f t="shared" si="27"/>
        <v>0</v>
      </c>
      <c r="BC78" s="231">
        <f t="shared" si="27"/>
        <v>0</v>
      </c>
      <c r="BD78" s="231">
        <f t="shared" si="27"/>
        <v>0</v>
      </c>
      <c r="BE78" s="231">
        <f t="shared" si="27"/>
        <v>0</v>
      </c>
      <c r="BF78" s="231">
        <f t="shared" si="27"/>
        <v>1</v>
      </c>
      <c r="BG78" s="231">
        <f t="shared" si="27"/>
        <v>0</v>
      </c>
      <c r="BH78" s="231">
        <f t="shared" si="27"/>
        <v>0</v>
      </c>
      <c r="BI78" s="231">
        <f t="shared" si="27"/>
        <v>0</v>
      </c>
      <c r="BJ78" s="231">
        <f t="shared" si="27"/>
        <v>0</v>
      </c>
      <c r="BK78" s="231">
        <f t="shared" si="27"/>
        <v>0</v>
      </c>
      <c r="BL78" s="231">
        <f t="shared" si="27"/>
        <v>1</v>
      </c>
      <c r="BM78" s="231">
        <f t="shared" si="27"/>
        <v>0</v>
      </c>
      <c r="BN78" s="231">
        <f t="shared" si="27"/>
        <v>1</v>
      </c>
      <c r="BO78" s="231">
        <f>SUM(BO39:BO73)</f>
        <v>25</v>
      </c>
      <c r="BP78" s="231">
        <f>COUNTA(BP69:BP69)</f>
        <v>1</v>
      </c>
      <c r="BQ78" s="231">
        <f>COUNTA(BQ69:BQ69)</f>
        <v>1</v>
      </c>
      <c r="BR78" s="231">
        <f>COUNTA(BR69:BR69)</f>
        <v>1</v>
      </c>
      <c r="BS78" s="229">
        <f>COUNTA(BS69:BS69)</f>
        <v>1</v>
      </c>
      <c r="BT78" s="230">
        <f>COUNTA(BT69:BT69)</f>
        <v>1</v>
      </c>
      <c r="BU78" s="231">
        <f>COUNTA(#REF!)</f>
        <v>1</v>
      </c>
      <c r="BV78" s="229">
        <f>COUNTA(#REF!)</f>
        <v>1</v>
      </c>
      <c r="BW78" s="229">
        <f>COUNTA(#REF!)</f>
        <v>1</v>
      </c>
      <c r="BX78" s="229">
        <f>COUNTA(#REF!)</f>
        <v>1</v>
      </c>
      <c r="BY78" s="229">
        <f>COUNTA(#REF!)</f>
        <v>1</v>
      </c>
      <c r="BZ78" s="229">
        <f>COUNTA(#REF!)</f>
        <v>1</v>
      </c>
      <c r="CA78" s="229">
        <f>COUNTA(#REF!)</f>
        <v>1</v>
      </c>
      <c r="CB78" s="229">
        <f>COUNTA(#REF!)</f>
        <v>1</v>
      </c>
      <c r="CC78" s="271">
        <f>COUNTA(#REF!)</f>
        <v>1</v>
      </c>
      <c r="CD78" s="230">
        <f>COUNTA(#REF!)</f>
        <v>1</v>
      </c>
      <c r="CE78" s="231">
        <f>COUNTA(#REF!)</f>
        <v>1</v>
      </c>
      <c r="CF78" s="229">
        <f>COUNTA(#REF!)</f>
        <v>1</v>
      </c>
      <c r="CG78" s="229">
        <f>COUNTA(#REF!)</f>
        <v>1</v>
      </c>
      <c r="CH78" s="229">
        <f>COUNTA(#REF!)</f>
        <v>1</v>
      </c>
      <c r="CI78" s="398">
        <f>COUNTA(#REF!)</f>
        <v>1</v>
      </c>
      <c r="CJ78" s="231">
        <f>COUNTA(#REF!)</f>
        <v>1</v>
      </c>
      <c r="CK78" s="229">
        <f>COUNTA(#REF!)</f>
        <v>1</v>
      </c>
      <c r="CL78" s="229">
        <f>COUNTA(#REF!)</f>
        <v>1</v>
      </c>
      <c r="CM78" s="229">
        <f>COUNTA(#REF!)</f>
        <v>1</v>
      </c>
      <c r="CN78" s="229">
        <f>COUNTA(#REF!)</f>
        <v>1</v>
      </c>
      <c r="CO78" s="229">
        <f>COUNTA(#REF!)</f>
        <v>1</v>
      </c>
      <c r="CP78" s="229">
        <f>COUNTA(#REF!)</f>
        <v>1</v>
      </c>
      <c r="CQ78" s="229">
        <f>COUNTA(#REF!)</f>
        <v>1</v>
      </c>
      <c r="CR78" s="229">
        <f>COUNTA(#REF!)</f>
        <v>1</v>
      </c>
      <c r="CS78" s="398">
        <f>COUNTA(#REF!)</f>
        <v>1</v>
      </c>
      <c r="CT78" s="231">
        <f>COUNTA(#REF!)</f>
        <v>1</v>
      </c>
      <c r="CU78" s="229">
        <f>COUNTA(#REF!)</f>
        <v>1</v>
      </c>
      <c r="CV78" s="229">
        <f>COUNTA(#REF!)</f>
        <v>1</v>
      </c>
      <c r="CW78" s="229">
        <f>COUNTA(#REF!)</f>
        <v>1</v>
      </c>
      <c r="CX78" s="229">
        <f>COUNTA(#REF!)</f>
        <v>1</v>
      </c>
      <c r="CY78" s="229">
        <f>COUNTA(#REF!)</f>
        <v>1</v>
      </c>
      <c r="CZ78" s="229">
        <f>COUNTA(#REF!)</f>
        <v>1</v>
      </c>
      <c r="DA78" s="229">
        <f>COUNTA(#REF!)</f>
        <v>1</v>
      </c>
      <c r="DB78" s="229">
        <f>COUNTA(#REF!)</f>
        <v>1</v>
      </c>
      <c r="DC78" s="399">
        <f>COUNTA(#REF!)</f>
        <v>1</v>
      </c>
      <c r="DD78" s="231" t="e">
        <f>COUNTIF(#REF!,"A")</f>
        <v>#REF!</v>
      </c>
      <c r="DE78" s="271" t="e">
        <f>COUNTIF(#REF!,"A")</f>
        <v>#REF!</v>
      </c>
      <c r="DF78" s="400" t="e">
        <f>COUNTIF(#REF!,"A")</f>
        <v>#REF!</v>
      </c>
      <c r="DG78" s="401" t="e">
        <f>COUNTIF(#REF!,"A")</f>
        <v>#REF!</v>
      </c>
      <c r="DH78" s="401" t="e">
        <f>COUNTIF(#REF!,"A")</f>
        <v>#REF!</v>
      </c>
      <c r="DI78" s="401" t="e">
        <f>COUNTIF(#REF!,"A")</f>
        <v>#REF!</v>
      </c>
      <c r="DJ78" s="401" t="e">
        <f>COUNTIF(#REF!,"A")</f>
        <v>#REF!</v>
      </c>
      <c r="DK78" s="401" t="e">
        <f>COUNTIF(#REF!,"A")</f>
        <v>#REF!</v>
      </c>
      <c r="DL78" s="402" t="e">
        <f>COUNTIF(#REF!,"A")</f>
        <v>#REF!</v>
      </c>
    </row>
    <row r="80" spans="1:116" ht="14.4" thickBot="1" x14ac:dyDescent="0.3"/>
    <row r="81" spans="3:18" ht="30" customHeight="1" x14ac:dyDescent="0.25">
      <c r="C81" s="985" t="s">
        <v>43</v>
      </c>
      <c r="D81" s="986"/>
      <c r="E81" s="987"/>
      <c r="F81" s="988"/>
    </row>
    <row r="82" spans="3:18" x14ac:dyDescent="0.25">
      <c r="C82" s="59" t="s">
        <v>36</v>
      </c>
      <c r="D82" s="989" t="s">
        <v>17</v>
      </c>
      <c r="E82" s="990"/>
      <c r="F82" s="991"/>
    </row>
    <row r="83" spans="3:18" x14ac:dyDescent="0.25">
      <c r="C83" s="59" t="s">
        <v>52</v>
      </c>
      <c r="D83" s="989" t="s">
        <v>53</v>
      </c>
      <c r="E83" s="990"/>
      <c r="F83" s="991"/>
    </row>
    <row r="84" spans="3:18" x14ac:dyDescent="0.25">
      <c r="C84" s="59" t="s">
        <v>54</v>
      </c>
      <c r="D84" s="989" t="s">
        <v>55</v>
      </c>
      <c r="E84" s="990"/>
      <c r="F84" s="991"/>
    </row>
    <row r="85" spans="3:18" x14ac:dyDescent="0.25">
      <c r="C85" s="59" t="s">
        <v>16</v>
      </c>
      <c r="D85" s="989" t="s">
        <v>18</v>
      </c>
      <c r="E85" s="990"/>
      <c r="F85" s="991"/>
    </row>
    <row r="86" spans="3:18" x14ac:dyDescent="0.25">
      <c r="C86" s="80" t="s">
        <v>42</v>
      </c>
      <c r="D86" s="81" t="s">
        <v>75</v>
      </c>
      <c r="E86" s="178"/>
      <c r="F86" s="82"/>
    </row>
    <row r="87" spans="3:18" x14ac:dyDescent="0.25">
      <c r="C87" s="80" t="s">
        <v>50</v>
      </c>
      <c r="D87" s="81" t="s">
        <v>66</v>
      </c>
      <c r="E87" s="178"/>
      <c r="F87" s="82"/>
    </row>
    <row r="88" spans="3:18" ht="14.4" thickBot="1" x14ac:dyDescent="0.3">
      <c r="C88" s="83" t="s">
        <v>44</v>
      </c>
      <c r="D88" s="992" t="s">
        <v>30</v>
      </c>
      <c r="E88" s="993"/>
      <c r="F88" s="994"/>
    </row>
    <row r="90" spans="3:18" ht="15" customHeight="1" x14ac:dyDescent="0.25">
      <c r="C90" s="65" t="s">
        <v>37</v>
      </c>
      <c r="D90" s="984" t="s">
        <v>38</v>
      </c>
      <c r="E90" s="984"/>
      <c r="F90" s="984"/>
      <c r="G90" s="984"/>
      <c r="H90" s="984"/>
      <c r="I90" s="984"/>
      <c r="J90" s="984"/>
      <c r="K90" s="984"/>
      <c r="L90" s="984"/>
      <c r="M90" s="984"/>
      <c r="N90" s="984"/>
      <c r="O90" s="984"/>
      <c r="P90" s="984"/>
      <c r="Q90" s="87"/>
    </row>
    <row r="91" spans="3:18" ht="29.25" customHeight="1" x14ac:dyDescent="0.25">
      <c r="D91" s="984" t="s">
        <v>39</v>
      </c>
      <c r="E91" s="984"/>
      <c r="F91" s="984"/>
      <c r="G91" s="984"/>
      <c r="H91" s="984"/>
      <c r="I91" s="984"/>
      <c r="J91" s="984"/>
      <c r="K91" s="984"/>
      <c r="L91" s="984"/>
      <c r="M91" s="984"/>
      <c r="N91" s="984"/>
      <c r="O91" s="984"/>
      <c r="P91" s="984"/>
      <c r="Q91" s="984"/>
      <c r="R91" s="984"/>
    </row>
    <row r="92" spans="3:18" x14ac:dyDescent="0.25">
      <c r="D92" s="52" t="s">
        <v>40</v>
      </c>
    </row>
  </sheetData>
  <sortState xmlns:xlrd2="http://schemas.microsoft.com/office/spreadsheetml/2017/richdata2" ref="A10:DI29">
    <sortCondition ref="F10:F29"/>
    <sortCondition ref="E10:E29"/>
    <sortCondition ref="D10:D29"/>
  </sortState>
  <mergeCells count="26">
    <mergeCell ref="B7:B9"/>
    <mergeCell ref="A7:A9"/>
    <mergeCell ref="D83:F83"/>
    <mergeCell ref="BL7:BN7"/>
    <mergeCell ref="BO7:BT7"/>
    <mergeCell ref="G8:G9"/>
    <mergeCell ref="F8:F9"/>
    <mergeCell ref="D7:D9"/>
    <mergeCell ref="C7:C9"/>
    <mergeCell ref="E8:E9"/>
    <mergeCell ref="E7:G7"/>
    <mergeCell ref="DF7:DL7"/>
    <mergeCell ref="C81:F81"/>
    <mergeCell ref="D82:F82"/>
    <mergeCell ref="CE7:CI7"/>
    <mergeCell ref="CJ7:CS7"/>
    <mergeCell ref="BU7:CD7"/>
    <mergeCell ref="AX7:BK7"/>
    <mergeCell ref="H7:AW7"/>
    <mergeCell ref="CT7:DC7"/>
    <mergeCell ref="DD7:DE7"/>
    <mergeCell ref="D84:F84"/>
    <mergeCell ref="D85:F85"/>
    <mergeCell ref="D88:F88"/>
    <mergeCell ref="D90:P90"/>
    <mergeCell ref="D91:R91"/>
  </mergeCells>
  <conditionalFormatting sqref="H36:I38 X37:Y38 AO37:AP38 BA37:BB38 BD37:BE38">
    <cfRule type="cellIs" dxfId="3061" priority="894" operator="lessThan">
      <formula>6</formula>
    </cfRule>
    <cfRule type="cellIs" dxfId="3060" priority="893" operator="equal">
      <formula>"2014-2"</formula>
    </cfRule>
    <cfRule type="cellIs" dxfId="3059" priority="892" operator="equal">
      <formula>5</formula>
    </cfRule>
    <cfRule type="cellIs" dxfId="3058" priority="891" operator="equal">
      <formula>"2015-1"</formula>
    </cfRule>
  </conditionalFormatting>
  <conditionalFormatting sqref="H41:I68 BG49:BL65 AU58:AV60 K60:Q60 S60:AA60 AC60:AD60 AH60:AS60">
    <cfRule type="cellIs" dxfId="3057" priority="424" operator="equal">
      <formula>5</formula>
    </cfRule>
    <cfRule type="cellIs" dxfId="3056" priority="423" operator="equal">
      <formula>"2015-1"</formula>
    </cfRule>
  </conditionalFormatting>
  <conditionalFormatting sqref="H44:I68 AU58:AV60 BG58:BL65 K60:Q60 S60:AA60 AC60:AD60 AH60:AS60">
    <cfRule type="cellIs" dxfId="3055" priority="426" operator="lessThan">
      <formula>6</formula>
    </cfRule>
    <cfRule type="cellIs" dxfId="3054" priority="425" operator="equal">
      <formula>"2014-2"</formula>
    </cfRule>
  </conditionalFormatting>
  <conditionalFormatting sqref="H39:M39 H40:N40">
    <cfRule type="cellIs" dxfId="3053" priority="935" operator="equal">
      <formula>"2015-1"</formula>
    </cfRule>
    <cfRule type="cellIs" dxfId="3052" priority="936" operator="equal">
      <formula>5</formula>
    </cfRule>
  </conditionalFormatting>
  <conditionalFormatting sqref="H71:N75">
    <cfRule type="cellIs" dxfId="3051" priority="951" operator="equal">
      <formula>"2014-2"</formula>
    </cfRule>
    <cfRule type="cellIs" dxfId="3050" priority="949" operator="equal">
      <formula>"2015-1"</formula>
    </cfRule>
    <cfRule type="cellIs" dxfId="3049" priority="950" operator="equal">
      <formula>5</formula>
    </cfRule>
    <cfRule type="cellIs" dxfId="3048" priority="952" operator="lessThan">
      <formula>6</formula>
    </cfRule>
  </conditionalFormatting>
  <conditionalFormatting sqref="H26:O26 AX26:BN26 BM45:BN56 AW47:BD47 BM58:BN58 BM61:BN65 AL70:AL74">
    <cfRule type="cellIs" dxfId="3047" priority="1175" operator="equal">
      <formula>"2015-1"</formula>
    </cfRule>
    <cfRule type="cellIs" dxfId="3046" priority="1176" operator="equal">
      <formula>5</formula>
    </cfRule>
  </conditionalFormatting>
  <conditionalFormatting sqref="J38">
    <cfRule type="cellIs" dxfId="3045" priority="880" operator="equal">
      <formula>5</formula>
    </cfRule>
    <cfRule type="cellIs" dxfId="3044" priority="879" operator="equal">
      <formula>"2015-1"</formula>
    </cfRule>
  </conditionalFormatting>
  <conditionalFormatting sqref="J55:J68 BM57:BM60">
    <cfRule type="cellIs" dxfId="3043" priority="421" operator="equal">
      <formula>"2015-1"</formula>
    </cfRule>
    <cfRule type="cellIs" dxfId="3042" priority="422" operator="equal">
      <formula>5</formula>
    </cfRule>
  </conditionalFormatting>
  <conditionalFormatting sqref="J57:J58">
    <cfRule type="cellIs" dxfId="3041" priority="757" operator="equal">
      <formula>"2014-2"</formula>
    </cfRule>
    <cfRule type="cellIs" dxfId="3040" priority="758" operator="lessThan">
      <formula>6</formula>
    </cfRule>
  </conditionalFormatting>
  <conditionalFormatting sqref="J41:N45">
    <cfRule type="cellIs" dxfId="3039" priority="997" operator="equal">
      <formula>"2015-1"</formula>
    </cfRule>
    <cfRule type="cellIs" dxfId="3038" priority="998" operator="equal">
      <formula>5</formula>
    </cfRule>
  </conditionalFormatting>
  <conditionalFormatting sqref="J61:O68">
    <cfRule type="cellIs" dxfId="3037" priority="379" operator="equal">
      <formula>"2014-2"</formula>
    </cfRule>
    <cfRule type="cellIs" dxfId="3036" priority="380" operator="lessThan">
      <formula>6</formula>
    </cfRule>
  </conditionalFormatting>
  <conditionalFormatting sqref="K36:L38">
    <cfRule type="cellIs" dxfId="3035" priority="871" operator="equal">
      <formula>"2015-1"</formula>
    </cfRule>
    <cfRule type="cellIs" dxfId="3034" priority="872" operator="equal">
      <formula>5</formula>
    </cfRule>
    <cfRule type="cellIs" dxfId="3033" priority="873" operator="equal">
      <formula>"2014-2"</formula>
    </cfRule>
    <cfRule type="cellIs" dxfId="3032" priority="874" operator="lessThan">
      <formula>6</formula>
    </cfRule>
  </conditionalFormatting>
  <conditionalFormatting sqref="K41:N45">
    <cfRule type="cellIs" dxfId="3031" priority="1000" operator="lessThan">
      <formula>6</formula>
    </cfRule>
    <cfRule type="cellIs" dxfId="3030" priority="999" operator="equal">
      <formula>"2014-2"</formula>
    </cfRule>
  </conditionalFormatting>
  <conditionalFormatting sqref="K61:O68">
    <cfRule type="cellIs" dxfId="3029" priority="378" operator="equal">
      <formula>5</formula>
    </cfRule>
    <cfRule type="cellIs" dxfId="3028" priority="377" operator="equal">
      <formula>"2015-1"</formula>
    </cfRule>
  </conditionalFormatting>
  <conditionalFormatting sqref="L27:L28">
    <cfRule type="cellIs" dxfId="3027" priority="597" operator="equal">
      <formula>"2015-1"</formula>
    </cfRule>
    <cfRule type="cellIs" dxfId="3026" priority="598" operator="equal">
      <formula>5</formula>
    </cfRule>
  </conditionalFormatting>
  <conditionalFormatting sqref="O73:Y74">
    <cfRule type="cellIs" dxfId="3025" priority="955" operator="equal">
      <formula>"2014-2"</formula>
    </cfRule>
    <cfRule type="cellIs" dxfId="3024" priority="956" operator="lessThan">
      <formula>6</formula>
    </cfRule>
    <cfRule type="cellIs" dxfId="3023" priority="954" operator="equal">
      <formula>5</formula>
    </cfRule>
    <cfRule type="cellIs" dxfId="3022" priority="953" operator="equal">
      <formula>"2015-1"</formula>
    </cfRule>
  </conditionalFormatting>
  <conditionalFormatting sqref="P26:P28">
    <cfRule type="cellIs" dxfId="3021" priority="715" operator="equal">
      <formula>"2015-1"</formula>
    </cfRule>
    <cfRule type="cellIs" dxfId="3020" priority="716" operator="equal">
      <formula>5</formula>
    </cfRule>
  </conditionalFormatting>
  <conditionalFormatting sqref="P37:P42">
    <cfRule type="cellIs" dxfId="3019" priority="713" operator="equal">
      <formula>"2015-1"</formula>
    </cfRule>
    <cfRule type="cellIs" dxfId="3018" priority="714" operator="equal">
      <formula>5</formula>
    </cfRule>
  </conditionalFormatting>
  <conditionalFormatting sqref="P68:P70">
    <cfRule type="cellIs" dxfId="3017" priority="1076" operator="lessThan">
      <formula>6</formula>
    </cfRule>
    <cfRule type="cellIs" dxfId="3016" priority="1075" operator="equal">
      <formula>"2014-2"</formula>
    </cfRule>
    <cfRule type="cellIs" dxfId="3015" priority="1073" operator="equal">
      <formula>"2015-1"</formula>
    </cfRule>
    <cfRule type="cellIs" dxfId="3014" priority="1074" operator="equal">
      <formula>5</formula>
    </cfRule>
  </conditionalFormatting>
  <conditionalFormatting sqref="P61:Q65">
    <cfRule type="cellIs" dxfId="3013" priority="289" operator="equal">
      <formula>"2014-2"</formula>
    </cfRule>
    <cfRule type="cellIs" dxfId="3012" priority="288" operator="equal">
      <formula>5</formula>
    </cfRule>
    <cfRule type="cellIs" dxfId="3011" priority="287" operator="equal">
      <formula>"2015-1"</formula>
    </cfRule>
    <cfRule type="cellIs" dxfId="3010" priority="290" operator="lessThan">
      <formula>6</formula>
    </cfRule>
  </conditionalFormatting>
  <conditionalFormatting sqref="P66:T67 AM66:AS67 AV66:AW67">
    <cfRule type="cellIs" dxfId="3009" priority="934" operator="lessThan">
      <formula>6</formula>
    </cfRule>
    <cfRule type="cellIs" dxfId="3008" priority="933" operator="equal">
      <formula>"2014-2"</formula>
    </cfRule>
  </conditionalFormatting>
  <conditionalFormatting sqref="P66:T67 AV66:AW68">
    <cfRule type="cellIs" dxfId="3007" priority="932" operator="equal">
      <formula>5</formula>
    </cfRule>
    <cfRule type="cellIs" dxfId="3006" priority="931" operator="equal">
      <formula>"2015-1"</formula>
    </cfRule>
  </conditionalFormatting>
  <conditionalFormatting sqref="Q26:Q33">
    <cfRule type="cellIs" dxfId="3005" priority="696" operator="equal">
      <formula>5</formula>
    </cfRule>
    <cfRule type="cellIs" dxfId="3004" priority="695" operator="equal">
      <formula>"2015-1"</formula>
    </cfRule>
  </conditionalFormatting>
  <conditionalFormatting sqref="Q27:Q33">
    <cfRule type="cellIs" dxfId="3003" priority="818" operator="lessThan">
      <formula>6</formula>
    </cfRule>
    <cfRule type="cellIs" dxfId="3002" priority="817" operator="equal">
      <formula>"2014-2"</formula>
    </cfRule>
  </conditionalFormatting>
  <conditionalFormatting sqref="Q37:Q38">
    <cfRule type="cellIs" dxfId="3001" priority="869" operator="equal">
      <formula>"2014-2"</formula>
    </cfRule>
    <cfRule type="cellIs" dxfId="3000" priority="867" operator="equal">
      <formula>"2015-1"</formula>
    </cfRule>
    <cfRule type="cellIs" dxfId="2999" priority="870" operator="lessThan">
      <formula>6</formula>
    </cfRule>
    <cfRule type="cellIs" dxfId="2998" priority="868" operator="equal">
      <formula>5</formula>
    </cfRule>
  </conditionalFormatting>
  <conditionalFormatting sqref="Q41:Q45">
    <cfRule type="cellIs" dxfId="2997" priority="1025" operator="equal">
      <formula>"2015-1"</formula>
    </cfRule>
    <cfRule type="cellIs" dxfId="2996" priority="1028" operator="lessThan">
      <formula>6</formula>
    </cfRule>
    <cfRule type="cellIs" dxfId="2995" priority="1027" operator="equal">
      <formula>"2014-2"</formula>
    </cfRule>
    <cfRule type="cellIs" dxfId="2994" priority="1026" operator="equal">
      <formula>5</formula>
    </cfRule>
  </conditionalFormatting>
  <conditionalFormatting sqref="Q53:Q59">
    <cfRule type="cellIs" dxfId="2993" priority="443" operator="equal">
      <formula>"2015-1"</formula>
    </cfRule>
    <cfRule type="cellIs" dxfId="2992" priority="444" operator="equal">
      <formula>5</formula>
    </cfRule>
    <cfRule type="cellIs" dxfId="2991" priority="445" operator="equal">
      <formula>"2014-2"</formula>
    </cfRule>
    <cfRule type="cellIs" dxfId="2990" priority="446" operator="lessThan">
      <formula>6</formula>
    </cfRule>
  </conditionalFormatting>
  <conditionalFormatting sqref="Q68">
    <cfRule type="cellIs" dxfId="2989" priority="1024" operator="lessThan">
      <formula>6</formula>
    </cfRule>
    <cfRule type="cellIs" dxfId="2988" priority="1023" operator="equal">
      <formula>"2014-2"</formula>
    </cfRule>
  </conditionalFormatting>
  <conditionalFormatting sqref="Q11:R18 R19:R22 H26:I26 K26:O26 S26:AA26 AG26:AJ26 AN26:AU26 AX26:BL26 AP26:AP45 P36:Q36 S36:AA36 AG36:AJ36 AX36:BE36 BG41:BK41 J41:J43 X41:X43 Z41:AD43 BM41:BM43 AF41:AL44 U41:W45 AN42:AU42 AX42:AY42 BB42 BD42:BK42 AM43:AZ43 BB43:BK43 O43:P45 X44:AD44 BB44:BL44 S44:T45 AX44:AY45 Z45:AD45 AF45 AH45:AL45 BB45 BD45:BL45 Y46:AD46 AF46:AL46 AQ46:AT46 AW46:BK46 AV46:AV47 BL46:BL48 P46:Q52 S46:W52 J46:O54 AU46:AU54 AB47:AD47 AX47:BD47 BF47:BK47 AQ47:AS54 AB48:AC48 AV48:BD48 BG48:BK48 AA49:AC50 BG49:BL56 AA51:AA52 AC51:AC54 P53:P54 T55:AD55 AH55:AS55 AU55:AV56 K55:P59 T56:AC56 AH56:AM56 AO56:AP57 AS56:AS59 S57 U57:X57 Z57:AC57 AH57:AL57 AU57 BG57:BK57 S58:X58 Z58:AD58 S59:AD59 S61 AB61:AC61 AI61:AM61 AO61:AQ61 V61:Z65 S62:T63 AB62:AD63 AI62:AQ65 S64:S65 AB64:AC65 X66:AG67 S68:T68 X68:AD68 AF68:AG68 AM68 AO68:AS68 AV68 AZ68:BK68 T69:Y69 AB69:AD69 AF69:AO69 AQ69:AW69 BN69 H69:O70 T70:AK70 AZ70:BN70 AM70:AW72 O71:AK72 AX71:BG72 BI71:BN72 AL71:AL74 BH71:BH74 AF73:AK74 AF75:AO77 H76:R77">
    <cfRule type="cellIs" dxfId="2987" priority="1187" operator="equal">
      <formula>"2014-2"</formula>
    </cfRule>
    <cfRule type="cellIs" dxfId="2986" priority="1188" operator="lessThan">
      <formula>6</formula>
    </cfRule>
  </conditionalFormatting>
  <conditionalFormatting sqref="Q11:R18 R19:R22 S26:AA26 AG26:AJ26 AN26:AU26 AP26:AP45 P36:Q36 S36:AA36 AG36:AJ36 AX36:BE36 BG41:BK41 AF41:AL44 U41:W45 AN42:AU42 AX42:AY42 BB42 BD42:BK42 AM43:AZ43 BB43:BK43 O43:P45 BB44:BL44 S44:T45 Z45:AD45 AF45 AH45:AL45 BB45 BD45:BL45 Y46:AD46 AF46:AL46 AQ46:AT46 AW46:BK46 AV46:AV47 BL46:BL48 P46:Q52 S46:W52 J46:O54 AU46:AU54 AB47:AD47 BF47:BK47 AQ47:AS54 AB48:AC48 AV48:BD48 BG48:BK48 AA49:AC50 AA51:AA52 AC51:AC54 P53:P54 T55:AD55 AH55:AS55 AU55:AV56 K55:P59 T56:AC56 AH56:AM56 Z57:AC57 AH57:AL57 AU57 S58:X58 Z58:AD58 S59:AD59 AB61:AC61 AI61:AM61 AO61:AQ61 V61:Z65 AB62:AD63 AI62:AQ65 AB64:AC65 X66:AG67 X68:AD68 AF68:AG68 H69:O70 T70:AK70 AM70:AW72 O71:AK72 AX71:BG72 BI71:BN72 BH71:BH74 AF73:AK74 AF75:AO77 H76:R77">
    <cfRule type="cellIs" dxfId="2985" priority="1186" operator="equal">
      <formula>5</formula>
    </cfRule>
    <cfRule type="cellIs" dxfId="2984" priority="1185" operator="equal">
      <formula>"2015-1"</formula>
    </cfRule>
  </conditionalFormatting>
  <conditionalFormatting sqref="Q69:S70">
    <cfRule type="cellIs" dxfId="2983" priority="1081" operator="equal">
      <formula>"2015-1"</formula>
    </cfRule>
    <cfRule type="cellIs" dxfId="2982" priority="1082" operator="equal">
      <formula>5</formula>
    </cfRule>
    <cfRule type="cellIs" dxfId="2981" priority="1084" operator="lessThan">
      <formula>6</formula>
    </cfRule>
    <cfRule type="cellIs" dxfId="2980" priority="1083" operator="equal">
      <formula>"2014-2"</formula>
    </cfRule>
  </conditionalFormatting>
  <conditionalFormatting sqref="Q68:T68">
    <cfRule type="cellIs" dxfId="2979" priority="1022" operator="equal">
      <formula>5</formula>
    </cfRule>
    <cfRule type="cellIs" dxfId="2978" priority="1021" operator="equal">
      <formula>"2015-1"</formula>
    </cfRule>
  </conditionalFormatting>
  <conditionalFormatting sqref="R26:R29">
    <cfRule type="cellIs" dxfId="2977" priority="721" operator="equal">
      <formula>"2015-1"</formula>
    </cfRule>
    <cfRule type="cellIs" dxfId="2976" priority="722" operator="equal">
      <formula>5</formula>
    </cfRule>
  </conditionalFormatting>
  <conditionalFormatting sqref="R29">
    <cfRule type="cellIs" dxfId="2975" priority="814" operator="lessThan">
      <formula>6</formula>
    </cfRule>
    <cfRule type="cellIs" dxfId="2974" priority="813" operator="equal">
      <formula>"2014-2"</formula>
    </cfRule>
  </conditionalFormatting>
  <conditionalFormatting sqref="R36:R38">
    <cfRule type="cellIs" dxfId="2973" priority="883" operator="equal">
      <formula>"2015-1"</formula>
    </cfRule>
    <cfRule type="cellIs" dxfId="2972" priority="884" operator="equal">
      <formula>5</formula>
    </cfRule>
  </conditionalFormatting>
  <conditionalFormatting sqref="R44:R65">
    <cfRule type="cellIs" dxfId="2971" priority="386" operator="equal">
      <formula>5</formula>
    </cfRule>
    <cfRule type="cellIs" dxfId="2970" priority="385" operator="equal">
      <formula>"2015-1"</formula>
    </cfRule>
  </conditionalFormatting>
  <conditionalFormatting sqref="R52:R54">
    <cfRule type="cellIs" dxfId="2969" priority="388" operator="lessThan">
      <formula>6</formula>
    </cfRule>
    <cfRule type="cellIs" dxfId="2968" priority="387" operator="equal">
      <formula>"2014-2"</formula>
    </cfRule>
  </conditionalFormatting>
  <conditionalFormatting sqref="R41:T43">
    <cfRule type="cellIs" dxfId="2967" priority="810" operator="lessThan">
      <formula>6</formula>
    </cfRule>
    <cfRule type="cellIs" dxfId="2966" priority="809" operator="equal">
      <formula>"2014-2"</formula>
    </cfRule>
    <cfRule type="cellIs" dxfId="2965" priority="808" operator="equal">
      <formula>5</formula>
    </cfRule>
    <cfRule type="cellIs" dxfId="2964" priority="807" operator="equal">
      <formula>"2015-1"</formula>
    </cfRule>
  </conditionalFormatting>
  <conditionalFormatting sqref="S39:S40">
    <cfRule type="cellIs" dxfId="2963" priority="903" operator="equal">
      <formula>"2015-1"</formula>
    </cfRule>
    <cfRule type="cellIs" dxfId="2962" priority="904" operator="equal">
      <formula>5</formula>
    </cfRule>
    <cfRule type="cellIs" dxfId="2961" priority="905" operator="equal">
      <formula>"2014-2"</formula>
    </cfRule>
    <cfRule type="cellIs" dxfId="2960" priority="906" operator="lessThan">
      <formula>6</formula>
    </cfRule>
  </conditionalFormatting>
  <conditionalFormatting sqref="S53:S57">
    <cfRule type="cellIs" dxfId="2959" priority="568" operator="equal">
      <formula>5</formula>
    </cfRule>
    <cfRule type="cellIs" dxfId="2958" priority="567" operator="equal">
      <formula>"2015-1"</formula>
    </cfRule>
  </conditionalFormatting>
  <conditionalFormatting sqref="S61:T65">
    <cfRule type="cellIs" dxfId="2957" priority="618" operator="equal">
      <formula>5</formula>
    </cfRule>
    <cfRule type="cellIs" dxfId="2956" priority="617" operator="equal">
      <formula>"2015-1"</formula>
    </cfRule>
  </conditionalFormatting>
  <conditionalFormatting sqref="S37:V38">
    <cfRule type="cellIs" dxfId="2955" priority="856" operator="equal">
      <formula>5</formula>
    </cfRule>
    <cfRule type="cellIs" dxfId="2954" priority="857" operator="equal">
      <formula>"2014-2"</formula>
    </cfRule>
    <cfRule type="cellIs" dxfId="2953" priority="858" operator="lessThan">
      <formula>6</formula>
    </cfRule>
    <cfRule type="cellIs" dxfId="2952" priority="855" operator="equal">
      <formula>"2015-1"</formula>
    </cfRule>
  </conditionalFormatting>
  <conditionalFormatting sqref="S75:Y77">
    <cfRule type="cellIs" dxfId="2951" priority="1091" operator="equal">
      <formula>"2014-2"</formula>
    </cfRule>
    <cfRule type="cellIs" dxfId="2950" priority="1090" operator="equal">
      <formula>5</formula>
    </cfRule>
    <cfRule type="cellIs" dxfId="2949" priority="1089" operator="equal">
      <formula>"2015-1"</formula>
    </cfRule>
    <cfRule type="cellIs" dxfId="2948" priority="1092" operator="lessThan">
      <formula>6</formula>
    </cfRule>
  </conditionalFormatting>
  <conditionalFormatting sqref="T21:T22">
    <cfRule type="cellIs" dxfId="2947" priority="371" operator="equal">
      <formula>"2014-2"</formula>
    </cfRule>
    <cfRule type="cellIs" dxfId="2946" priority="372" operator="lessThan">
      <formula>6</formula>
    </cfRule>
    <cfRule type="cellIs" dxfId="2945" priority="369" operator="equal">
      <formula>"2015-1"</formula>
    </cfRule>
    <cfRule type="cellIs" dxfId="2944" priority="370" operator="equal">
      <formula>5</formula>
    </cfRule>
  </conditionalFormatting>
  <conditionalFormatting sqref="T53:W54">
    <cfRule type="cellIs" dxfId="2943" priority="283" operator="equal">
      <formula>"2015-1"</formula>
    </cfRule>
    <cfRule type="cellIs" dxfId="2942" priority="285" operator="equal">
      <formula>"2014-2"</formula>
    </cfRule>
    <cfRule type="cellIs" dxfId="2941" priority="284" operator="equal">
      <formula>5</formula>
    </cfRule>
    <cfRule type="cellIs" dxfId="2940" priority="286" operator="lessThan">
      <formula>6</formula>
    </cfRule>
  </conditionalFormatting>
  <conditionalFormatting sqref="T57:X57">
    <cfRule type="cellIs" dxfId="2939" priority="623" operator="equal">
      <formula>"2015-1"</formula>
    </cfRule>
    <cfRule type="cellIs" dxfId="2938" priority="624" operator="equal">
      <formula>5</formula>
    </cfRule>
  </conditionalFormatting>
  <conditionalFormatting sqref="T69:AD69">
    <cfRule type="cellIs" dxfId="2937" priority="1119" operator="equal">
      <formula>"2015-1"</formula>
    </cfRule>
    <cfRule type="cellIs" dxfId="2936" priority="1120" operator="equal">
      <formula>5</formula>
    </cfRule>
  </conditionalFormatting>
  <conditionalFormatting sqref="U19">
    <cfRule type="cellIs" dxfId="2935" priority="239" operator="equal">
      <formula>"2015-1"</formula>
    </cfRule>
    <cfRule type="cellIs" dxfId="2934" priority="240" operator="equal">
      <formula>5</formula>
    </cfRule>
    <cfRule type="cellIs" dxfId="2933" priority="241" operator="equal">
      <formula>"2014-2"</formula>
    </cfRule>
    <cfRule type="cellIs" dxfId="2932" priority="242" operator="lessThan">
      <formula>6</formula>
    </cfRule>
  </conditionalFormatting>
  <conditionalFormatting sqref="U61:U68">
    <cfRule type="cellIs" dxfId="2931" priority="276" operator="equal">
      <formula>5</formula>
    </cfRule>
    <cfRule type="cellIs" dxfId="2930" priority="275" operator="equal">
      <formula>"2015-1"</formula>
    </cfRule>
    <cfRule type="cellIs" dxfId="2929" priority="278" operator="lessThan">
      <formula>6</formula>
    </cfRule>
    <cfRule type="cellIs" dxfId="2928" priority="277" operator="equal">
      <formula>"2014-2"</formula>
    </cfRule>
  </conditionalFormatting>
  <conditionalFormatting sqref="V19:V25">
    <cfRule type="cellIs" dxfId="2927" priority="318" operator="lessThan">
      <formula>6</formula>
    </cfRule>
    <cfRule type="cellIs" dxfId="2926" priority="316" operator="equal">
      <formula>5</formula>
    </cfRule>
    <cfRule type="cellIs" dxfId="2925" priority="317" operator="equal">
      <formula>"2014-2"</formula>
    </cfRule>
    <cfRule type="cellIs" dxfId="2924" priority="315" operator="equal">
      <formula>"2015-1"</formula>
    </cfRule>
  </conditionalFormatting>
  <conditionalFormatting sqref="V66:W68">
    <cfRule type="cellIs" dxfId="2923" priority="573" operator="equal">
      <formula>"2015-1"</formula>
    </cfRule>
    <cfRule type="cellIs" dxfId="2922" priority="576" operator="lessThan">
      <formula>6</formula>
    </cfRule>
    <cfRule type="cellIs" dxfId="2921" priority="575" operator="equal">
      <formula>"2014-2"</formula>
    </cfRule>
    <cfRule type="cellIs" dxfId="2920" priority="574" operator="equal">
      <formula>5</formula>
    </cfRule>
  </conditionalFormatting>
  <conditionalFormatting sqref="W20">
    <cfRule type="cellIs" dxfId="2919" priority="236" operator="equal">
      <formula>5</formula>
    </cfRule>
    <cfRule type="cellIs" dxfId="2918" priority="235" operator="equal">
      <formula>"2015-1"</formula>
    </cfRule>
    <cfRule type="cellIs" dxfId="2917" priority="237" operator="equal">
      <formula>"2014-2"</formula>
    </cfRule>
    <cfRule type="cellIs" dxfId="2916" priority="238" operator="lessThan">
      <formula>6</formula>
    </cfRule>
  </conditionalFormatting>
  <conditionalFormatting sqref="W38">
    <cfRule type="cellIs" dxfId="2915" priority="851" operator="equal">
      <formula>"2015-1"</formula>
    </cfRule>
    <cfRule type="cellIs" dxfId="2914" priority="852" operator="equal">
      <formula>5</formula>
    </cfRule>
    <cfRule type="cellIs" dxfId="2913" priority="853" operator="equal">
      <formula>"2014-2"</formula>
    </cfRule>
    <cfRule type="cellIs" dxfId="2912" priority="854" operator="lessThan">
      <formula>6</formula>
    </cfRule>
  </conditionalFormatting>
  <conditionalFormatting sqref="X19:X25">
    <cfRule type="cellIs" dxfId="2911" priority="234" operator="lessThan">
      <formula>6</formula>
    </cfRule>
    <cfRule type="cellIs" dxfId="2910" priority="233" operator="equal">
      <formula>"2014-2"</formula>
    </cfRule>
    <cfRule type="cellIs" dxfId="2909" priority="232" operator="equal">
      <formula>5</formula>
    </cfRule>
    <cfRule type="cellIs" dxfId="2908" priority="231" operator="equal">
      <formula>"2015-1"</formula>
    </cfRule>
  </conditionalFormatting>
  <conditionalFormatting sqref="X45:X54">
    <cfRule type="cellIs" dxfId="2907" priority="2" operator="equal">
      <formula>5</formula>
    </cfRule>
    <cfRule type="cellIs" dxfId="2906" priority="1" operator="equal">
      <formula>"2015-1"</formula>
    </cfRule>
    <cfRule type="cellIs" dxfId="2905" priority="3" operator="equal">
      <formula>"2014-2"</formula>
    </cfRule>
    <cfRule type="cellIs" dxfId="2904" priority="4" operator="lessThan">
      <formula>6</formula>
    </cfRule>
  </conditionalFormatting>
  <conditionalFormatting sqref="X41:AD44">
    <cfRule type="cellIs" dxfId="2903" priority="1170" operator="equal">
      <formula>5</formula>
    </cfRule>
    <cfRule type="cellIs" dxfId="2902" priority="1169" operator="equal">
      <formula>"2015-1"</formula>
    </cfRule>
  </conditionalFormatting>
  <conditionalFormatting sqref="Y20">
    <cfRule type="cellIs" dxfId="2901" priority="228" operator="equal">
      <formula>5</formula>
    </cfRule>
    <cfRule type="cellIs" dxfId="2900" priority="230" operator="lessThan">
      <formula>6</formula>
    </cfRule>
    <cfRule type="cellIs" dxfId="2899" priority="229" operator="equal">
      <formula>"2014-2"</formula>
    </cfRule>
    <cfRule type="cellIs" dxfId="2898" priority="227" operator="equal">
      <formula>"2015-1"</formula>
    </cfRule>
  </conditionalFormatting>
  <conditionalFormatting sqref="Y57:Y58">
    <cfRule type="cellIs" dxfId="2897" priority="735" operator="equal">
      <formula>"2015-1"</formula>
    </cfRule>
    <cfRule type="cellIs" dxfId="2896" priority="736" operator="equal">
      <formula>5</formula>
    </cfRule>
  </conditionalFormatting>
  <conditionalFormatting sqref="Y47:Z54">
    <cfRule type="cellIs" dxfId="2895" priority="192" operator="lessThan">
      <formula>6</formula>
    </cfRule>
    <cfRule type="cellIs" dxfId="2894" priority="191" operator="equal">
      <formula>"2014-2"</formula>
    </cfRule>
    <cfRule type="cellIs" dxfId="2893" priority="190" operator="equal">
      <formula>5</formula>
    </cfRule>
    <cfRule type="cellIs" dxfId="2892" priority="189" operator="equal">
      <formula>"2015-1"</formula>
    </cfRule>
  </conditionalFormatting>
  <conditionalFormatting sqref="Z73:AE77">
    <cfRule type="cellIs" dxfId="2891" priority="1102" operator="equal">
      <formula>5</formula>
    </cfRule>
    <cfRule type="cellIs" dxfId="2890" priority="1101" operator="equal">
      <formula>"2015-1"</formula>
    </cfRule>
  </conditionalFormatting>
  <conditionalFormatting sqref="AA47:AA48">
    <cfRule type="cellIs" dxfId="2889" priority="168" operator="lessThan">
      <formula>6</formula>
    </cfRule>
    <cfRule type="cellIs" dxfId="2888" priority="167" operator="equal">
      <formula>"2014-2"</formula>
    </cfRule>
    <cfRule type="cellIs" dxfId="2887" priority="166" operator="equal">
      <formula>5</formula>
    </cfRule>
    <cfRule type="cellIs" dxfId="2886" priority="165" operator="equal">
      <formula>"2015-1"</formula>
    </cfRule>
  </conditionalFormatting>
  <conditionalFormatting sqref="AA64">
    <cfRule type="cellIs" dxfId="2885" priority="173" operator="equal">
      <formula>"2015-1"</formula>
    </cfRule>
    <cfRule type="cellIs" dxfId="2884" priority="176" operator="lessThan">
      <formula>6</formula>
    </cfRule>
    <cfRule type="cellIs" dxfId="2883" priority="175" operator="equal">
      <formula>"2014-2"</formula>
    </cfRule>
    <cfRule type="cellIs" dxfId="2882" priority="174" operator="equal">
      <formula>5</formula>
    </cfRule>
  </conditionalFormatting>
  <conditionalFormatting sqref="AD48:AD54">
    <cfRule type="cellIs" dxfId="2881" priority="137" operator="equal">
      <formula>"2015-1"</formula>
    </cfRule>
    <cfRule type="cellIs" dxfId="2880" priority="140" operator="lessThan">
      <formula>6</formula>
    </cfRule>
    <cfRule type="cellIs" dxfId="2879" priority="139" operator="equal">
      <formula>"2014-2"</formula>
    </cfRule>
    <cfRule type="cellIs" dxfId="2878" priority="138" operator="equal">
      <formula>5</formula>
    </cfRule>
  </conditionalFormatting>
  <conditionalFormatting sqref="AD56:AD59">
    <cfRule type="cellIs" dxfId="2877" priority="636" operator="equal">
      <formula>5</formula>
    </cfRule>
    <cfRule type="cellIs" dxfId="2876" priority="635" operator="equal">
      <formula>"2015-1"</formula>
    </cfRule>
  </conditionalFormatting>
  <conditionalFormatting sqref="AD61:AE65">
    <cfRule type="cellIs" dxfId="2875" priority="639" operator="equal">
      <formula>"2015-1"</formula>
    </cfRule>
    <cfRule type="cellIs" dxfId="2874" priority="640" operator="equal">
      <formula>5</formula>
    </cfRule>
  </conditionalFormatting>
  <conditionalFormatting sqref="AE58:AE59">
    <cfRule type="cellIs" dxfId="2873" priority="764" operator="equal">
      <formula>5</formula>
    </cfRule>
    <cfRule type="cellIs" dxfId="2872" priority="763" operator="equal">
      <formula>"2015-1"</formula>
    </cfRule>
    <cfRule type="cellIs" dxfId="2871" priority="766" operator="lessThan">
      <formula>6</formula>
    </cfRule>
    <cfRule type="cellIs" dxfId="2870" priority="765" operator="equal">
      <formula>"2014-2"</formula>
    </cfRule>
  </conditionalFormatting>
  <conditionalFormatting sqref="AE68:AE69">
    <cfRule type="cellIs" dxfId="2869" priority="1118" operator="equal">
      <formula>5</formula>
    </cfRule>
    <cfRule type="cellIs" dxfId="2868" priority="1117" operator="equal">
      <formula>"2015-1"</formula>
    </cfRule>
  </conditionalFormatting>
  <conditionalFormatting sqref="AF39">
    <cfRule type="cellIs" dxfId="2867" priority="802" operator="lessThan">
      <formula>6</formula>
    </cfRule>
    <cfRule type="cellIs" dxfId="2866" priority="800" operator="equal">
      <formula>5</formula>
    </cfRule>
    <cfRule type="cellIs" dxfId="2865" priority="799" operator="equal">
      <formula>"2015-1"</formula>
    </cfRule>
    <cfRule type="cellIs" dxfId="2864" priority="801" operator="equal">
      <formula>"2014-2"</formula>
    </cfRule>
  </conditionalFormatting>
  <conditionalFormatting sqref="AF47:AF65">
    <cfRule type="cellIs" dxfId="2863" priority="135" operator="equal">
      <formula>"2014-2"</formula>
    </cfRule>
    <cfRule type="cellIs" dxfId="2862" priority="134" operator="equal">
      <formula>5</formula>
    </cfRule>
    <cfRule type="cellIs" dxfId="2861" priority="136" operator="lessThan">
      <formula>6</formula>
    </cfRule>
    <cfRule type="cellIs" dxfId="2860" priority="133" operator="equal">
      <formula>"2015-1"</formula>
    </cfRule>
  </conditionalFormatting>
  <conditionalFormatting sqref="AF69:AW69">
    <cfRule type="cellIs" dxfId="2859" priority="1113" operator="equal">
      <formula>"2015-1"</formula>
    </cfRule>
    <cfRule type="cellIs" dxfId="2858" priority="1114" operator="equal">
      <formula>5</formula>
    </cfRule>
  </conditionalFormatting>
  <conditionalFormatting sqref="AG24">
    <cfRule type="cellIs" dxfId="2857" priority="124" operator="lessThan">
      <formula>6</formula>
    </cfRule>
    <cfRule type="cellIs" dxfId="2856" priority="122" operator="equal">
      <formula>5</formula>
    </cfRule>
    <cfRule type="cellIs" dxfId="2855" priority="121" operator="equal">
      <formula>"2015-1"</formula>
    </cfRule>
    <cfRule type="cellIs" dxfId="2854" priority="123" operator="equal">
      <formula>"2014-2"</formula>
    </cfRule>
  </conditionalFormatting>
  <conditionalFormatting sqref="AG38">
    <cfRule type="cellIs" dxfId="2853" priority="120" operator="lessThan">
      <formula>6</formula>
    </cfRule>
    <cfRule type="cellIs" dxfId="2852" priority="119" operator="equal">
      <formula>"2014-2"</formula>
    </cfRule>
    <cfRule type="cellIs" dxfId="2851" priority="118" operator="equal">
      <formula>5</formula>
    </cfRule>
    <cfRule type="cellIs" dxfId="2850" priority="117" operator="equal">
      <formula>"2015-1"</formula>
    </cfRule>
  </conditionalFormatting>
  <conditionalFormatting sqref="AG64">
    <cfRule type="cellIs" dxfId="2849" priority="209" operator="equal">
      <formula>"2015-1"</formula>
    </cfRule>
    <cfRule type="cellIs" dxfId="2848" priority="210" operator="equal">
      <formula>5</formula>
    </cfRule>
    <cfRule type="cellIs" dxfId="2847" priority="212" operator="lessThan">
      <formula>6</formula>
    </cfRule>
    <cfRule type="cellIs" dxfId="2846" priority="211" operator="equal">
      <formula>"2014-2"</formula>
    </cfRule>
  </conditionalFormatting>
  <conditionalFormatting sqref="AG47:AL52">
    <cfRule type="cellIs" dxfId="2845" priority="127" operator="equal">
      <formula>"2014-2"</formula>
    </cfRule>
    <cfRule type="cellIs" dxfId="2844" priority="126" operator="equal">
      <formula>5</formula>
    </cfRule>
    <cfRule type="cellIs" dxfId="2843" priority="125" operator="equal">
      <formula>"2015-1"</formula>
    </cfRule>
    <cfRule type="cellIs" dxfId="2842" priority="128" operator="lessThan">
      <formula>6</formula>
    </cfRule>
  </conditionalFormatting>
  <conditionalFormatting sqref="AH19">
    <cfRule type="cellIs" dxfId="2841" priority="84" operator="lessThan">
      <formula>6</formula>
    </cfRule>
    <cfRule type="cellIs" dxfId="2840" priority="81" operator="equal">
      <formula>"2015-1"</formula>
    </cfRule>
    <cfRule type="cellIs" dxfId="2839" priority="82" operator="equal">
      <formula>5</formula>
    </cfRule>
    <cfRule type="cellIs" dxfId="2838" priority="83" operator="equal">
      <formula>"2014-2"</formula>
    </cfRule>
  </conditionalFormatting>
  <conditionalFormatting sqref="AH21:AH38">
    <cfRule type="cellIs" dxfId="2837" priority="14" operator="equal">
      <formula>5</formula>
    </cfRule>
    <cfRule type="cellIs" dxfId="2836" priority="13" operator="equal">
      <formula>"2015-1"</formula>
    </cfRule>
    <cfRule type="cellIs" dxfId="2835" priority="15" operator="equal">
      <formula>"2014-2"</formula>
    </cfRule>
    <cfRule type="cellIs" dxfId="2834" priority="16" operator="lessThan">
      <formula>6</formula>
    </cfRule>
  </conditionalFormatting>
  <conditionalFormatting sqref="AH61:AH68">
    <cfRule type="cellIs" dxfId="2833" priority="459" operator="equal">
      <formula>"2015-1"</formula>
    </cfRule>
    <cfRule type="cellIs" dxfId="2832" priority="461" operator="equal">
      <formula>"2014-2"</formula>
    </cfRule>
    <cfRule type="cellIs" dxfId="2831" priority="462" operator="lessThan">
      <formula>6</formula>
    </cfRule>
    <cfRule type="cellIs" dxfId="2830" priority="460" operator="equal">
      <formula>5</formula>
    </cfRule>
  </conditionalFormatting>
  <conditionalFormatting sqref="AH53:AL54">
    <cfRule type="cellIs" dxfId="2829" priority="111" operator="equal">
      <formula>"2014-2"</formula>
    </cfRule>
    <cfRule type="cellIs" dxfId="2828" priority="112" operator="lessThan">
      <formula>6</formula>
    </cfRule>
    <cfRule type="cellIs" dxfId="2827" priority="110" operator="equal">
      <formula>5</formula>
    </cfRule>
    <cfRule type="cellIs" dxfId="2826" priority="109" operator="equal">
      <formula>"2015-1"</formula>
    </cfRule>
  </conditionalFormatting>
  <conditionalFormatting sqref="AH58:AQ59">
    <cfRule type="cellIs" dxfId="2825" priority="747" operator="equal">
      <formula>"2014-2"</formula>
    </cfRule>
    <cfRule type="cellIs" dxfId="2824" priority="746" operator="equal">
      <formula>5</formula>
    </cfRule>
    <cfRule type="cellIs" dxfId="2823" priority="745" operator="equal">
      <formula>"2015-1"</formula>
    </cfRule>
    <cfRule type="cellIs" dxfId="2822" priority="748" operator="lessThan">
      <formula>6</formula>
    </cfRule>
  </conditionalFormatting>
  <conditionalFormatting sqref="AI24">
    <cfRule type="cellIs" dxfId="2821" priority="107" operator="equal">
      <formula>"2014-2"</formula>
    </cfRule>
    <cfRule type="cellIs" dxfId="2820" priority="108" operator="lessThan">
      <formula>6</formula>
    </cfRule>
    <cfRule type="cellIs" dxfId="2819" priority="105" operator="equal">
      <formula>"2015-1"</formula>
    </cfRule>
    <cfRule type="cellIs" dxfId="2818" priority="106" operator="equal">
      <formula>5</formula>
    </cfRule>
  </conditionalFormatting>
  <conditionalFormatting sqref="AI27:AI28">
    <cfRule type="cellIs" dxfId="2817" priority="674" operator="lessThan">
      <formula>6</formula>
    </cfRule>
    <cfRule type="cellIs" dxfId="2816" priority="672" operator="equal">
      <formula>5</formula>
    </cfRule>
    <cfRule type="cellIs" dxfId="2815" priority="673" operator="equal">
      <formula>"2014-2"</formula>
    </cfRule>
    <cfRule type="cellIs" dxfId="2814" priority="671" operator="equal">
      <formula>"2015-1"</formula>
    </cfRule>
  </conditionalFormatting>
  <conditionalFormatting sqref="AI33">
    <cfRule type="cellIs" dxfId="2813" priority="686" operator="lessThan">
      <formula>6</formula>
    </cfRule>
    <cfRule type="cellIs" dxfId="2812" priority="685" operator="equal">
      <formula>"2014-2"</formula>
    </cfRule>
    <cfRule type="cellIs" dxfId="2811" priority="684" operator="equal">
      <formula>5</formula>
    </cfRule>
    <cfRule type="cellIs" dxfId="2810" priority="683" operator="equal">
      <formula>"2015-1"</formula>
    </cfRule>
  </conditionalFormatting>
  <conditionalFormatting sqref="AI37:AI38">
    <cfRule type="cellIs" dxfId="2809" priority="678" operator="lessThan">
      <formula>6</formula>
    </cfRule>
    <cfRule type="cellIs" dxfId="2808" priority="677" operator="equal">
      <formula>"2014-2"</formula>
    </cfRule>
    <cfRule type="cellIs" dxfId="2807" priority="676" operator="equal">
      <formula>5</formula>
    </cfRule>
    <cfRule type="cellIs" dxfId="2806" priority="675" operator="equal">
      <formula>"2015-1"</formula>
    </cfRule>
  </conditionalFormatting>
  <conditionalFormatting sqref="AI66:AL68">
    <cfRule type="cellIs" dxfId="2805" priority="930" operator="lessThan">
      <formula>6</formula>
    </cfRule>
    <cfRule type="cellIs" dxfId="2804" priority="929" operator="equal">
      <formula>"2014-2"</formula>
    </cfRule>
  </conditionalFormatting>
  <conditionalFormatting sqref="AI66:AS68">
    <cfRule type="cellIs" dxfId="2803" priority="646" operator="equal">
      <formula>5</formula>
    </cfRule>
    <cfRule type="cellIs" dxfId="2802" priority="645" operator="equal">
      <formula>"2015-1"</formula>
    </cfRule>
  </conditionalFormatting>
  <conditionalFormatting sqref="AJ19">
    <cfRule type="cellIs" dxfId="2801" priority="62" operator="equal">
      <formula>5</formula>
    </cfRule>
    <cfRule type="cellIs" dxfId="2800" priority="63" operator="equal">
      <formula>"2014-2"</formula>
    </cfRule>
    <cfRule type="cellIs" dxfId="2799" priority="61" operator="equal">
      <formula>"2015-1"</formula>
    </cfRule>
    <cfRule type="cellIs" dxfId="2798" priority="64" operator="lessThan">
      <formula>6</formula>
    </cfRule>
  </conditionalFormatting>
  <conditionalFormatting sqref="AJ21:AJ25">
    <cfRule type="cellIs" dxfId="2797" priority="42" operator="equal">
      <formula>5</formula>
    </cfRule>
    <cfRule type="cellIs" dxfId="2796" priority="41" operator="equal">
      <formula>"2015-1"</formula>
    </cfRule>
    <cfRule type="cellIs" dxfId="2795" priority="44" operator="lessThan">
      <formula>6</formula>
    </cfRule>
    <cfRule type="cellIs" dxfId="2794" priority="43" operator="equal">
      <formula>"2014-2"</formula>
    </cfRule>
  </conditionalFormatting>
  <conditionalFormatting sqref="AJ30:AJ33">
    <cfRule type="cellIs" dxfId="2793" priority="830" operator="lessThan">
      <formula>6</formula>
    </cfRule>
    <cfRule type="cellIs" dxfId="2792" priority="827" operator="equal">
      <formula>"2015-1"</formula>
    </cfRule>
    <cfRule type="cellIs" dxfId="2791" priority="829" operator="equal">
      <formula>"2014-2"</formula>
    </cfRule>
    <cfRule type="cellIs" dxfId="2790" priority="828" operator="equal">
      <formula>5</formula>
    </cfRule>
  </conditionalFormatting>
  <conditionalFormatting sqref="AJ37:AJ39">
    <cfRule type="cellIs" dxfId="2789" priority="838" operator="lessThan">
      <formula>6</formula>
    </cfRule>
    <cfRule type="cellIs" dxfId="2788" priority="837" operator="equal">
      <formula>"2014-2"</formula>
    </cfRule>
    <cfRule type="cellIs" dxfId="2787" priority="835" operator="equal">
      <formula>"2015-1"</formula>
    </cfRule>
    <cfRule type="cellIs" dxfId="2786" priority="836" operator="equal">
      <formula>5</formula>
    </cfRule>
  </conditionalFormatting>
  <conditionalFormatting sqref="AJ17:AK17">
    <cfRule type="cellIs" dxfId="2785" priority="39" operator="equal">
      <formula>"2014-2"</formula>
    </cfRule>
    <cfRule type="cellIs" dxfId="2784" priority="40" operator="lessThan">
      <formula>6</formula>
    </cfRule>
    <cfRule type="cellIs" dxfId="2783" priority="38" operator="equal">
      <formula>5</formula>
    </cfRule>
    <cfRule type="cellIs" dxfId="2782" priority="37" operator="equal">
      <formula>"2015-1"</formula>
    </cfRule>
  </conditionalFormatting>
  <conditionalFormatting sqref="AL21:AL26">
    <cfRule type="cellIs" dxfId="2781" priority="365" operator="equal">
      <formula>"2015-1"</formula>
    </cfRule>
    <cfRule type="cellIs" dxfId="2780" priority="366" operator="equal">
      <formula>5</formula>
    </cfRule>
    <cfRule type="cellIs" dxfId="2779" priority="367" operator="equal">
      <formula>"2014-2"</formula>
    </cfRule>
    <cfRule type="cellIs" dxfId="2778" priority="368" operator="lessThan">
      <formula>6</formula>
    </cfRule>
  </conditionalFormatting>
  <conditionalFormatting sqref="AL28">
    <cfRule type="cellIs" dxfId="2777" priority="431" operator="equal">
      <formula>"2015-1"</formula>
    </cfRule>
    <cfRule type="cellIs" dxfId="2776" priority="432" operator="equal">
      <formula>5</formula>
    </cfRule>
    <cfRule type="cellIs" dxfId="2775" priority="433" operator="equal">
      <formula>"2014-2"</formula>
    </cfRule>
    <cfRule type="cellIs" dxfId="2774" priority="434" operator="lessThan">
      <formula>6</formula>
    </cfRule>
  </conditionalFormatting>
  <conditionalFormatting sqref="AL33:AL39">
    <cfRule type="cellIs" dxfId="2773" priority="476" operator="equal">
      <formula>5</formula>
    </cfRule>
    <cfRule type="cellIs" dxfId="2772" priority="475" operator="equal">
      <formula>"2015-1"</formula>
    </cfRule>
    <cfRule type="cellIs" dxfId="2771" priority="477" operator="equal">
      <formula>"2014-2"</formula>
    </cfRule>
    <cfRule type="cellIs" dxfId="2770" priority="478" operator="lessThan">
      <formula>6</formula>
    </cfRule>
  </conditionalFormatting>
  <conditionalFormatting sqref="AM12 AM15:AM28">
    <cfRule type="cellIs" dxfId="2769" priority="35" operator="equal">
      <formula>"2014-2"</formula>
    </cfRule>
    <cfRule type="cellIs" dxfId="2768" priority="34" operator="equal">
      <formula>5</formula>
    </cfRule>
    <cfRule type="cellIs" dxfId="2767" priority="33" operator="equal">
      <formula>"2015-1"</formula>
    </cfRule>
    <cfRule type="cellIs" dxfId="2766" priority="36" operator="lessThan">
      <formula>6</formula>
    </cfRule>
  </conditionalFormatting>
  <conditionalFormatting sqref="AM73:AO74 AZ73:BG74 BI73:BM74 O75:R75 AZ75 AX76:AZ77">
    <cfRule type="cellIs" dxfId="2765" priority="1178" operator="equal">
      <formula>5</formula>
    </cfRule>
    <cfRule type="cellIs" dxfId="2764" priority="1177" operator="equal">
      <formula>"2015-1"</formula>
    </cfRule>
  </conditionalFormatting>
  <conditionalFormatting sqref="AM73:AO74 AZ73:BG74 BI73:BM74 AB73:AD77 AQ73:AV77 O75:R75 AZ75 AX76:AZ77">
    <cfRule type="cellIs" dxfId="2763" priority="1180" operator="lessThan">
      <formula>6</formula>
    </cfRule>
    <cfRule type="cellIs" dxfId="2762" priority="1179" operator="equal">
      <formula>"2014-2"</formula>
    </cfRule>
  </conditionalFormatting>
  <conditionalFormatting sqref="AM46:AP54">
    <cfRule type="cellIs" dxfId="2761" priority="8" operator="lessThan">
      <formula>6</formula>
    </cfRule>
    <cfRule type="cellIs" dxfId="2760" priority="6" operator="equal">
      <formula>5</formula>
    </cfRule>
    <cfRule type="cellIs" dxfId="2759" priority="5" operator="equal">
      <formula>"2015-1"</formula>
    </cfRule>
    <cfRule type="cellIs" dxfId="2758" priority="7" operator="equal">
      <formula>"2014-2"</formula>
    </cfRule>
  </conditionalFormatting>
  <conditionalFormatting sqref="AM36:AT36">
    <cfRule type="cellIs" dxfId="2757" priority="429" operator="equal">
      <formula>"2014-2"</formula>
    </cfRule>
    <cfRule type="cellIs" dxfId="2756" priority="428" operator="equal">
      <formula>5</formula>
    </cfRule>
    <cfRule type="cellIs" dxfId="2755" priority="430" operator="lessThan">
      <formula>6</formula>
    </cfRule>
    <cfRule type="cellIs" dxfId="2754" priority="427" operator="equal">
      <formula>"2015-1"</formula>
    </cfRule>
  </conditionalFormatting>
  <conditionalFormatting sqref="AM41:BE41">
    <cfRule type="cellIs" dxfId="2753" priority="667" operator="equal">
      <formula>"2015-1"</formula>
    </cfRule>
    <cfRule type="cellIs" dxfId="2752" priority="668" operator="equal">
      <formula>5</formula>
    </cfRule>
    <cfRule type="cellIs" dxfId="2751" priority="669" operator="equal">
      <formula>"2014-2"</formula>
    </cfRule>
    <cfRule type="cellIs" dxfId="2750" priority="670" operator="lessThan">
      <formula>6</formula>
    </cfRule>
  </conditionalFormatting>
  <conditionalFormatting sqref="AN17">
    <cfRule type="cellIs" dxfId="2749" priority="20" operator="lessThan">
      <formula>6</formula>
    </cfRule>
    <cfRule type="cellIs" dxfId="2748" priority="17" operator="equal">
      <formula>"2015-1"</formula>
    </cfRule>
    <cfRule type="cellIs" dxfId="2747" priority="18" operator="equal">
      <formula>5</formula>
    </cfRule>
    <cfRule type="cellIs" dxfId="2746" priority="19" operator="equal">
      <formula>"2014-2"</formula>
    </cfRule>
  </conditionalFormatting>
  <conditionalFormatting sqref="AN38">
    <cfRule type="cellIs" dxfId="2745" priority="12" operator="lessThan">
      <formula>6</formula>
    </cfRule>
    <cfRule type="cellIs" dxfId="2744" priority="11" operator="equal">
      <formula>"2014-2"</formula>
    </cfRule>
    <cfRule type="cellIs" dxfId="2743" priority="10" operator="equal">
      <formula>5</formula>
    </cfRule>
    <cfRule type="cellIs" dxfId="2742" priority="9" operator="equal">
      <formula>"2015-1"</formula>
    </cfRule>
  </conditionalFormatting>
  <conditionalFormatting sqref="AN56:AQ57">
    <cfRule type="cellIs" dxfId="2741" priority="647" operator="equal">
      <formula>"2015-1"</formula>
    </cfRule>
    <cfRule type="cellIs" dxfId="2740" priority="648" operator="equal">
      <formula>5</formula>
    </cfRule>
  </conditionalFormatting>
  <conditionalFormatting sqref="AN44:AU45">
    <cfRule type="cellIs" dxfId="2739" priority="202" operator="equal">
      <formula>5</formula>
    </cfRule>
    <cfRule type="cellIs" dxfId="2738" priority="203" operator="equal">
      <formula>"2014-2"</formula>
    </cfRule>
    <cfRule type="cellIs" dxfId="2737" priority="201" operator="equal">
      <formula>"2015-1"</formula>
    </cfRule>
    <cfRule type="cellIs" dxfId="2736" priority="204" operator="lessThan">
      <formula>6</formula>
    </cfRule>
  </conditionalFormatting>
  <conditionalFormatting sqref="AO21:AO22">
    <cfRule type="cellIs" dxfId="2735" priority="363" operator="equal">
      <formula>"2014-2"</formula>
    </cfRule>
    <cfRule type="cellIs" dxfId="2734" priority="364" operator="lessThan">
      <formula>6</formula>
    </cfRule>
    <cfRule type="cellIs" dxfId="2733" priority="362" operator="equal">
      <formula>5</formula>
    </cfRule>
    <cfRule type="cellIs" dxfId="2732" priority="361" operator="equal">
      <formula>"2015-1"</formula>
    </cfRule>
  </conditionalFormatting>
  <conditionalFormatting sqref="AO24:AO25">
    <cfRule type="cellIs" dxfId="2731" priority="466" operator="lessThan">
      <formula>6</formula>
    </cfRule>
    <cfRule type="cellIs" dxfId="2730" priority="465" operator="equal">
      <formula>"2014-2"</formula>
    </cfRule>
    <cfRule type="cellIs" dxfId="2729" priority="464" operator="equal">
      <formula>5</formula>
    </cfRule>
    <cfRule type="cellIs" dxfId="2728" priority="463" operator="equal">
      <formula>"2015-1"</formula>
    </cfRule>
  </conditionalFormatting>
  <conditionalFormatting sqref="AO33">
    <cfRule type="cellIs" dxfId="2727" priority="358" operator="equal">
      <formula>5</formula>
    </cfRule>
    <cfRule type="cellIs" dxfId="2726" priority="360" operator="lessThan">
      <formula>6</formula>
    </cfRule>
    <cfRule type="cellIs" dxfId="2725" priority="359" operator="equal">
      <formula>"2014-2"</formula>
    </cfRule>
    <cfRule type="cellIs" dxfId="2724" priority="357" operator="equal">
      <formula>"2015-1"</formula>
    </cfRule>
  </conditionalFormatting>
  <conditionalFormatting sqref="AP73:AW77">
    <cfRule type="cellIs" dxfId="2723" priority="1099" operator="equal">
      <formula>"2015-1"</formula>
    </cfRule>
    <cfRule type="cellIs" dxfId="2722" priority="1100" operator="equal">
      <formula>5</formula>
    </cfRule>
  </conditionalFormatting>
  <conditionalFormatting sqref="AQ27:AQ28">
    <cfRule type="cellIs" dxfId="2721" priority="689" operator="equal">
      <formula>"2014-2"</formula>
    </cfRule>
    <cfRule type="cellIs" dxfId="2720" priority="690" operator="lessThan">
      <formula>6</formula>
    </cfRule>
    <cfRule type="cellIs" dxfId="2719" priority="687" operator="equal">
      <formula>"2015-1"</formula>
    </cfRule>
    <cfRule type="cellIs" dxfId="2718" priority="688" operator="equal">
      <formula>5</formula>
    </cfRule>
  </conditionalFormatting>
  <conditionalFormatting sqref="AQ33">
    <cfRule type="cellIs" dxfId="2717" priority="710" operator="equal">
      <formula>5</formula>
    </cfRule>
    <cfRule type="cellIs" dxfId="2716" priority="711" operator="equal">
      <formula>"2014-2"</formula>
    </cfRule>
    <cfRule type="cellIs" dxfId="2715" priority="712" operator="lessThan">
      <formula>6</formula>
    </cfRule>
    <cfRule type="cellIs" dxfId="2714" priority="709" operator="equal">
      <formula>"2015-1"</formula>
    </cfRule>
  </conditionalFormatting>
  <conditionalFormatting sqref="AQ37:AQ39">
    <cfRule type="cellIs" dxfId="2713" priority="699" operator="equal">
      <formula>"2014-2"</formula>
    </cfRule>
    <cfRule type="cellIs" dxfId="2712" priority="700" operator="lessThan">
      <formula>6</formula>
    </cfRule>
    <cfRule type="cellIs" dxfId="2711" priority="697" operator="equal">
      <formula>"2015-1"</formula>
    </cfRule>
    <cfRule type="cellIs" dxfId="2710" priority="698" operator="equal">
      <formula>5</formula>
    </cfRule>
  </conditionalFormatting>
  <conditionalFormatting sqref="AR17:AR25">
    <cfRule type="cellIs" dxfId="2709" priority="25" operator="equal">
      <formula>"2015-1"</formula>
    </cfRule>
    <cfRule type="cellIs" dxfId="2708" priority="26" operator="equal">
      <formula>5</formula>
    </cfRule>
    <cfRule type="cellIs" dxfId="2707" priority="28" operator="lessThan">
      <formula>6</formula>
    </cfRule>
    <cfRule type="cellIs" dxfId="2706" priority="27" operator="equal">
      <formula>"2014-2"</formula>
    </cfRule>
  </conditionalFormatting>
  <conditionalFormatting sqref="AR28">
    <cfRule type="cellIs" dxfId="2705" priority="21" operator="equal">
      <formula>"2015-1"</formula>
    </cfRule>
    <cfRule type="cellIs" dxfId="2704" priority="22" operator="equal">
      <formula>5</formula>
    </cfRule>
    <cfRule type="cellIs" dxfId="2703" priority="24" operator="lessThan">
      <formula>6</formula>
    </cfRule>
    <cfRule type="cellIs" dxfId="2702" priority="23" operator="equal">
      <formula>"2014-2"</formula>
    </cfRule>
  </conditionalFormatting>
  <conditionalFormatting sqref="AR56:AS59">
    <cfRule type="cellIs" dxfId="2701" priority="658" operator="equal">
      <formula>5</formula>
    </cfRule>
    <cfRule type="cellIs" dxfId="2700" priority="657" operator="equal">
      <formula>"2015-1"</formula>
    </cfRule>
  </conditionalFormatting>
  <conditionalFormatting sqref="AR61:AS65">
    <cfRule type="cellIs" dxfId="2699" priority="94" operator="equal">
      <formula>5</formula>
    </cfRule>
    <cfRule type="cellIs" dxfId="2698" priority="93" operator="equal">
      <formula>"2015-1"</formula>
    </cfRule>
  </conditionalFormatting>
  <conditionalFormatting sqref="AS61:AS65">
    <cfRule type="cellIs" dxfId="2697" priority="96" operator="lessThan">
      <formula>6</formula>
    </cfRule>
    <cfRule type="cellIs" dxfId="2696" priority="95" operator="equal">
      <formula>"2014-2"</formula>
    </cfRule>
  </conditionalFormatting>
  <conditionalFormatting sqref="AS33:AT33">
    <cfRule type="cellIs" dxfId="2695" priority="356" operator="lessThan">
      <formula>6</formula>
    </cfRule>
    <cfRule type="cellIs" dxfId="2694" priority="355" operator="equal">
      <formula>"2014-2"</formula>
    </cfRule>
    <cfRule type="cellIs" dxfId="2693" priority="353" operator="equal">
      <formula>"2015-1"</formula>
    </cfRule>
    <cfRule type="cellIs" dxfId="2692" priority="354" operator="equal">
      <formula>5</formula>
    </cfRule>
  </conditionalFormatting>
  <conditionalFormatting sqref="AS37:AT39">
    <cfRule type="cellIs" dxfId="2691" priority="208" operator="lessThan">
      <formula>6</formula>
    </cfRule>
    <cfRule type="cellIs" dxfId="2690" priority="206" operator="equal">
      <formula>5</formula>
    </cfRule>
    <cfRule type="cellIs" dxfId="2689" priority="205" operator="equal">
      <formula>"2015-1"</formula>
    </cfRule>
    <cfRule type="cellIs" dxfId="2688" priority="207" operator="equal">
      <formula>"2014-2"</formula>
    </cfRule>
  </conditionalFormatting>
  <conditionalFormatting sqref="AT24:AT25">
    <cfRule type="cellIs" dxfId="2687" priority="193" operator="equal">
      <formula>"2015-1"</formula>
    </cfRule>
    <cfRule type="cellIs" dxfId="2686" priority="194" operator="equal">
      <formula>5</formula>
    </cfRule>
    <cfRule type="cellIs" dxfId="2685" priority="195" operator="equal">
      <formula>"2014-2"</formula>
    </cfRule>
    <cfRule type="cellIs" dxfId="2684" priority="196" operator="lessThan">
      <formula>6</formula>
    </cfRule>
  </conditionalFormatting>
  <conditionalFormatting sqref="AT47:AT68">
    <cfRule type="cellIs" dxfId="2683" priority="89" operator="equal">
      <formula>"2015-1"</formula>
    </cfRule>
    <cfRule type="cellIs" dxfId="2682" priority="90" operator="equal">
      <formula>5</formula>
    </cfRule>
    <cfRule type="cellIs" dxfId="2681" priority="91" operator="equal">
      <formula>"2014-2"</formula>
    </cfRule>
    <cfRule type="cellIs" dxfId="2680" priority="92" operator="lessThan">
      <formula>6</formula>
    </cfRule>
  </conditionalFormatting>
  <conditionalFormatting sqref="AU39:AU40">
    <cfRule type="cellIs" dxfId="2679" priority="898" operator="lessThan">
      <formula>6</formula>
    </cfRule>
    <cfRule type="cellIs" dxfId="2678" priority="897" operator="equal">
      <formula>"2014-2"</formula>
    </cfRule>
    <cfRule type="cellIs" dxfId="2677" priority="896" operator="equal">
      <formula>5</formula>
    </cfRule>
    <cfRule type="cellIs" dxfId="2676" priority="895" operator="equal">
      <formula>"2015-1"</formula>
    </cfRule>
  </conditionalFormatting>
  <conditionalFormatting sqref="AU61:AU68">
    <cfRule type="cellIs" dxfId="2675" priority="266" operator="lessThan">
      <formula>6</formula>
    </cfRule>
    <cfRule type="cellIs" dxfId="2674" priority="263" operator="equal">
      <formula>"2015-1"</formula>
    </cfRule>
    <cfRule type="cellIs" dxfId="2673" priority="264" operator="equal">
      <formula>5</formula>
    </cfRule>
    <cfRule type="cellIs" dxfId="2672" priority="265" operator="equal">
      <formula>"2014-2"</formula>
    </cfRule>
  </conditionalFormatting>
  <conditionalFormatting sqref="AV36:AV37">
    <cfRule type="cellIs" dxfId="2671" priority="550" operator="lessThan">
      <formula>6</formula>
    </cfRule>
    <cfRule type="cellIs" dxfId="2670" priority="547" operator="equal">
      <formula>"2015-1"</formula>
    </cfRule>
    <cfRule type="cellIs" dxfId="2669" priority="548" operator="equal">
      <formula>5</formula>
    </cfRule>
    <cfRule type="cellIs" dxfId="2668" priority="549" operator="equal">
      <formula>"2014-2"</formula>
    </cfRule>
  </conditionalFormatting>
  <conditionalFormatting sqref="AV53:AV54">
    <cfRule type="cellIs" dxfId="2667" priority="246" operator="lessThan">
      <formula>6</formula>
    </cfRule>
    <cfRule type="cellIs" dxfId="2666" priority="245" operator="equal">
      <formula>"2014-2"</formula>
    </cfRule>
    <cfRule type="cellIs" dxfId="2665" priority="244" operator="equal">
      <formula>5</formula>
    </cfRule>
    <cfRule type="cellIs" dxfId="2664" priority="243" operator="equal">
      <formula>"2015-1"</formula>
    </cfRule>
  </conditionalFormatting>
  <conditionalFormatting sqref="AV61:AV65">
    <cfRule type="cellIs" dxfId="2663" priority="259" operator="equal">
      <formula>"2015-1"</formula>
    </cfRule>
    <cfRule type="cellIs" dxfId="2662" priority="261" operator="equal">
      <formula>"2014-2"</formula>
    </cfRule>
    <cfRule type="cellIs" dxfId="2661" priority="260" operator="equal">
      <formula>5</formula>
    </cfRule>
    <cfRule type="cellIs" dxfId="2660" priority="262" operator="lessThan">
      <formula>6</formula>
    </cfRule>
  </conditionalFormatting>
  <conditionalFormatting sqref="AV49:BE52">
    <cfRule type="cellIs" dxfId="2659" priority="247" operator="equal">
      <formula>"2015-1"</formula>
    </cfRule>
    <cfRule type="cellIs" dxfId="2658" priority="248" operator="equal">
      <formula>5</formula>
    </cfRule>
    <cfRule type="cellIs" dxfId="2657" priority="249" operator="equal">
      <formula>"2014-2"</formula>
    </cfRule>
    <cfRule type="cellIs" dxfId="2656" priority="250" operator="lessThan">
      <formula>6</formula>
    </cfRule>
  </conditionalFormatting>
  <conditionalFormatting sqref="AW24:AW26">
    <cfRule type="cellIs" dxfId="2655" priority="350" operator="equal">
      <formula>5</formula>
    </cfRule>
    <cfRule type="cellIs" dxfId="2654" priority="349" operator="equal">
      <formula>"2015-1"</formula>
    </cfRule>
  </conditionalFormatting>
  <conditionalFormatting sqref="AW44:AY45">
    <cfRule type="cellIs" dxfId="2653" priority="1147" operator="equal">
      <formula>"2015-1"</formula>
    </cfRule>
    <cfRule type="cellIs" dxfId="2652" priority="1148" operator="equal">
      <formula>5</formula>
    </cfRule>
  </conditionalFormatting>
  <conditionalFormatting sqref="AW53:BE65">
    <cfRule type="cellIs" dxfId="2651" priority="85" operator="equal">
      <formula>"2015-1"</formula>
    </cfRule>
    <cfRule type="cellIs" dxfId="2650" priority="88" operator="lessThan">
      <formula>6</formula>
    </cfRule>
    <cfRule type="cellIs" dxfId="2649" priority="87" operator="equal">
      <formula>"2014-2"</formula>
    </cfRule>
    <cfRule type="cellIs" dxfId="2648" priority="86" operator="equal">
      <formula>5</formula>
    </cfRule>
  </conditionalFormatting>
  <conditionalFormatting sqref="AX21:AX22">
    <cfRule type="cellIs" dxfId="2647" priority="347" operator="equal">
      <formula>"2015-1"</formula>
    </cfRule>
    <cfRule type="cellIs" dxfId="2646" priority="348" operator="equal">
      <formula>5</formula>
    </cfRule>
  </conditionalFormatting>
  <conditionalFormatting sqref="AX24:AX25">
    <cfRule type="cellIs" dxfId="2645" priority="495" operator="equal">
      <formula>"2015-1"</formula>
    </cfRule>
    <cfRule type="cellIs" dxfId="2644" priority="497" operator="equal">
      <formula>"2014-2"</formula>
    </cfRule>
    <cfRule type="cellIs" dxfId="2643" priority="498" operator="lessThan">
      <formula>6</formula>
    </cfRule>
    <cfRule type="cellIs" dxfId="2642" priority="496" operator="equal">
      <formula>5</formula>
    </cfRule>
  </conditionalFormatting>
  <conditionalFormatting sqref="AX28">
    <cfRule type="cellIs" dxfId="2641" priority="565" operator="equal">
      <formula>"2014-2"</formula>
    </cfRule>
    <cfRule type="cellIs" dxfId="2640" priority="564" operator="equal">
      <formula>5</formula>
    </cfRule>
    <cfRule type="cellIs" dxfId="2639" priority="566" operator="lessThan">
      <formula>6</formula>
    </cfRule>
    <cfRule type="cellIs" dxfId="2638" priority="563" operator="equal">
      <formula>"2015-1"</formula>
    </cfRule>
  </conditionalFormatting>
  <conditionalFormatting sqref="AX32">
    <cfRule type="cellIs" dxfId="2637" priority="579" operator="equal">
      <formula>"2014-2"</formula>
    </cfRule>
    <cfRule type="cellIs" dxfId="2636" priority="580" operator="lessThan">
      <formula>6</formula>
    </cfRule>
  </conditionalFormatting>
  <conditionalFormatting sqref="AX32:AX33">
    <cfRule type="cellIs" dxfId="2635" priority="346" operator="equal">
      <formula>5</formula>
    </cfRule>
    <cfRule type="cellIs" dxfId="2634" priority="345" operator="equal">
      <formula>"2015-1"</formula>
    </cfRule>
  </conditionalFormatting>
  <conditionalFormatting sqref="AX37">
    <cfRule type="cellIs" dxfId="2633" priority="558" operator="lessThan">
      <formula>6</formula>
    </cfRule>
    <cfRule type="cellIs" dxfId="2632" priority="557" operator="equal">
      <formula>"2014-2"</formula>
    </cfRule>
  </conditionalFormatting>
  <conditionalFormatting sqref="AX37:AX39">
    <cfRule type="cellIs" dxfId="2631" priority="343" operator="equal">
      <formula>"2015-1"</formula>
    </cfRule>
    <cfRule type="cellIs" dxfId="2630" priority="344" operator="equal">
      <formula>5</formula>
    </cfRule>
  </conditionalFormatting>
  <conditionalFormatting sqref="AX39">
    <cfRule type="cellIs" dxfId="2629" priority="545" operator="equal">
      <formula>"2014-2"</formula>
    </cfRule>
    <cfRule type="cellIs" dxfId="2628" priority="546" operator="lessThan">
      <formula>6</formula>
    </cfRule>
  </conditionalFormatting>
  <conditionalFormatting sqref="AX66:AY70">
    <cfRule type="cellIs" dxfId="2627" priority="909" operator="equal">
      <formula>"2014-2"</formula>
    </cfRule>
    <cfRule type="cellIs" dxfId="2626" priority="910" operator="lessThan">
      <formula>6</formula>
    </cfRule>
  </conditionalFormatting>
  <conditionalFormatting sqref="AX73:AY75">
    <cfRule type="cellIs" dxfId="2625" priority="941" operator="equal">
      <formula>"2015-1"</formula>
    </cfRule>
    <cfRule type="cellIs" dxfId="2624" priority="942" operator="equal">
      <formula>5</formula>
    </cfRule>
    <cfRule type="cellIs" dxfId="2623" priority="944" operator="lessThan">
      <formula>6</formula>
    </cfRule>
    <cfRule type="cellIs" dxfId="2622" priority="943" operator="equal">
      <formula>"2014-2"</formula>
    </cfRule>
  </conditionalFormatting>
  <conditionalFormatting sqref="AX66:BN70">
    <cfRule type="cellIs" dxfId="2621" priority="606" operator="equal">
      <formula>5</formula>
    </cfRule>
    <cfRule type="cellIs" dxfId="2620" priority="605" operator="equal">
      <formula>"2015-1"</formula>
    </cfRule>
  </conditionalFormatting>
  <conditionalFormatting sqref="AY37:AY38">
    <cfRule type="cellIs" dxfId="2619" priority="847" operator="equal">
      <formula>"2015-1"</formula>
    </cfRule>
    <cfRule type="cellIs" dxfId="2618" priority="848" operator="equal">
      <formula>5</formula>
    </cfRule>
    <cfRule type="cellIs" dxfId="2617" priority="849" operator="equal">
      <formula>"2014-2"</formula>
    </cfRule>
    <cfRule type="cellIs" dxfId="2616" priority="850" operator="lessThan">
      <formula>6</formula>
    </cfRule>
  </conditionalFormatting>
  <conditionalFormatting sqref="AZ69:BL69">
    <cfRule type="cellIs" dxfId="2615" priority="1060" operator="lessThan">
      <formula>6</formula>
    </cfRule>
    <cfRule type="cellIs" dxfId="2614" priority="1059" operator="equal">
      <formula>"2014-2"</formula>
    </cfRule>
  </conditionalFormatting>
  <conditionalFormatting sqref="AZ66:BN67">
    <cfRule type="cellIs" dxfId="2613" priority="918" operator="lessThan">
      <formula>6</formula>
    </cfRule>
    <cfRule type="cellIs" dxfId="2612" priority="917" operator="equal">
      <formula>"2014-2"</formula>
    </cfRule>
  </conditionalFormatting>
  <conditionalFormatting sqref="BA43:BA45">
    <cfRule type="cellIs" dxfId="2611" priority="199" operator="equal">
      <formula>"2014-2"</formula>
    </cfRule>
    <cfRule type="cellIs" dxfId="2610" priority="198" operator="equal">
      <formula>5</formula>
    </cfRule>
    <cfRule type="cellIs" dxfId="2609" priority="197" operator="equal">
      <formula>"2015-1"</formula>
    </cfRule>
    <cfRule type="cellIs" dxfId="2608" priority="200" operator="lessThan">
      <formula>6</formula>
    </cfRule>
  </conditionalFormatting>
  <conditionalFormatting sqref="BA75:BM77">
    <cfRule type="cellIs" dxfId="2607" priority="1071" operator="equal">
      <formula>"2014-2"</formula>
    </cfRule>
    <cfRule type="cellIs" dxfId="2606" priority="1072" operator="lessThan">
      <formula>6</formula>
    </cfRule>
    <cfRule type="cellIs" dxfId="2605" priority="1070" operator="equal">
      <formula>5</formula>
    </cfRule>
    <cfRule type="cellIs" dxfId="2604" priority="1069" operator="equal">
      <formula>"2015-1"</formula>
    </cfRule>
  </conditionalFormatting>
  <conditionalFormatting sqref="BE47:BE48">
    <cfRule type="cellIs" dxfId="2603" priority="144" operator="lessThan">
      <formula>6</formula>
    </cfRule>
    <cfRule type="cellIs" dxfId="2602" priority="141" operator="equal">
      <formula>"2015-1"</formula>
    </cfRule>
    <cfRule type="cellIs" dxfId="2601" priority="142" operator="equal">
      <formula>5</formula>
    </cfRule>
    <cfRule type="cellIs" dxfId="2600" priority="143" operator="equal">
      <formula>"2014-2"</formula>
    </cfRule>
  </conditionalFormatting>
  <conditionalFormatting sqref="BF24">
    <cfRule type="cellIs" dxfId="2599" priority="535" operator="equal">
      <formula>"2015-1"</formula>
    </cfRule>
    <cfRule type="cellIs" dxfId="2598" priority="536" operator="equal">
      <formula>5</formula>
    </cfRule>
    <cfRule type="cellIs" dxfId="2597" priority="538" operator="lessThan">
      <formula>6</formula>
    </cfRule>
    <cfRule type="cellIs" dxfId="2596" priority="537" operator="equal">
      <formula>"2014-2"</formula>
    </cfRule>
  </conditionalFormatting>
  <conditionalFormatting sqref="BF28">
    <cfRule type="cellIs" dxfId="2595" priority="517" operator="equal">
      <formula>"2014-2"</formula>
    </cfRule>
    <cfRule type="cellIs" dxfId="2594" priority="515" operator="equal">
      <formula>"2015-1"</formula>
    </cfRule>
    <cfRule type="cellIs" dxfId="2593" priority="516" operator="equal">
      <formula>5</formula>
    </cfRule>
    <cfRule type="cellIs" dxfId="2592" priority="518" operator="lessThan">
      <formula>6</formula>
    </cfRule>
  </conditionalFormatting>
  <conditionalFormatting sqref="BF32:BF33">
    <cfRule type="cellIs" dxfId="2591" priority="521" operator="equal">
      <formula>"2014-2"</formula>
    </cfRule>
    <cfRule type="cellIs" dxfId="2590" priority="520" operator="equal">
      <formula>5</formula>
    </cfRule>
    <cfRule type="cellIs" dxfId="2589" priority="519" operator="equal">
      <formula>"2015-1"</formula>
    </cfRule>
    <cfRule type="cellIs" dxfId="2588" priority="522" operator="lessThan">
      <formula>6</formula>
    </cfRule>
  </conditionalFormatting>
  <conditionalFormatting sqref="BF36:BF41">
    <cfRule type="cellIs" dxfId="2587" priority="501" operator="equal">
      <formula>"2014-2"</formula>
    </cfRule>
    <cfRule type="cellIs" dxfId="2586" priority="502" operator="lessThan">
      <formula>6</formula>
    </cfRule>
    <cfRule type="cellIs" dxfId="2585" priority="499" operator="equal">
      <formula>"2015-1"</formula>
    </cfRule>
    <cfRule type="cellIs" dxfId="2584" priority="500" operator="equal">
      <formula>5</formula>
    </cfRule>
  </conditionalFormatting>
  <conditionalFormatting sqref="BF48:BF65">
    <cfRule type="cellIs" dxfId="2583" priority="389" operator="equal">
      <formula>"2015-1"</formula>
    </cfRule>
    <cfRule type="cellIs" dxfId="2582" priority="390" operator="equal">
      <formula>5</formula>
    </cfRule>
    <cfRule type="cellIs" dxfId="2581" priority="391" operator="equal">
      <formula>"2014-2"</formula>
    </cfRule>
    <cfRule type="cellIs" dxfId="2580" priority="392" operator="lessThan">
      <formula>6</formula>
    </cfRule>
  </conditionalFormatting>
  <conditionalFormatting sqref="BG36:BL38">
    <cfRule type="cellIs" dxfId="2579" priority="553" operator="equal">
      <formula>"2014-2"</formula>
    </cfRule>
    <cfRule type="cellIs" dxfId="2578" priority="554" operator="lessThan">
      <formula>6</formula>
    </cfRule>
  </conditionalFormatting>
  <conditionalFormatting sqref="BG36:BM38">
    <cfRule type="cellIs" dxfId="2577" priority="552" operator="equal">
      <formula>5</formula>
    </cfRule>
    <cfRule type="cellIs" dxfId="2576" priority="551" operator="equal">
      <formula>"2015-1"</formula>
    </cfRule>
  </conditionalFormatting>
  <conditionalFormatting sqref="BH39">
    <cfRule type="cellIs" dxfId="2575" priority="539" operator="equal">
      <formula>"2015-1"</formula>
    </cfRule>
    <cfRule type="cellIs" dxfId="2574" priority="540" operator="equal">
      <formula>5</formula>
    </cfRule>
    <cfRule type="cellIs" dxfId="2573" priority="541" operator="equal">
      <formula>"2014-2"</formula>
    </cfRule>
    <cfRule type="cellIs" dxfId="2572" priority="542" operator="lessThan">
      <formula>6</formula>
    </cfRule>
  </conditionalFormatting>
  <conditionalFormatting sqref="BL39:BL43">
    <cfRule type="cellIs" dxfId="2571" priority="899" operator="equal">
      <formula>"2015-1"</formula>
    </cfRule>
    <cfRule type="cellIs" dxfId="2570" priority="900" operator="equal">
      <formula>5</formula>
    </cfRule>
  </conditionalFormatting>
  <conditionalFormatting sqref="BM41:BM44">
    <cfRule type="cellIs" dxfId="2569" priority="1140" operator="equal">
      <formula>5</formula>
    </cfRule>
    <cfRule type="cellIs" dxfId="2568" priority="1139" operator="equal">
      <formula>"2015-1"</formula>
    </cfRule>
  </conditionalFormatting>
  <conditionalFormatting sqref="BM68">
    <cfRule type="cellIs" dxfId="2567" priority="608" operator="lessThan">
      <formula>6</formula>
    </cfRule>
    <cfRule type="cellIs" dxfId="2566" priority="607" operator="equal">
      <formula>"2014-2"</formula>
    </cfRule>
  </conditionalFormatting>
  <conditionalFormatting sqref="BM59:BN59">
    <cfRule type="cellIs" dxfId="2565" priority="778" operator="lessThan">
      <formula>6</formula>
    </cfRule>
    <cfRule type="cellIs" dxfId="2564" priority="777" operator="equal">
      <formula>"2014-2"</formula>
    </cfRule>
  </conditionalFormatting>
  <conditionalFormatting sqref="BN39:BN43">
    <cfRule type="cellIs" dxfId="2563" priority="901" operator="equal">
      <formula>"2015-1"</formula>
    </cfRule>
    <cfRule type="cellIs" dxfId="2562" priority="902" operator="equal">
      <formula>5</formula>
    </cfRule>
  </conditionalFormatting>
  <conditionalFormatting sqref="BN57">
    <cfRule type="cellIs" dxfId="2561" priority="753" operator="equal">
      <formula>"2014-2"</formula>
    </cfRule>
    <cfRule type="cellIs" dxfId="2560" priority="754" operator="lessThan">
      <formula>6</formula>
    </cfRule>
    <cfRule type="cellIs" dxfId="2559" priority="751" operator="equal">
      <formula>"2015-1"</formula>
    </cfRule>
    <cfRule type="cellIs" dxfId="2558" priority="752" operator="equal">
      <formula>5</formula>
    </cfRule>
  </conditionalFormatting>
  <conditionalFormatting sqref="BN59:BN60">
    <cfRule type="cellIs" dxfId="2557" priority="420" operator="equal">
      <formula>5</formula>
    </cfRule>
    <cfRule type="cellIs" dxfId="2556" priority="419" operator="equal">
      <formula>"2015-1"</formula>
    </cfRule>
  </conditionalFormatting>
  <conditionalFormatting sqref="BN73:BN77">
    <cfRule type="cellIs" dxfId="2555" priority="1098" operator="equal">
      <formula>5</formula>
    </cfRule>
    <cfRule type="cellIs" dxfId="2554" priority="1097" operator="equal">
      <formula>"2015-1"</formula>
    </cfRule>
  </conditionalFormatting>
  <printOptions horizontalCentered="1"/>
  <pageMargins left="0.37" right="0.25" top="0.52" bottom="0.55000000000000004" header="0.30000000000000004" footer="0.30000000000000004"/>
  <pageSetup orientation="portrait" r:id="rId1"/>
  <headerFooter alignWithMargins="0"/>
  <ignoredErrors>
    <ignoredError sqref="P78:Q78" formulaRange="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DJ40"/>
  <sheetViews>
    <sheetView zoomScale="85" zoomScaleNormal="85" zoomScalePageLayoutView="90" workbookViewId="0">
      <pane xSplit="7" ySplit="10" topLeftCell="H13" activePane="bottomRight" state="frozen"/>
      <selection pane="topRight" activeCell="H1" sqref="H1"/>
      <selection pane="bottomLeft" activeCell="A11" sqref="A11"/>
      <selection pane="bottomRight" activeCell="D11" sqref="D11:D22"/>
    </sheetView>
  </sheetViews>
  <sheetFormatPr baseColWidth="10" defaultColWidth="11.44140625" defaultRowHeight="13.8" x14ac:dyDescent="0.25"/>
  <cols>
    <col min="1" max="1" width="6.6640625" style="52" customWidth="1"/>
    <col min="2" max="2" width="9" style="52" customWidth="1"/>
    <col min="3" max="3" width="14.88671875" style="52" customWidth="1"/>
    <col min="4" max="4" width="45.109375" style="52" customWidth="1"/>
    <col min="5" max="5" width="9.33203125" style="52" customWidth="1"/>
    <col min="6" max="6" width="7.44140625" style="52" customWidth="1"/>
    <col min="7" max="7" width="8"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20" width="9.88671875" style="52" customWidth="1"/>
    <col min="21" max="21" width="10.88671875" style="52" customWidth="1"/>
    <col min="22" max="36" width="9.88671875" style="52" customWidth="1"/>
    <col min="37" max="37" width="11.109375" style="52" customWidth="1"/>
    <col min="38" max="38" width="9.88671875" style="52" customWidth="1"/>
    <col min="39" max="42" width="11" style="52" customWidth="1"/>
    <col min="43" max="43" width="9.88671875" style="52" customWidth="1"/>
    <col min="44" max="44" width="12.5546875" style="52" customWidth="1"/>
    <col min="45" max="46" width="9.88671875" style="52" customWidth="1"/>
    <col min="47" max="47" width="11.109375" style="52" customWidth="1"/>
    <col min="48" max="59" width="9.88671875" style="52" customWidth="1"/>
    <col min="60" max="60" width="13.44140625" style="52" customWidth="1"/>
    <col min="61" max="61" width="9.88671875" style="52" customWidth="1"/>
    <col min="62" max="62" width="11.5546875" style="52" customWidth="1"/>
    <col min="63" max="63" width="11.44140625" style="52" customWidth="1"/>
    <col min="64" max="65" width="11.109375" style="52" customWidth="1"/>
    <col min="66" max="66" width="13.33203125" style="52" customWidth="1"/>
    <col min="67" max="67" width="11.109375" style="52" customWidth="1"/>
    <col min="68" max="68" width="5.6640625" style="267" customWidth="1"/>
    <col min="69" max="75" width="5.6640625" style="52" customWidth="1"/>
    <col min="76" max="76" width="9.5546875" style="52" customWidth="1"/>
    <col min="77" max="77" width="11.44140625" style="52"/>
    <col min="78" max="80" width="5.6640625" style="52" customWidth="1"/>
    <col min="81" max="81" width="10" style="52" customWidth="1"/>
    <col min="82" max="82" width="11.44140625" style="52"/>
    <col min="83" max="90" width="5.6640625" style="52" customWidth="1"/>
    <col min="91" max="91" width="10.6640625" style="52" customWidth="1"/>
    <col min="92" max="92" width="11.44140625" style="52"/>
    <col min="93" max="100" width="5.6640625" style="52" customWidth="1"/>
    <col min="101" max="101" width="10.5546875" style="52" customWidth="1"/>
    <col min="102" max="102" width="11.44140625" style="52"/>
    <col min="103" max="103" width="16.5546875" style="52" customWidth="1"/>
    <col min="104" max="104" width="15.88671875" style="52" customWidth="1"/>
    <col min="105" max="105" width="10.44140625" style="52" customWidth="1"/>
    <col min="106" max="109" width="11.44140625" style="52"/>
    <col min="110" max="110" width="13.5546875" style="52" customWidth="1"/>
    <col min="111" max="16384" width="11.44140625" style="52"/>
  </cols>
  <sheetData>
    <row r="1" spans="1:111"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AW1" s="10"/>
      <c r="BH1" s="12"/>
    </row>
    <row r="2" spans="1:111"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row>
    <row r="3" spans="1:111" ht="17.399999999999999" x14ac:dyDescent="0.25">
      <c r="A3" s="2" t="s">
        <v>349</v>
      </c>
      <c r="B3" s="2"/>
      <c r="C3" s="2"/>
      <c r="D3" s="2"/>
      <c r="E3" s="2"/>
      <c r="F3" s="2"/>
      <c r="J3" s="2"/>
      <c r="K3" s="2"/>
      <c r="L3" s="2"/>
      <c r="M3" s="2"/>
      <c r="N3" s="2"/>
      <c r="O3" s="2"/>
      <c r="P3" s="2"/>
      <c r="Q3" s="2"/>
      <c r="R3" s="2"/>
      <c r="S3" s="2"/>
      <c r="T3" s="2"/>
      <c r="U3" s="2"/>
      <c r="V3" s="2"/>
      <c r="W3" s="2"/>
      <c r="X3" s="2"/>
      <c r="Y3" s="2"/>
      <c r="Z3" s="2"/>
      <c r="AA3" s="2"/>
      <c r="AB3" s="2"/>
      <c r="AC3" s="2"/>
      <c r="AD3" s="2"/>
      <c r="AE3" s="2"/>
    </row>
    <row r="4" spans="1:111" ht="17.399999999999999" x14ac:dyDescent="0.25">
      <c r="A4" s="2" t="s">
        <v>2143</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row>
    <row r="5" spans="1:111" ht="18" customHeight="1" x14ac:dyDescent="0.25"/>
    <row r="6" spans="1:111" ht="33" customHeight="1" thickBot="1" x14ac:dyDescent="0.3">
      <c r="A6" s="2" t="s">
        <v>93</v>
      </c>
      <c r="B6" s="2"/>
    </row>
    <row r="7" spans="1:111" ht="32.25" customHeight="1" thickBot="1" x14ac:dyDescent="0.3">
      <c r="A7" s="1014" t="s">
        <v>2</v>
      </c>
      <c r="B7" s="1017" t="s">
        <v>65</v>
      </c>
      <c r="C7" s="1017" t="s">
        <v>0</v>
      </c>
      <c r="D7" s="1017" t="s">
        <v>1</v>
      </c>
      <c r="E7" s="1022" t="s">
        <v>32</v>
      </c>
      <c r="F7" s="1023"/>
      <c r="G7" s="1024"/>
      <c r="H7" s="1038" t="s">
        <v>3</v>
      </c>
      <c r="I7" s="1029"/>
      <c r="J7" s="1029"/>
      <c r="K7" s="1029"/>
      <c r="L7" s="1029"/>
      <c r="M7" s="1029"/>
      <c r="N7" s="1029"/>
      <c r="O7" s="1029"/>
      <c r="P7" s="1029"/>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33" t="s">
        <v>282</v>
      </c>
      <c r="AY7" s="1034"/>
      <c r="AZ7" s="1034"/>
      <c r="BA7" s="1034"/>
      <c r="BB7" s="1034"/>
      <c r="BC7" s="1034"/>
      <c r="BD7" s="1034"/>
      <c r="BE7" s="1034"/>
      <c r="BF7" s="1035"/>
      <c r="BG7" s="1036" t="s">
        <v>11</v>
      </c>
      <c r="BH7" s="1036"/>
      <c r="BI7" s="1037"/>
      <c r="BJ7" s="1008" t="s">
        <v>58</v>
      </c>
      <c r="BK7" s="1009"/>
      <c r="BL7" s="1009"/>
      <c r="BM7" s="1009"/>
      <c r="BN7" s="1009"/>
      <c r="BO7" s="1010"/>
      <c r="BP7" s="996" t="s">
        <v>19</v>
      </c>
      <c r="BQ7" s="996"/>
      <c r="BR7" s="996"/>
      <c r="BS7" s="996"/>
      <c r="BT7" s="996"/>
      <c r="BU7" s="996"/>
      <c r="BV7" s="996"/>
      <c r="BW7" s="996"/>
      <c r="BX7" s="996"/>
      <c r="BY7" s="1011"/>
      <c r="BZ7" s="997" t="s">
        <v>51</v>
      </c>
      <c r="CA7" s="998"/>
      <c r="CB7" s="998"/>
      <c r="CC7" s="998"/>
      <c r="CD7" s="999"/>
      <c r="CE7" s="995" t="s">
        <v>20</v>
      </c>
      <c r="CF7" s="996"/>
      <c r="CG7" s="996"/>
      <c r="CH7" s="996"/>
      <c r="CI7" s="996"/>
      <c r="CJ7" s="996"/>
      <c r="CK7" s="996"/>
      <c r="CL7" s="996"/>
      <c r="CM7" s="996"/>
      <c r="CN7" s="1011"/>
      <c r="CO7" s="995" t="s">
        <v>21</v>
      </c>
      <c r="CP7" s="996"/>
      <c r="CQ7" s="996"/>
      <c r="CR7" s="996"/>
      <c r="CS7" s="996"/>
      <c r="CT7" s="996"/>
      <c r="CU7" s="996"/>
      <c r="CV7" s="996"/>
      <c r="CW7" s="996"/>
      <c r="CX7" s="996"/>
      <c r="CY7" s="997" t="s">
        <v>77</v>
      </c>
      <c r="CZ7" s="998"/>
      <c r="DA7" s="997" t="s">
        <v>67</v>
      </c>
      <c r="DB7" s="998"/>
      <c r="DC7" s="998"/>
      <c r="DD7" s="998"/>
      <c r="DE7" s="998"/>
      <c r="DF7" s="998"/>
      <c r="DG7" s="999"/>
    </row>
    <row r="8" spans="1:111" s="54" customFormat="1" ht="51" x14ac:dyDescent="0.2">
      <c r="A8" s="1015"/>
      <c r="B8" s="1018"/>
      <c r="C8" s="1018"/>
      <c r="D8" s="1018"/>
      <c r="E8" s="1018" t="s">
        <v>402</v>
      </c>
      <c r="F8" s="1001" t="s">
        <v>33</v>
      </c>
      <c r="G8" s="1003" t="s">
        <v>15</v>
      </c>
      <c r="H8" s="27" t="s">
        <v>316</v>
      </c>
      <c r="I8" s="28" t="s">
        <v>6</v>
      </c>
      <c r="J8" s="28" t="s">
        <v>5</v>
      </c>
      <c r="K8" s="28" t="s">
        <v>221</v>
      </c>
      <c r="L8" s="28" t="s">
        <v>317</v>
      </c>
      <c r="M8" s="29" t="s">
        <v>318</v>
      </c>
      <c r="N8" s="27" t="s">
        <v>106</v>
      </c>
      <c r="O8" s="28" t="s">
        <v>4</v>
      </c>
      <c r="P8" s="28" t="s">
        <v>319</v>
      </c>
      <c r="Q8" s="28" t="s">
        <v>7</v>
      </c>
      <c r="R8" s="28" t="s">
        <v>320</v>
      </c>
      <c r="S8" s="29" t="s">
        <v>125</v>
      </c>
      <c r="T8" s="27" t="s">
        <v>321</v>
      </c>
      <c r="U8" s="28" t="s">
        <v>322</v>
      </c>
      <c r="V8" s="28" t="s">
        <v>323</v>
      </c>
      <c r="W8" s="28" t="s">
        <v>45</v>
      </c>
      <c r="X8" s="28" t="s">
        <v>324</v>
      </c>
      <c r="Y8" s="29" t="s">
        <v>325</v>
      </c>
      <c r="Z8" s="27" t="s">
        <v>326</v>
      </c>
      <c r="AA8" s="28" t="s">
        <v>327</v>
      </c>
      <c r="AB8" s="28" t="s">
        <v>328</v>
      </c>
      <c r="AC8" s="28" t="s">
        <v>2144</v>
      </c>
      <c r="AD8" s="28" t="s">
        <v>329</v>
      </c>
      <c r="AE8" s="29" t="s">
        <v>193</v>
      </c>
      <c r="AF8" s="27" t="s">
        <v>155</v>
      </c>
      <c r="AG8" s="28" t="s">
        <v>330</v>
      </c>
      <c r="AH8" s="28" t="s">
        <v>331</v>
      </c>
      <c r="AI8" s="28" t="s">
        <v>332</v>
      </c>
      <c r="AJ8" s="28" t="s">
        <v>205</v>
      </c>
      <c r="AK8" s="29" t="s">
        <v>333</v>
      </c>
      <c r="AL8" s="27" t="s">
        <v>334</v>
      </c>
      <c r="AM8" s="28" t="s">
        <v>335</v>
      </c>
      <c r="AN8" s="28" t="s">
        <v>336</v>
      </c>
      <c r="AO8" s="28" t="s">
        <v>337</v>
      </c>
      <c r="AP8" s="28" t="s">
        <v>338</v>
      </c>
      <c r="AQ8" s="29" t="s">
        <v>339</v>
      </c>
      <c r="AR8" s="27" t="s">
        <v>8</v>
      </c>
      <c r="AS8" s="28" t="s">
        <v>340</v>
      </c>
      <c r="AT8" s="28" t="s">
        <v>341</v>
      </c>
      <c r="AU8" s="28" t="s">
        <v>342</v>
      </c>
      <c r="AV8" s="37" t="s">
        <v>46</v>
      </c>
      <c r="AW8" s="28" t="s">
        <v>9</v>
      </c>
      <c r="AX8" s="49" t="s">
        <v>343</v>
      </c>
      <c r="AY8" s="38" t="s">
        <v>344</v>
      </c>
      <c r="AZ8" s="38" t="s">
        <v>345</v>
      </c>
      <c r="BA8" s="38" t="s">
        <v>346</v>
      </c>
      <c r="BB8" s="38" t="s">
        <v>347</v>
      </c>
      <c r="BC8" s="38" t="s">
        <v>47</v>
      </c>
      <c r="BD8" s="38" t="s">
        <v>348</v>
      </c>
      <c r="BE8" s="38" t="s">
        <v>48</v>
      </c>
      <c r="BF8" s="38" t="s">
        <v>164</v>
      </c>
      <c r="BG8" s="48" t="s">
        <v>12</v>
      </c>
      <c r="BH8" s="45" t="s">
        <v>13</v>
      </c>
      <c r="BI8" s="46" t="s">
        <v>14</v>
      </c>
      <c r="BJ8" s="21" t="s">
        <v>56</v>
      </c>
      <c r="BK8" s="19" t="s">
        <v>62</v>
      </c>
      <c r="BL8" s="19" t="s">
        <v>63</v>
      </c>
      <c r="BM8" s="25" t="s">
        <v>64</v>
      </c>
      <c r="BN8" s="25" t="s">
        <v>76</v>
      </c>
      <c r="BO8" s="26" t="s">
        <v>57</v>
      </c>
      <c r="BP8" s="8" t="s">
        <v>22</v>
      </c>
      <c r="BQ8" s="7" t="s">
        <v>23</v>
      </c>
      <c r="BR8" s="7" t="s">
        <v>24</v>
      </c>
      <c r="BS8" s="7" t="s">
        <v>25</v>
      </c>
      <c r="BT8" s="7" t="s">
        <v>26</v>
      </c>
      <c r="BU8" s="7" t="s">
        <v>27</v>
      </c>
      <c r="BV8" s="7" t="s">
        <v>28</v>
      </c>
      <c r="BW8" s="7" t="s">
        <v>29</v>
      </c>
      <c r="BX8" s="22" t="s">
        <v>35</v>
      </c>
      <c r="BY8" s="13" t="s">
        <v>59</v>
      </c>
      <c r="BZ8" s="8" t="s">
        <v>22</v>
      </c>
      <c r="CA8" s="7" t="s">
        <v>23</v>
      </c>
      <c r="CB8" s="7" t="s">
        <v>24</v>
      </c>
      <c r="CC8" s="7" t="s">
        <v>34</v>
      </c>
      <c r="CD8" s="23" t="s">
        <v>60</v>
      </c>
      <c r="CE8" s="8" t="s">
        <v>22</v>
      </c>
      <c r="CF8" s="7" t="s">
        <v>23</v>
      </c>
      <c r="CG8" s="7" t="s">
        <v>24</v>
      </c>
      <c r="CH8" s="7" t="s">
        <v>25</v>
      </c>
      <c r="CI8" s="7" t="s">
        <v>26</v>
      </c>
      <c r="CJ8" s="7" t="s">
        <v>27</v>
      </c>
      <c r="CK8" s="7" t="s">
        <v>28</v>
      </c>
      <c r="CL8" s="7" t="s">
        <v>29</v>
      </c>
      <c r="CM8" s="7" t="s">
        <v>34</v>
      </c>
      <c r="CN8" s="23" t="s">
        <v>60</v>
      </c>
      <c r="CO8" s="8" t="s">
        <v>22</v>
      </c>
      <c r="CP8" s="7" t="s">
        <v>23</v>
      </c>
      <c r="CQ8" s="7" t="s">
        <v>24</v>
      </c>
      <c r="CR8" s="7" t="s">
        <v>25</v>
      </c>
      <c r="CS8" s="7" t="s">
        <v>26</v>
      </c>
      <c r="CT8" s="7" t="s">
        <v>27</v>
      </c>
      <c r="CU8" s="7" t="s">
        <v>28</v>
      </c>
      <c r="CV8" s="7" t="s">
        <v>29</v>
      </c>
      <c r="CW8" s="7" t="s">
        <v>34</v>
      </c>
      <c r="CX8" s="24" t="s">
        <v>60</v>
      </c>
      <c r="CY8" s="8" t="s">
        <v>78</v>
      </c>
      <c r="CZ8" s="22" t="s">
        <v>61</v>
      </c>
      <c r="DA8" s="8" t="s">
        <v>68</v>
      </c>
      <c r="DB8" s="7" t="s">
        <v>74</v>
      </c>
      <c r="DC8" s="7" t="s">
        <v>69</v>
      </c>
      <c r="DD8" s="7" t="s">
        <v>70</v>
      </c>
      <c r="DE8" s="7" t="s">
        <v>71</v>
      </c>
      <c r="DF8" s="7" t="s">
        <v>72</v>
      </c>
      <c r="DG8" s="13" t="s">
        <v>73</v>
      </c>
    </row>
    <row r="9" spans="1:111" s="54" customFormat="1" ht="15" customHeight="1" x14ac:dyDescent="0.2">
      <c r="A9" s="1016"/>
      <c r="B9" s="1002"/>
      <c r="C9" s="1002"/>
      <c r="D9" s="1002"/>
      <c r="E9" s="1002"/>
      <c r="F9" s="1002"/>
      <c r="G9" s="1004"/>
      <c r="H9" s="209">
        <v>1148</v>
      </c>
      <c r="I9" s="210">
        <v>1149</v>
      </c>
      <c r="J9" s="210">
        <v>1008</v>
      </c>
      <c r="K9" s="210">
        <v>1003</v>
      </c>
      <c r="L9" s="210">
        <v>1109</v>
      </c>
      <c r="M9" s="211">
        <v>1113</v>
      </c>
      <c r="N9" s="209">
        <v>1013</v>
      </c>
      <c r="O9" s="210">
        <v>1103</v>
      </c>
      <c r="P9" s="210">
        <v>1126</v>
      </c>
      <c r="Q9" s="210">
        <v>1017</v>
      </c>
      <c r="R9" s="210">
        <v>1155</v>
      </c>
      <c r="S9" s="211">
        <v>1110</v>
      </c>
      <c r="T9" s="209">
        <v>1157</v>
      </c>
      <c r="U9" s="210">
        <v>1158</v>
      </c>
      <c r="V9" s="210">
        <v>1159</v>
      </c>
      <c r="W9" s="210">
        <v>1083</v>
      </c>
      <c r="X9" s="210">
        <v>1160</v>
      </c>
      <c r="Y9" s="210">
        <v>1112</v>
      </c>
      <c r="Z9" s="209">
        <v>1161</v>
      </c>
      <c r="AA9" s="210">
        <v>1162</v>
      </c>
      <c r="AB9" s="210">
        <v>1163</v>
      </c>
      <c r="AC9" s="210">
        <v>1164</v>
      </c>
      <c r="AD9" s="210">
        <v>1165</v>
      </c>
      <c r="AE9" s="211">
        <v>1026</v>
      </c>
      <c r="AF9" s="209">
        <v>1166</v>
      </c>
      <c r="AG9" s="210">
        <v>1114</v>
      </c>
      <c r="AH9" s="210">
        <v>1168</v>
      </c>
      <c r="AI9" s="210">
        <v>1169</v>
      </c>
      <c r="AJ9" s="210">
        <v>1035</v>
      </c>
      <c r="AK9" s="211">
        <v>1170</v>
      </c>
      <c r="AL9" s="209">
        <v>1127</v>
      </c>
      <c r="AM9" s="210">
        <v>1171</v>
      </c>
      <c r="AN9" s="210">
        <v>1172</v>
      </c>
      <c r="AO9" s="210">
        <v>1173</v>
      </c>
      <c r="AP9" s="210">
        <v>1174</v>
      </c>
      <c r="AQ9" s="210">
        <v>1152</v>
      </c>
      <c r="AR9" s="209">
        <v>1200</v>
      </c>
      <c r="AS9" s="210">
        <v>1167</v>
      </c>
      <c r="AT9" s="210">
        <v>1156</v>
      </c>
      <c r="AU9" s="210">
        <v>1145</v>
      </c>
      <c r="AV9" s="412">
        <v>1052</v>
      </c>
      <c r="AW9" s="413">
        <v>1090</v>
      </c>
      <c r="AX9" s="212">
        <v>1053</v>
      </c>
      <c r="AY9" s="414">
        <v>1311</v>
      </c>
      <c r="AZ9" s="414">
        <v>1106</v>
      </c>
      <c r="BA9" s="414">
        <v>1304</v>
      </c>
      <c r="BB9" s="414">
        <v>1147</v>
      </c>
      <c r="BC9" s="414">
        <v>1104</v>
      </c>
      <c r="BD9" s="414">
        <v>1153</v>
      </c>
      <c r="BE9" s="414">
        <v>1006</v>
      </c>
      <c r="BF9" s="414">
        <v>1150</v>
      </c>
      <c r="BG9" s="215">
        <v>1102</v>
      </c>
      <c r="BH9" s="216">
        <v>1105</v>
      </c>
      <c r="BI9" s="217">
        <v>1107</v>
      </c>
      <c r="BJ9" s="218"/>
      <c r="BK9" s="219"/>
      <c r="BL9" s="219"/>
      <c r="BM9" s="220"/>
      <c r="BN9" s="220"/>
      <c r="BO9" s="221"/>
      <c r="BP9" s="226"/>
      <c r="BQ9" s="223"/>
      <c r="BR9" s="223"/>
      <c r="BS9" s="223"/>
      <c r="BT9" s="223"/>
      <c r="BU9" s="223"/>
      <c r="BV9" s="223"/>
      <c r="BW9" s="223"/>
      <c r="BX9" s="224"/>
      <c r="BY9" s="225"/>
      <c r="BZ9" s="226"/>
      <c r="CA9" s="223"/>
      <c r="CB9" s="223"/>
      <c r="CC9" s="223"/>
      <c r="CD9" s="227"/>
      <c r="CE9" s="226"/>
      <c r="CF9" s="223"/>
      <c r="CG9" s="223"/>
      <c r="CH9" s="223"/>
      <c r="CI9" s="223"/>
      <c r="CJ9" s="223"/>
      <c r="CK9" s="223"/>
      <c r="CL9" s="223"/>
      <c r="CM9" s="223"/>
      <c r="CN9" s="227"/>
      <c r="CO9" s="226"/>
      <c r="CP9" s="223"/>
      <c r="CQ9" s="223"/>
      <c r="CR9" s="223"/>
      <c r="CS9" s="223"/>
      <c r="CT9" s="223"/>
      <c r="CU9" s="223"/>
      <c r="CV9" s="223"/>
      <c r="CW9" s="223"/>
      <c r="CX9" s="24"/>
      <c r="CY9" s="226"/>
      <c r="CZ9" s="224"/>
      <c r="DA9" s="226"/>
      <c r="DB9" s="223"/>
      <c r="DC9" s="223"/>
      <c r="DD9" s="223"/>
      <c r="DE9" s="223"/>
      <c r="DF9" s="223"/>
      <c r="DG9" s="225"/>
    </row>
    <row r="10" spans="1:111" s="380" customFormat="1" ht="15" hidden="1" customHeight="1" x14ac:dyDescent="0.25">
      <c r="A10" s="519"/>
      <c r="B10" s="519"/>
      <c r="C10" s="186" t="s">
        <v>2274</v>
      </c>
      <c r="D10" s="682" t="s">
        <v>2275</v>
      </c>
      <c r="E10" s="186" t="s">
        <v>592</v>
      </c>
      <c r="F10" s="186">
        <v>1</v>
      </c>
      <c r="G10" s="519"/>
      <c r="H10" s="95">
        <v>5</v>
      </c>
      <c r="I10" s="95">
        <v>5</v>
      </c>
      <c r="J10" s="95">
        <v>5</v>
      </c>
      <c r="K10" s="95"/>
      <c r="N10" s="520"/>
      <c r="O10" s="520"/>
      <c r="Q10" s="95"/>
      <c r="R10" s="520"/>
      <c r="S10" s="520"/>
      <c r="T10" s="520"/>
      <c r="U10" s="520"/>
      <c r="V10" s="520"/>
      <c r="W10" s="95">
        <v>5</v>
      </c>
      <c r="X10" s="520"/>
      <c r="Y10" s="520"/>
      <c r="Z10" s="520"/>
      <c r="AA10" s="520"/>
      <c r="AB10" s="520"/>
      <c r="AC10" s="520"/>
      <c r="AD10" s="520"/>
      <c r="AE10" s="520"/>
      <c r="AF10" s="520"/>
      <c r="AG10" s="520"/>
      <c r="AH10" s="520"/>
      <c r="AI10" s="520"/>
      <c r="AJ10" s="520"/>
      <c r="AK10" s="520"/>
      <c r="AL10" s="520"/>
      <c r="AM10" s="95">
        <v>5</v>
      </c>
      <c r="AN10" s="520"/>
      <c r="AO10" s="520"/>
      <c r="AP10" s="520"/>
      <c r="AQ10" s="520"/>
      <c r="AR10" s="520"/>
      <c r="AS10" s="520"/>
      <c r="AT10" s="520"/>
      <c r="AU10" s="520"/>
      <c r="AV10" s="520"/>
      <c r="AW10" s="520">
        <v>5</v>
      </c>
      <c r="AX10" s="417"/>
      <c r="AY10" s="417"/>
      <c r="AZ10" s="417"/>
      <c r="BA10" s="417"/>
      <c r="BB10" s="417"/>
      <c r="BC10" s="417"/>
      <c r="BD10" s="417"/>
      <c r="BE10" s="417"/>
      <c r="BF10" s="417"/>
      <c r="BG10" s="418"/>
      <c r="BH10" s="418"/>
      <c r="BI10" s="418">
        <v>5</v>
      </c>
      <c r="BJ10" s="93">
        <f>COUNTIF(F10:BI10, "2023-2")</f>
        <v>0</v>
      </c>
      <c r="BK10" s="93">
        <f t="shared" ref="BK10:BK24" si="0">COUNTIF(F10:BI10,"&gt;5")</f>
        <v>0</v>
      </c>
      <c r="BL10" s="93">
        <f t="shared" ref="BL10:BL24" si="1">COUNTIF(F10:BI10,"&gt;5?")</f>
        <v>0</v>
      </c>
      <c r="BM10" s="93">
        <f t="shared" ref="BM10:BM24" si="2">COUNTIF(F10:BI10,"5")</f>
        <v>7</v>
      </c>
      <c r="BN10" s="93">
        <f t="shared" ref="BN10:BN24" si="3">COUNTIF(F10:BI10,"5*")</f>
        <v>0</v>
      </c>
      <c r="BO10" s="93">
        <f t="shared" ref="BO10:BO24" si="4">SUM(BK10:BN10)</f>
        <v>7</v>
      </c>
      <c r="BP10" s="358"/>
      <c r="BQ10" s="358"/>
      <c r="BR10" s="358"/>
      <c r="BS10" s="358"/>
      <c r="BT10" s="358"/>
      <c r="BU10" s="358"/>
      <c r="BV10" s="358"/>
      <c r="BW10" s="358"/>
      <c r="BX10" s="358"/>
      <c r="BY10" s="358"/>
      <c r="BZ10" s="358"/>
      <c r="CA10" s="358"/>
      <c r="CB10" s="358"/>
      <c r="CC10" s="358"/>
      <c r="CD10" s="358"/>
      <c r="CE10" s="358"/>
      <c r="CF10" s="358"/>
      <c r="CG10" s="358"/>
      <c r="CH10" s="358"/>
      <c r="CI10" s="358"/>
      <c r="CJ10" s="358"/>
      <c r="CK10" s="358"/>
      <c r="CL10" s="358"/>
      <c r="CM10" s="358"/>
      <c r="CN10" s="358"/>
      <c r="CO10" s="358"/>
      <c r="CP10" s="358"/>
      <c r="CQ10" s="358"/>
      <c r="CR10" s="358"/>
      <c r="CS10" s="358"/>
      <c r="CT10" s="358"/>
      <c r="CU10" s="358"/>
      <c r="CV10" s="358"/>
      <c r="CW10" s="358"/>
      <c r="CX10" s="358"/>
      <c r="CY10" s="358"/>
      <c r="CZ10" s="358"/>
      <c r="DA10" s="358"/>
      <c r="DB10" s="358"/>
      <c r="DC10" s="358"/>
      <c r="DD10" s="358"/>
      <c r="DE10" s="358"/>
      <c r="DF10" s="358"/>
      <c r="DG10" s="358"/>
    </row>
    <row r="11" spans="1:111" s="54" customFormat="1" ht="15" customHeight="1" x14ac:dyDescent="0.25">
      <c r="A11" s="546"/>
      <c r="B11" s="546"/>
      <c r="C11" s="186" t="s">
        <v>2427</v>
      </c>
      <c r="D11" s="682" t="s">
        <v>2428</v>
      </c>
      <c r="E11" s="186" t="s">
        <v>592</v>
      </c>
      <c r="F11" s="186">
        <v>1</v>
      </c>
      <c r="G11" s="351"/>
      <c r="H11" s="95"/>
      <c r="I11" s="95"/>
      <c r="J11" s="95"/>
      <c r="K11" s="380"/>
      <c r="L11" s="95">
        <v>10</v>
      </c>
      <c r="M11" s="95">
        <v>9</v>
      </c>
      <c r="N11" s="95">
        <v>9</v>
      </c>
      <c r="O11" s="352"/>
      <c r="P11" s="95">
        <v>10</v>
      </c>
      <c r="Q11" s="95"/>
      <c r="R11" s="95">
        <v>10</v>
      </c>
      <c r="S11" s="353"/>
      <c r="T11" s="353"/>
      <c r="U11" s="352"/>
      <c r="V11" s="352"/>
      <c r="W11" s="95"/>
      <c r="X11" s="352"/>
      <c r="Y11" s="352"/>
      <c r="Z11" s="353"/>
      <c r="AA11" s="352"/>
      <c r="AB11" s="352"/>
      <c r="AC11" s="352"/>
      <c r="AD11" s="352"/>
      <c r="AE11" s="352"/>
      <c r="AF11" s="353"/>
      <c r="AG11" s="352"/>
      <c r="AH11" s="352"/>
      <c r="AI11" s="352"/>
      <c r="AJ11" s="352"/>
      <c r="AK11" s="352"/>
      <c r="AL11" s="353"/>
      <c r="AM11" s="95"/>
      <c r="AN11" s="352"/>
      <c r="AO11" s="352"/>
      <c r="AP11" s="352"/>
      <c r="AQ11" s="352"/>
      <c r="AR11" s="353"/>
      <c r="AS11" s="352"/>
      <c r="AT11" s="352"/>
      <c r="AU11" s="352"/>
      <c r="AV11" s="680"/>
      <c r="AW11" s="520">
        <v>8</v>
      </c>
      <c r="AX11" s="681"/>
      <c r="AY11" s="681"/>
      <c r="AZ11" s="681"/>
      <c r="BA11" s="681"/>
      <c r="BB11" s="693"/>
      <c r="BC11" s="681"/>
      <c r="BD11" s="681"/>
      <c r="BE11" s="95">
        <v>7</v>
      </c>
      <c r="BF11" s="681"/>
      <c r="BG11" s="694"/>
      <c r="BH11" s="657"/>
      <c r="BI11" s="418"/>
      <c r="BJ11" s="93">
        <f t="shared" ref="BJ11:BJ24" si="5">COUNTIF(F11:BI11, "2024-1")</f>
        <v>0</v>
      </c>
      <c r="BK11" s="59">
        <f t="shared" si="0"/>
        <v>7</v>
      </c>
      <c r="BL11" s="59">
        <f t="shared" si="1"/>
        <v>0</v>
      </c>
      <c r="BM11" s="59">
        <f t="shared" si="2"/>
        <v>0</v>
      </c>
      <c r="BN11" s="59">
        <f t="shared" si="3"/>
        <v>0</v>
      </c>
      <c r="BO11" s="59">
        <f t="shared" si="4"/>
        <v>7</v>
      </c>
      <c r="BP11" s="494"/>
      <c r="BQ11" s="495"/>
      <c r="BR11" s="495"/>
      <c r="BS11" s="495"/>
      <c r="BT11" s="495"/>
      <c r="BU11" s="495"/>
      <c r="BV11" s="495"/>
      <c r="BW11" s="495"/>
      <c r="BX11" s="496"/>
      <c r="BY11" s="496"/>
      <c r="BZ11" s="494"/>
      <c r="CA11" s="495"/>
      <c r="CB11" s="495"/>
      <c r="CC11" s="495"/>
      <c r="CD11" s="551"/>
      <c r="CE11" s="494"/>
      <c r="CF11" s="495"/>
      <c r="CG11" s="495"/>
      <c r="CH11" s="495"/>
      <c r="CI11" s="495"/>
      <c r="CJ11" s="495"/>
      <c r="CK11" s="495"/>
      <c r="CL11" s="495"/>
      <c r="CM11" s="495"/>
      <c r="CN11" s="551"/>
      <c r="CO11" s="494"/>
      <c r="CP11" s="495"/>
      <c r="CQ11" s="495"/>
      <c r="CR11" s="495"/>
      <c r="CS11" s="495"/>
      <c r="CT11" s="495"/>
      <c r="CU11" s="495"/>
      <c r="CV11" s="495"/>
      <c r="CW11" s="495"/>
      <c r="CX11" s="363"/>
      <c r="CY11" s="494"/>
      <c r="CZ11" s="496"/>
      <c r="DA11" s="494"/>
      <c r="DB11" s="495"/>
      <c r="DC11" s="495"/>
      <c r="DD11" s="495"/>
      <c r="DE11" s="495"/>
      <c r="DF11" s="495"/>
      <c r="DG11" s="496"/>
    </row>
    <row r="12" spans="1:111" s="54" customFormat="1" ht="15" customHeight="1" x14ac:dyDescent="0.25">
      <c r="A12" s="546"/>
      <c r="B12" s="546"/>
      <c r="C12" s="186" t="s">
        <v>2720</v>
      </c>
      <c r="D12" s="682" t="s">
        <v>2658</v>
      </c>
      <c r="E12" s="186" t="s">
        <v>592</v>
      </c>
      <c r="F12" s="186">
        <v>1</v>
      </c>
      <c r="G12" s="351"/>
      <c r="H12" s="95"/>
      <c r="I12" s="95"/>
      <c r="J12" s="95"/>
      <c r="K12" s="380"/>
      <c r="L12" s="95">
        <v>9</v>
      </c>
      <c r="M12" s="95">
        <v>10</v>
      </c>
      <c r="N12" s="95">
        <v>8</v>
      </c>
      <c r="O12" s="352"/>
      <c r="P12" s="95">
        <v>9</v>
      </c>
      <c r="Q12" s="95"/>
      <c r="R12" s="95">
        <v>9</v>
      </c>
      <c r="S12" s="353"/>
      <c r="T12" s="353"/>
      <c r="U12" s="352"/>
      <c r="V12" s="352"/>
      <c r="W12" s="95"/>
      <c r="X12" s="352"/>
      <c r="Y12" s="352"/>
      <c r="Z12" s="353"/>
      <c r="AA12" s="352"/>
      <c r="AB12" s="352"/>
      <c r="AC12" s="352"/>
      <c r="AD12" s="352"/>
      <c r="AE12" s="352"/>
      <c r="AF12" s="353"/>
      <c r="AG12" s="352"/>
      <c r="AH12" s="352"/>
      <c r="AI12" s="352"/>
      <c r="AJ12" s="352"/>
      <c r="AK12" s="352"/>
      <c r="AL12" s="353"/>
      <c r="AM12" s="95"/>
      <c r="AN12" s="352"/>
      <c r="AO12" s="352"/>
      <c r="AP12" s="352"/>
      <c r="AQ12" s="352"/>
      <c r="AR12" s="353"/>
      <c r="AS12" s="352"/>
      <c r="AT12" s="352"/>
      <c r="AU12" s="352"/>
      <c r="AV12" s="680"/>
      <c r="AW12" s="95">
        <v>8</v>
      </c>
      <c r="AX12" s="681"/>
      <c r="AY12" s="681"/>
      <c r="AZ12" s="681"/>
      <c r="BA12" s="681"/>
      <c r="BB12" s="693"/>
      <c r="BC12" s="681"/>
      <c r="BD12" s="681"/>
      <c r="BE12" s="95">
        <v>6</v>
      </c>
      <c r="BF12" s="681"/>
      <c r="BG12" s="694"/>
      <c r="BH12" s="657"/>
      <c r="BI12" s="418"/>
      <c r="BJ12" s="93">
        <f t="shared" ref="BJ12:BJ22" si="6">COUNTIF(F12:BI12, "2024-1")</f>
        <v>0</v>
      </c>
      <c r="BK12" s="59">
        <f t="shared" ref="BK12:BK22" si="7">COUNTIF(F12:BI12,"&gt;5")</f>
        <v>7</v>
      </c>
      <c r="BL12" s="59">
        <f t="shared" ref="BL12:BL22" si="8">COUNTIF(F12:BI12,"&gt;5?")</f>
        <v>0</v>
      </c>
      <c r="BM12" s="59">
        <f t="shared" ref="BM12:BM22" si="9">COUNTIF(F12:BI12,"5")</f>
        <v>0</v>
      </c>
      <c r="BN12" s="59">
        <f t="shared" ref="BN12:BN22" si="10">COUNTIF(F12:BI12,"5*")</f>
        <v>0</v>
      </c>
      <c r="BO12" s="59">
        <f t="shared" ref="BO12:BO22" si="11">SUM(BK12:BN12)</f>
        <v>7</v>
      </c>
      <c r="BP12" s="494"/>
      <c r="BQ12" s="495"/>
      <c r="BR12" s="495"/>
      <c r="BS12" s="495"/>
      <c r="BT12" s="495"/>
      <c r="BU12" s="495"/>
      <c r="BV12" s="495"/>
      <c r="BW12" s="495"/>
      <c r="BX12" s="496"/>
      <c r="BY12" s="496"/>
      <c r="BZ12" s="494"/>
      <c r="CA12" s="495"/>
      <c r="CB12" s="495"/>
      <c r="CC12" s="495"/>
      <c r="CD12" s="551"/>
      <c r="CE12" s="494"/>
      <c r="CF12" s="495"/>
      <c r="CG12" s="495"/>
      <c r="CH12" s="495"/>
      <c r="CI12" s="495"/>
      <c r="CJ12" s="495"/>
      <c r="CK12" s="495"/>
      <c r="CL12" s="495"/>
      <c r="CM12" s="495"/>
      <c r="CN12" s="551"/>
      <c r="CO12" s="494"/>
      <c r="CP12" s="495"/>
      <c r="CQ12" s="495"/>
      <c r="CR12" s="495"/>
      <c r="CS12" s="495"/>
      <c r="CT12" s="495"/>
      <c r="CU12" s="495"/>
      <c r="CV12" s="495"/>
      <c r="CW12" s="495"/>
      <c r="CX12" s="363"/>
      <c r="CY12" s="494"/>
      <c r="CZ12" s="496"/>
      <c r="DA12" s="494"/>
      <c r="DB12" s="495"/>
      <c r="DC12" s="495"/>
      <c r="DD12" s="495"/>
      <c r="DE12" s="495"/>
      <c r="DF12" s="495"/>
      <c r="DG12" s="496"/>
    </row>
    <row r="13" spans="1:111" s="54" customFormat="1" ht="15" customHeight="1" x14ac:dyDescent="0.25">
      <c r="A13" s="546"/>
      <c r="B13" s="546"/>
      <c r="C13" s="186" t="s">
        <v>2429</v>
      </c>
      <c r="D13" s="682" t="s">
        <v>2430</v>
      </c>
      <c r="E13" s="186" t="s">
        <v>592</v>
      </c>
      <c r="F13" s="186">
        <v>1</v>
      </c>
      <c r="G13" s="351"/>
      <c r="H13" s="95"/>
      <c r="I13" s="95"/>
      <c r="J13" s="95"/>
      <c r="K13" s="380"/>
      <c r="L13" s="95">
        <v>10</v>
      </c>
      <c r="M13" s="95">
        <v>10</v>
      </c>
      <c r="N13" s="95">
        <v>10</v>
      </c>
      <c r="O13" s="352"/>
      <c r="P13" s="95">
        <v>10</v>
      </c>
      <c r="Q13" s="95"/>
      <c r="R13" s="95">
        <v>10</v>
      </c>
      <c r="S13" s="353"/>
      <c r="T13" s="353"/>
      <c r="U13" s="352"/>
      <c r="V13" s="352"/>
      <c r="W13" s="95"/>
      <c r="X13" s="352"/>
      <c r="Y13" s="352"/>
      <c r="Z13" s="353"/>
      <c r="AA13" s="352"/>
      <c r="AB13" s="352"/>
      <c r="AC13" s="352"/>
      <c r="AD13" s="352"/>
      <c r="AE13" s="352"/>
      <c r="AF13" s="353"/>
      <c r="AG13" s="352"/>
      <c r="AH13" s="352"/>
      <c r="AI13" s="352"/>
      <c r="AJ13" s="352"/>
      <c r="AK13" s="352"/>
      <c r="AL13" s="353"/>
      <c r="AM13" s="95"/>
      <c r="AN13" s="352"/>
      <c r="AO13" s="352"/>
      <c r="AP13" s="352"/>
      <c r="AQ13" s="352"/>
      <c r="AR13" s="353"/>
      <c r="AS13" s="352"/>
      <c r="AT13" s="352"/>
      <c r="AU13" s="352"/>
      <c r="AV13" s="680"/>
      <c r="AW13" s="520">
        <v>9</v>
      </c>
      <c r="AX13" s="681"/>
      <c r="AY13" s="681"/>
      <c r="AZ13" s="681"/>
      <c r="BA13" s="681"/>
      <c r="BB13" s="693"/>
      <c r="BC13" s="681"/>
      <c r="BD13" s="681"/>
      <c r="BE13" s="95">
        <v>9</v>
      </c>
      <c r="BF13" s="681"/>
      <c r="BG13" s="694"/>
      <c r="BH13" s="657"/>
      <c r="BI13" s="418"/>
      <c r="BJ13" s="93">
        <f t="shared" si="6"/>
        <v>0</v>
      </c>
      <c r="BK13" s="59">
        <f t="shared" si="7"/>
        <v>7</v>
      </c>
      <c r="BL13" s="59">
        <f t="shared" si="8"/>
        <v>0</v>
      </c>
      <c r="BM13" s="59">
        <f t="shared" si="9"/>
        <v>0</v>
      </c>
      <c r="BN13" s="59">
        <f t="shared" si="10"/>
        <v>0</v>
      </c>
      <c r="BO13" s="59">
        <f t="shared" si="11"/>
        <v>7</v>
      </c>
      <c r="BP13" s="494"/>
      <c r="BQ13" s="495"/>
      <c r="BR13" s="495"/>
      <c r="BS13" s="495"/>
      <c r="BT13" s="495"/>
      <c r="BU13" s="495"/>
      <c r="BV13" s="495"/>
      <c r="BW13" s="495"/>
      <c r="BX13" s="496"/>
      <c r="BY13" s="496"/>
      <c r="BZ13" s="494"/>
      <c r="CA13" s="495"/>
      <c r="CB13" s="495"/>
      <c r="CC13" s="495"/>
      <c r="CD13" s="551"/>
      <c r="CE13" s="494"/>
      <c r="CF13" s="495"/>
      <c r="CG13" s="495"/>
      <c r="CH13" s="495"/>
      <c r="CI13" s="495"/>
      <c r="CJ13" s="495"/>
      <c r="CK13" s="495"/>
      <c r="CL13" s="495"/>
      <c r="CM13" s="495"/>
      <c r="CN13" s="551"/>
      <c r="CO13" s="494"/>
      <c r="CP13" s="495"/>
      <c r="CQ13" s="495"/>
      <c r="CR13" s="495"/>
      <c r="CS13" s="495"/>
      <c r="CT13" s="495"/>
      <c r="CU13" s="495"/>
      <c r="CV13" s="495"/>
      <c r="CW13" s="495"/>
      <c r="CX13" s="363"/>
      <c r="CY13" s="494"/>
      <c r="CZ13" s="496"/>
      <c r="DA13" s="494"/>
      <c r="DB13" s="495"/>
      <c r="DC13" s="495"/>
      <c r="DD13" s="495"/>
      <c r="DE13" s="495"/>
      <c r="DF13" s="495"/>
      <c r="DG13" s="496"/>
    </row>
    <row r="14" spans="1:111" s="54" customFormat="1" ht="15" customHeight="1" x14ac:dyDescent="0.25">
      <c r="A14" s="546"/>
      <c r="B14" s="546"/>
      <c r="C14" s="186" t="s">
        <v>2431</v>
      </c>
      <c r="D14" s="682" t="s">
        <v>2432</v>
      </c>
      <c r="E14" s="186" t="s">
        <v>592</v>
      </c>
      <c r="F14" s="186">
        <v>1</v>
      </c>
      <c r="G14" s="351"/>
      <c r="H14" s="95"/>
      <c r="I14" s="95"/>
      <c r="J14" s="95"/>
      <c r="K14" s="380"/>
      <c r="L14" s="95">
        <v>7</v>
      </c>
      <c r="M14" s="95">
        <v>9</v>
      </c>
      <c r="N14" s="95">
        <v>5</v>
      </c>
      <c r="O14" s="352"/>
      <c r="P14" s="95">
        <v>8</v>
      </c>
      <c r="Q14" s="95"/>
      <c r="R14" s="95">
        <v>9</v>
      </c>
      <c r="S14" s="353"/>
      <c r="T14" s="353"/>
      <c r="U14" s="352"/>
      <c r="V14" s="352"/>
      <c r="W14" s="95"/>
      <c r="X14" s="352"/>
      <c r="Y14" s="352"/>
      <c r="Z14" s="353"/>
      <c r="AA14" s="352"/>
      <c r="AB14" s="352"/>
      <c r="AC14" s="352"/>
      <c r="AD14" s="352"/>
      <c r="AE14" s="352"/>
      <c r="AF14" s="353"/>
      <c r="AG14" s="352"/>
      <c r="AH14" s="352"/>
      <c r="AI14" s="352"/>
      <c r="AJ14" s="352"/>
      <c r="AK14" s="352"/>
      <c r="AL14" s="353"/>
      <c r="AM14" s="95"/>
      <c r="AN14" s="352"/>
      <c r="AO14" s="352"/>
      <c r="AP14" s="352"/>
      <c r="AQ14" s="352"/>
      <c r="AR14" s="353"/>
      <c r="AS14" s="352"/>
      <c r="AT14" s="352"/>
      <c r="AU14" s="352"/>
      <c r="AV14" s="680"/>
      <c r="AW14" s="520">
        <v>5</v>
      </c>
      <c r="AX14" s="681"/>
      <c r="AY14" s="681"/>
      <c r="AZ14" s="681"/>
      <c r="BA14" s="681"/>
      <c r="BB14" s="693"/>
      <c r="BC14" s="681"/>
      <c r="BD14" s="681"/>
      <c r="BE14" s="95">
        <v>5</v>
      </c>
      <c r="BF14" s="681"/>
      <c r="BG14" s="694"/>
      <c r="BH14" s="657"/>
      <c r="BI14" s="418"/>
      <c r="BJ14" s="93">
        <f t="shared" si="6"/>
        <v>0</v>
      </c>
      <c r="BK14" s="59">
        <f t="shared" si="7"/>
        <v>4</v>
      </c>
      <c r="BL14" s="59">
        <f t="shared" si="8"/>
        <v>0</v>
      </c>
      <c r="BM14" s="59">
        <f t="shared" si="9"/>
        <v>3</v>
      </c>
      <c r="BN14" s="59">
        <f t="shared" si="10"/>
        <v>0</v>
      </c>
      <c r="BO14" s="59">
        <f t="shared" si="11"/>
        <v>7</v>
      </c>
      <c r="BP14" s="494"/>
      <c r="BQ14" s="495"/>
      <c r="BR14" s="495"/>
      <c r="BS14" s="495"/>
      <c r="BT14" s="495"/>
      <c r="BU14" s="495"/>
      <c r="BV14" s="495"/>
      <c r="BW14" s="495"/>
      <c r="BX14" s="496"/>
      <c r="BY14" s="496"/>
      <c r="BZ14" s="494"/>
      <c r="CA14" s="495"/>
      <c r="CB14" s="495"/>
      <c r="CC14" s="495"/>
      <c r="CD14" s="551"/>
      <c r="CE14" s="494"/>
      <c r="CF14" s="495"/>
      <c r="CG14" s="495"/>
      <c r="CH14" s="495"/>
      <c r="CI14" s="495"/>
      <c r="CJ14" s="495"/>
      <c r="CK14" s="495"/>
      <c r="CL14" s="495"/>
      <c r="CM14" s="495"/>
      <c r="CN14" s="551"/>
      <c r="CO14" s="494"/>
      <c r="CP14" s="495"/>
      <c r="CQ14" s="495"/>
      <c r="CR14" s="495"/>
      <c r="CS14" s="495"/>
      <c r="CT14" s="495"/>
      <c r="CU14" s="495"/>
      <c r="CV14" s="495"/>
      <c r="CW14" s="495"/>
      <c r="CX14" s="363"/>
      <c r="CY14" s="494"/>
      <c r="CZ14" s="496"/>
      <c r="DA14" s="494"/>
      <c r="DB14" s="495"/>
      <c r="DC14" s="495"/>
      <c r="DD14" s="495"/>
      <c r="DE14" s="495"/>
      <c r="DF14" s="495"/>
      <c r="DG14" s="496"/>
    </row>
    <row r="15" spans="1:111" s="54" customFormat="1" ht="15" customHeight="1" x14ac:dyDescent="0.25">
      <c r="A15" s="546"/>
      <c r="B15" s="546"/>
      <c r="C15" s="186" t="s">
        <v>2576</v>
      </c>
      <c r="D15" s="682" t="s">
        <v>2577</v>
      </c>
      <c r="E15" s="186" t="s">
        <v>592</v>
      </c>
      <c r="F15" s="186">
        <v>1</v>
      </c>
      <c r="G15" s="351"/>
      <c r="H15" s="95"/>
      <c r="I15" s="95"/>
      <c r="J15" s="95"/>
      <c r="K15" s="380"/>
      <c r="L15" s="95">
        <v>9</v>
      </c>
      <c r="M15" s="95">
        <v>10</v>
      </c>
      <c r="N15" s="95">
        <v>7</v>
      </c>
      <c r="O15" s="352"/>
      <c r="P15" s="95">
        <v>10</v>
      </c>
      <c r="Q15" s="95"/>
      <c r="R15" s="95">
        <v>10</v>
      </c>
      <c r="S15" s="353"/>
      <c r="T15" s="353"/>
      <c r="U15" s="352"/>
      <c r="V15" s="352"/>
      <c r="W15" s="95"/>
      <c r="X15" s="352"/>
      <c r="Y15" s="352"/>
      <c r="Z15" s="353"/>
      <c r="AA15" s="352"/>
      <c r="AB15" s="352"/>
      <c r="AC15" s="352"/>
      <c r="AD15" s="352"/>
      <c r="AE15" s="352"/>
      <c r="AF15" s="353"/>
      <c r="AG15" s="352"/>
      <c r="AH15" s="352"/>
      <c r="AI15" s="352"/>
      <c r="AJ15" s="352"/>
      <c r="AK15" s="352"/>
      <c r="AL15" s="353"/>
      <c r="AM15" s="95"/>
      <c r="AN15" s="352"/>
      <c r="AO15" s="352"/>
      <c r="AP15" s="352"/>
      <c r="AQ15" s="352"/>
      <c r="AR15" s="353"/>
      <c r="AS15" s="352"/>
      <c r="AT15" s="352"/>
      <c r="AU15" s="352"/>
      <c r="AV15" s="680"/>
      <c r="AW15" s="95">
        <v>5</v>
      </c>
      <c r="AX15" s="681"/>
      <c r="AY15" s="681"/>
      <c r="AZ15" s="681"/>
      <c r="BA15" s="681"/>
      <c r="BB15" s="693"/>
      <c r="BC15" s="681"/>
      <c r="BD15" s="681"/>
      <c r="BE15" s="95">
        <v>5</v>
      </c>
      <c r="BF15" s="681"/>
      <c r="BG15" s="694"/>
      <c r="BH15" s="657"/>
      <c r="BI15" s="418"/>
      <c r="BJ15" s="93">
        <f t="shared" si="6"/>
        <v>0</v>
      </c>
      <c r="BK15" s="59">
        <f t="shared" si="7"/>
        <v>5</v>
      </c>
      <c r="BL15" s="59">
        <f t="shared" si="8"/>
        <v>0</v>
      </c>
      <c r="BM15" s="59">
        <f t="shared" si="9"/>
        <v>2</v>
      </c>
      <c r="BN15" s="59">
        <f t="shared" si="10"/>
        <v>0</v>
      </c>
      <c r="BO15" s="59">
        <f t="shared" si="11"/>
        <v>7</v>
      </c>
      <c r="BP15" s="494"/>
      <c r="BQ15" s="495"/>
      <c r="BR15" s="495"/>
      <c r="BS15" s="495"/>
      <c r="BT15" s="495"/>
      <c r="BU15" s="495"/>
      <c r="BV15" s="495"/>
      <c r="BW15" s="495"/>
      <c r="BX15" s="496"/>
      <c r="BY15" s="496"/>
      <c r="BZ15" s="494"/>
      <c r="CA15" s="495"/>
      <c r="CB15" s="495"/>
      <c r="CC15" s="495"/>
      <c r="CD15" s="551"/>
      <c r="CE15" s="494"/>
      <c r="CF15" s="495"/>
      <c r="CG15" s="495"/>
      <c r="CH15" s="495"/>
      <c r="CI15" s="495"/>
      <c r="CJ15" s="495"/>
      <c r="CK15" s="495"/>
      <c r="CL15" s="495"/>
      <c r="CM15" s="495"/>
      <c r="CN15" s="551"/>
      <c r="CO15" s="494"/>
      <c r="CP15" s="495"/>
      <c r="CQ15" s="495"/>
      <c r="CR15" s="495"/>
      <c r="CS15" s="495"/>
      <c r="CT15" s="495"/>
      <c r="CU15" s="495"/>
      <c r="CV15" s="495"/>
      <c r="CW15" s="495"/>
      <c r="CX15" s="363"/>
      <c r="CY15" s="494"/>
      <c r="CZ15" s="496"/>
      <c r="DA15" s="494"/>
      <c r="DB15" s="495"/>
      <c r="DC15" s="495"/>
      <c r="DD15" s="495"/>
      <c r="DE15" s="495"/>
      <c r="DF15" s="495"/>
      <c r="DG15" s="496"/>
    </row>
    <row r="16" spans="1:111" s="54" customFormat="1" ht="15" customHeight="1" x14ac:dyDescent="0.25">
      <c r="A16" s="546"/>
      <c r="B16" s="546"/>
      <c r="C16" s="186" t="s">
        <v>2604</v>
      </c>
      <c r="D16" s="682" t="s">
        <v>2580</v>
      </c>
      <c r="E16" s="186" t="s">
        <v>592</v>
      </c>
      <c r="F16" s="186">
        <v>1</v>
      </c>
      <c r="G16" s="351"/>
      <c r="H16" s="95"/>
      <c r="I16" s="95"/>
      <c r="J16" s="95"/>
      <c r="K16" s="380"/>
      <c r="L16" s="95">
        <v>7</v>
      </c>
      <c r="M16" s="95">
        <v>9</v>
      </c>
      <c r="N16" s="95">
        <v>7</v>
      </c>
      <c r="O16" s="352"/>
      <c r="P16" s="95">
        <v>9</v>
      </c>
      <c r="Q16" s="95"/>
      <c r="R16" s="95">
        <v>9</v>
      </c>
      <c r="S16" s="353"/>
      <c r="T16" s="353"/>
      <c r="U16" s="352"/>
      <c r="V16" s="352"/>
      <c r="W16" s="95"/>
      <c r="X16" s="352"/>
      <c r="Y16" s="352"/>
      <c r="Z16" s="353"/>
      <c r="AA16" s="352"/>
      <c r="AB16" s="352"/>
      <c r="AC16" s="352"/>
      <c r="AD16" s="352"/>
      <c r="AE16" s="352"/>
      <c r="AF16" s="353"/>
      <c r="AG16" s="352"/>
      <c r="AH16" s="352"/>
      <c r="AI16" s="352"/>
      <c r="AJ16" s="352"/>
      <c r="AK16" s="352"/>
      <c r="AL16" s="353"/>
      <c r="AM16" s="95"/>
      <c r="AN16" s="352"/>
      <c r="AO16" s="352"/>
      <c r="AP16" s="352"/>
      <c r="AQ16" s="352"/>
      <c r="AR16" s="353"/>
      <c r="AS16" s="352"/>
      <c r="AT16" s="352"/>
      <c r="AU16" s="352"/>
      <c r="AV16" s="680"/>
      <c r="AW16" s="95">
        <v>7</v>
      </c>
      <c r="AX16" s="681"/>
      <c r="AY16" s="681"/>
      <c r="AZ16" s="681"/>
      <c r="BA16" s="681"/>
      <c r="BB16" s="693"/>
      <c r="BC16" s="681"/>
      <c r="BD16" s="681"/>
      <c r="BE16" s="95">
        <v>5</v>
      </c>
      <c r="BF16" s="681"/>
      <c r="BG16" s="694"/>
      <c r="BH16" s="657"/>
      <c r="BI16" s="418"/>
      <c r="BJ16" s="93">
        <f t="shared" si="6"/>
        <v>0</v>
      </c>
      <c r="BK16" s="59">
        <f t="shared" si="7"/>
        <v>6</v>
      </c>
      <c r="BL16" s="59">
        <f t="shared" si="8"/>
        <v>0</v>
      </c>
      <c r="BM16" s="59">
        <f t="shared" si="9"/>
        <v>1</v>
      </c>
      <c r="BN16" s="59">
        <f t="shared" si="10"/>
        <v>0</v>
      </c>
      <c r="BO16" s="59">
        <f t="shared" si="11"/>
        <v>7</v>
      </c>
      <c r="BP16" s="494"/>
      <c r="BQ16" s="495"/>
      <c r="BR16" s="495"/>
      <c r="BS16" s="495"/>
      <c r="BT16" s="495"/>
      <c r="BU16" s="495"/>
      <c r="BV16" s="495"/>
      <c r="BW16" s="495"/>
      <c r="BX16" s="496"/>
      <c r="BY16" s="496"/>
      <c r="BZ16" s="494"/>
      <c r="CA16" s="495"/>
      <c r="CB16" s="495"/>
      <c r="CC16" s="495"/>
      <c r="CD16" s="551"/>
      <c r="CE16" s="494"/>
      <c r="CF16" s="495"/>
      <c r="CG16" s="495"/>
      <c r="CH16" s="495"/>
      <c r="CI16" s="495"/>
      <c r="CJ16" s="495"/>
      <c r="CK16" s="495"/>
      <c r="CL16" s="495"/>
      <c r="CM16" s="495"/>
      <c r="CN16" s="551"/>
      <c r="CO16" s="494"/>
      <c r="CP16" s="495"/>
      <c r="CQ16" s="495"/>
      <c r="CR16" s="495"/>
      <c r="CS16" s="495"/>
      <c r="CT16" s="495"/>
      <c r="CU16" s="495"/>
      <c r="CV16" s="495"/>
      <c r="CW16" s="495"/>
      <c r="CX16" s="363"/>
      <c r="CY16" s="494"/>
      <c r="CZ16" s="496"/>
      <c r="DA16" s="494"/>
      <c r="DB16" s="495"/>
      <c r="DC16" s="495"/>
      <c r="DD16" s="495"/>
      <c r="DE16" s="495"/>
      <c r="DF16" s="495"/>
      <c r="DG16" s="496"/>
    </row>
    <row r="17" spans="1:114" s="54" customFormat="1" ht="15" customHeight="1" x14ac:dyDescent="0.25">
      <c r="A17" s="546"/>
      <c r="B17" s="546"/>
      <c r="C17" s="186" t="s">
        <v>2603</v>
      </c>
      <c r="D17" s="682" t="s">
        <v>2605</v>
      </c>
      <c r="E17" s="186" t="s">
        <v>592</v>
      </c>
      <c r="F17" s="186">
        <v>1</v>
      </c>
      <c r="G17" s="351"/>
      <c r="H17" s="95"/>
      <c r="I17" s="95">
        <v>7</v>
      </c>
      <c r="J17" s="95"/>
      <c r="K17" s="380"/>
      <c r="L17" s="95" t="s">
        <v>595</v>
      </c>
      <c r="M17" s="95" t="s">
        <v>595</v>
      </c>
      <c r="N17" s="95">
        <v>8</v>
      </c>
      <c r="O17" s="352"/>
      <c r="P17" s="95">
        <v>9</v>
      </c>
      <c r="Q17" s="95"/>
      <c r="R17" s="95">
        <v>10</v>
      </c>
      <c r="S17" s="353" t="s">
        <v>595</v>
      </c>
      <c r="T17" s="353"/>
      <c r="U17" s="352"/>
      <c r="V17" s="352"/>
      <c r="W17" s="95" t="s">
        <v>595</v>
      </c>
      <c r="X17" s="352"/>
      <c r="Y17" s="352"/>
      <c r="Z17" s="353"/>
      <c r="AA17" s="352"/>
      <c r="AB17" s="352"/>
      <c r="AC17" s="352" t="s">
        <v>595</v>
      </c>
      <c r="AD17" s="352"/>
      <c r="AE17" s="352"/>
      <c r="AF17" s="353"/>
      <c r="AG17" s="352" t="s">
        <v>595</v>
      </c>
      <c r="AH17" s="352"/>
      <c r="AI17" s="352"/>
      <c r="AJ17" s="352"/>
      <c r="AK17" s="352"/>
      <c r="AL17" s="353"/>
      <c r="AM17" s="95"/>
      <c r="AN17" s="352"/>
      <c r="AO17" s="352"/>
      <c r="AP17" s="352"/>
      <c r="AQ17" s="352"/>
      <c r="AR17" s="353"/>
      <c r="AS17" s="352"/>
      <c r="AT17" s="352"/>
      <c r="AU17" s="352"/>
      <c r="AV17" s="680"/>
      <c r="AW17" s="95">
        <v>7</v>
      </c>
      <c r="AX17" s="681"/>
      <c r="AY17" s="681" t="s">
        <v>595</v>
      </c>
      <c r="AZ17" s="681"/>
      <c r="BA17" s="681"/>
      <c r="BB17" s="693"/>
      <c r="BC17" s="681"/>
      <c r="BD17" s="681"/>
      <c r="BE17" s="95">
        <v>6</v>
      </c>
      <c r="BF17" s="681"/>
      <c r="BG17" s="694"/>
      <c r="BH17" s="657"/>
      <c r="BI17" s="418"/>
      <c r="BJ17" s="93">
        <f t="shared" si="6"/>
        <v>0</v>
      </c>
      <c r="BK17" s="59">
        <f t="shared" si="7"/>
        <v>6</v>
      </c>
      <c r="BL17" s="59">
        <f t="shared" si="8"/>
        <v>7</v>
      </c>
      <c r="BM17" s="59">
        <f t="shared" si="9"/>
        <v>0</v>
      </c>
      <c r="BN17" s="59">
        <f t="shared" si="10"/>
        <v>0</v>
      </c>
      <c r="BO17" s="59">
        <f t="shared" si="11"/>
        <v>13</v>
      </c>
      <c r="BP17" s="494"/>
      <c r="BQ17" s="495"/>
      <c r="BR17" s="495"/>
      <c r="BS17" s="495"/>
      <c r="BT17" s="495"/>
      <c r="BU17" s="495"/>
      <c r="BV17" s="495"/>
      <c r="BW17" s="495"/>
      <c r="BX17" s="496"/>
      <c r="BY17" s="496"/>
      <c r="BZ17" s="494"/>
      <c r="CA17" s="495"/>
      <c r="CB17" s="495"/>
      <c r="CC17" s="495"/>
      <c r="CD17" s="551"/>
      <c r="CE17" s="494"/>
      <c r="CF17" s="495"/>
      <c r="CG17" s="495"/>
      <c r="CH17" s="495"/>
      <c r="CI17" s="495"/>
      <c r="CJ17" s="495"/>
      <c r="CK17" s="495"/>
      <c r="CL17" s="495"/>
      <c r="CM17" s="495"/>
      <c r="CN17" s="551"/>
      <c r="CO17" s="494"/>
      <c r="CP17" s="495"/>
      <c r="CQ17" s="495"/>
      <c r="CR17" s="495"/>
      <c r="CS17" s="495"/>
      <c r="CT17" s="495"/>
      <c r="CU17" s="495"/>
      <c r="CV17" s="495"/>
      <c r="CW17" s="495"/>
      <c r="CX17" s="363"/>
      <c r="CY17" s="494"/>
      <c r="CZ17" s="496"/>
      <c r="DA17" s="494"/>
      <c r="DB17" s="495"/>
      <c r="DC17" s="495"/>
      <c r="DD17" s="495"/>
      <c r="DE17" s="495"/>
      <c r="DF17" s="495"/>
      <c r="DG17" s="496"/>
    </row>
    <row r="18" spans="1:114" s="54" customFormat="1" ht="15" customHeight="1" x14ac:dyDescent="0.25">
      <c r="A18" s="546"/>
      <c r="B18" s="546"/>
      <c r="C18" s="186" t="s">
        <v>2722</v>
      </c>
      <c r="D18" s="682" t="s">
        <v>2721</v>
      </c>
      <c r="E18" s="186" t="s">
        <v>592</v>
      </c>
      <c r="F18" s="186">
        <v>1</v>
      </c>
      <c r="G18" s="351"/>
      <c r="H18" s="95"/>
      <c r="I18" s="95"/>
      <c r="J18" s="95"/>
      <c r="K18" s="380"/>
      <c r="L18" s="95">
        <v>7</v>
      </c>
      <c r="M18" s="95">
        <v>10</v>
      </c>
      <c r="N18" s="95">
        <v>5</v>
      </c>
      <c r="O18" s="352"/>
      <c r="P18" s="95">
        <v>9</v>
      </c>
      <c r="Q18" s="95"/>
      <c r="R18" s="95">
        <v>8</v>
      </c>
      <c r="S18" s="353"/>
      <c r="T18" s="353"/>
      <c r="U18" s="352"/>
      <c r="V18" s="352"/>
      <c r="W18" s="95"/>
      <c r="X18" s="352"/>
      <c r="Y18" s="352"/>
      <c r="Z18" s="353"/>
      <c r="AA18" s="352"/>
      <c r="AB18" s="352"/>
      <c r="AC18" s="352"/>
      <c r="AD18" s="352"/>
      <c r="AE18" s="352"/>
      <c r="AF18" s="353"/>
      <c r="AG18" s="352"/>
      <c r="AH18" s="352"/>
      <c r="AI18" s="352"/>
      <c r="AJ18" s="352"/>
      <c r="AK18" s="352"/>
      <c r="AL18" s="353"/>
      <c r="AM18" s="95"/>
      <c r="AN18" s="352"/>
      <c r="AO18" s="352"/>
      <c r="AP18" s="352"/>
      <c r="AQ18" s="352"/>
      <c r="AR18" s="353"/>
      <c r="AS18" s="352"/>
      <c r="AT18" s="352"/>
      <c r="AU18" s="352"/>
      <c r="AV18" s="680"/>
      <c r="AW18" s="95">
        <v>5</v>
      </c>
      <c r="AX18" s="681"/>
      <c r="AY18" s="681"/>
      <c r="AZ18" s="681"/>
      <c r="BA18" s="681"/>
      <c r="BB18" s="693"/>
      <c r="BC18" s="681"/>
      <c r="BD18" s="681"/>
      <c r="BE18" s="95">
        <v>5</v>
      </c>
      <c r="BF18" s="681"/>
      <c r="BG18" s="694"/>
      <c r="BH18" s="657"/>
      <c r="BI18" s="418"/>
      <c r="BJ18" s="93">
        <f t="shared" ref="BJ18" si="12">COUNTIF(F18:BI18, "2024-1")</f>
        <v>0</v>
      </c>
      <c r="BK18" s="59">
        <f t="shared" ref="BK18" si="13">COUNTIF(F18:BI18,"&gt;5")</f>
        <v>4</v>
      </c>
      <c r="BL18" s="59">
        <f t="shared" ref="BL18" si="14">COUNTIF(F18:BI18,"&gt;5?")</f>
        <v>0</v>
      </c>
      <c r="BM18" s="59">
        <f t="shared" ref="BM18" si="15">COUNTIF(F18:BI18,"5")</f>
        <v>3</v>
      </c>
      <c r="BN18" s="59">
        <f t="shared" ref="BN18" si="16">COUNTIF(F18:BI18,"5*")</f>
        <v>0</v>
      </c>
      <c r="BO18" s="59">
        <f t="shared" ref="BO18" si="17">SUM(BK18:BN18)</f>
        <v>7</v>
      </c>
      <c r="BP18" s="494"/>
      <c r="BQ18" s="495"/>
      <c r="BR18" s="495"/>
      <c r="BS18" s="495"/>
      <c r="BT18" s="495"/>
      <c r="BU18" s="495"/>
      <c r="BV18" s="495"/>
      <c r="BW18" s="495"/>
      <c r="BX18" s="496"/>
      <c r="BY18" s="496"/>
      <c r="BZ18" s="494"/>
      <c r="CA18" s="495"/>
      <c r="CB18" s="495"/>
      <c r="CC18" s="495"/>
      <c r="CD18" s="551"/>
      <c r="CE18" s="494"/>
      <c r="CF18" s="495"/>
      <c r="CG18" s="495"/>
      <c r="CH18" s="495"/>
      <c r="CI18" s="495"/>
      <c r="CJ18" s="495"/>
      <c r="CK18" s="495"/>
      <c r="CL18" s="495"/>
      <c r="CM18" s="495"/>
      <c r="CN18" s="551"/>
      <c r="CO18" s="494"/>
      <c r="CP18" s="495"/>
      <c r="CQ18" s="495"/>
      <c r="CR18" s="495"/>
      <c r="CS18" s="495"/>
      <c r="CT18" s="495"/>
      <c r="CU18" s="495"/>
      <c r="CV18" s="495"/>
      <c r="CW18" s="495"/>
      <c r="CX18" s="363"/>
      <c r="CY18" s="494"/>
      <c r="CZ18" s="496"/>
      <c r="DA18" s="494"/>
      <c r="DB18" s="495"/>
      <c r="DC18" s="495"/>
      <c r="DD18" s="495"/>
      <c r="DE18" s="495"/>
      <c r="DF18" s="495"/>
      <c r="DG18" s="496"/>
    </row>
    <row r="19" spans="1:114" s="54" customFormat="1" ht="15" customHeight="1" x14ac:dyDescent="0.25">
      <c r="A19" s="546"/>
      <c r="B19" s="546"/>
      <c r="C19" s="186" t="s">
        <v>2624</v>
      </c>
      <c r="D19" s="682" t="s">
        <v>2625</v>
      </c>
      <c r="E19" s="186" t="s">
        <v>592</v>
      </c>
      <c r="F19" s="186">
        <v>1</v>
      </c>
      <c r="G19" s="351"/>
      <c r="H19" s="95"/>
      <c r="I19" s="95"/>
      <c r="J19" s="95"/>
      <c r="K19" s="380"/>
      <c r="L19" s="95">
        <v>9</v>
      </c>
      <c r="M19" s="95">
        <v>9</v>
      </c>
      <c r="N19" s="95">
        <v>8</v>
      </c>
      <c r="O19" s="352"/>
      <c r="P19" s="95">
        <v>9</v>
      </c>
      <c r="Q19" s="95"/>
      <c r="R19" s="95">
        <v>9</v>
      </c>
      <c r="S19" s="353"/>
      <c r="T19" s="353"/>
      <c r="U19" s="352"/>
      <c r="V19" s="352"/>
      <c r="W19" s="95"/>
      <c r="X19" s="352"/>
      <c r="Y19" s="352"/>
      <c r="Z19" s="353"/>
      <c r="AA19" s="352"/>
      <c r="AB19" s="352"/>
      <c r="AC19" s="352"/>
      <c r="AD19" s="352"/>
      <c r="AE19" s="352"/>
      <c r="AF19" s="353"/>
      <c r="AG19" s="352"/>
      <c r="AH19" s="352"/>
      <c r="AI19" s="352"/>
      <c r="AJ19" s="352"/>
      <c r="AK19" s="352"/>
      <c r="AL19" s="353"/>
      <c r="AM19" s="95"/>
      <c r="AN19" s="352"/>
      <c r="AO19" s="352"/>
      <c r="AP19" s="352"/>
      <c r="AQ19" s="352"/>
      <c r="AR19" s="353"/>
      <c r="AS19" s="352"/>
      <c r="AT19" s="352"/>
      <c r="AU19" s="352"/>
      <c r="AV19" s="680"/>
      <c r="AW19" s="95">
        <v>7</v>
      </c>
      <c r="AX19" s="681"/>
      <c r="AY19" s="681"/>
      <c r="AZ19" s="681"/>
      <c r="BA19" s="681"/>
      <c r="BB19" s="693"/>
      <c r="BC19" s="681"/>
      <c r="BD19" s="681"/>
      <c r="BE19" s="95">
        <v>5</v>
      </c>
      <c r="BF19" s="681"/>
      <c r="BG19" s="694"/>
      <c r="BH19" s="657"/>
      <c r="BI19" s="418"/>
      <c r="BJ19" s="93">
        <f t="shared" si="6"/>
        <v>0</v>
      </c>
      <c r="BK19" s="59">
        <f t="shared" si="7"/>
        <v>6</v>
      </c>
      <c r="BL19" s="59">
        <f t="shared" si="8"/>
        <v>0</v>
      </c>
      <c r="BM19" s="59">
        <f t="shared" si="9"/>
        <v>1</v>
      </c>
      <c r="BN19" s="59">
        <f t="shared" si="10"/>
        <v>0</v>
      </c>
      <c r="BO19" s="59">
        <f t="shared" si="11"/>
        <v>7</v>
      </c>
      <c r="BP19" s="494"/>
      <c r="BQ19" s="495"/>
      <c r="BR19" s="495"/>
      <c r="BS19" s="495"/>
      <c r="BT19" s="495"/>
      <c r="BU19" s="495"/>
      <c r="BV19" s="495"/>
      <c r="BW19" s="495"/>
      <c r="BX19" s="496"/>
      <c r="BY19" s="496"/>
      <c r="BZ19" s="494"/>
      <c r="CA19" s="495"/>
      <c r="CB19" s="495"/>
      <c r="CC19" s="495"/>
      <c r="CD19" s="551"/>
      <c r="CE19" s="494"/>
      <c r="CF19" s="495"/>
      <c r="CG19" s="495"/>
      <c r="CH19" s="495"/>
      <c r="CI19" s="495"/>
      <c r="CJ19" s="495"/>
      <c r="CK19" s="495"/>
      <c r="CL19" s="495"/>
      <c r="CM19" s="495"/>
      <c r="CN19" s="551"/>
      <c r="CO19" s="494"/>
      <c r="CP19" s="495"/>
      <c r="CQ19" s="495"/>
      <c r="CR19" s="495"/>
      <c r="CS19" s="495"/>
      <c r="CT19" s="495"/>
      <c r="CU19" s="495"/>
      <c r="CV19" s="495"/>
      <c r="CW19" s="495"/>
      <c r="CX19" s="363"/>
      <c r="CY19" s="494"/>
      <c r="CZ19" s="496"/>
      <c r="DA19" s="494"/>
      <c r="DB19" s="495"/>
      <c r="DC19" s="495"/>
      <c r="DD19" s="495"/>
      <c r="DE19" s="495"/>
      <c r="DF19" s="495"/>
      <c r="DG19" s="496"/>
    </row>
    <row r="20" spans="1:114" s="54" customFormat="1" ht="15" customHeight="1" x14ac:dyDescent="0.25">
      <c r="A20" s="546"/>
      <c r="B20" s="546"/>
      <c r="C20" s="186" t="s">
        <v>2626</v>
      </c>
      <c r="D20" s="682" t="s">
        <v>2627</v>
      </c>
      <c r="E20" s="186" t="s">
        <v>592</v>
      </c>
      <c r="F20" s="186">
        <v>1</v>
      </c>
      <c r="G20" s="351"/>
      <c r="H20" s="95"/>
      <c r="I20" s="95"/>
      <c r="J20" s="95"/>
      <c r="K20" s="380"/>
      <c r="L20" s="95">
        <v>7</v>
      </c>
      <c r="M20" s="95">
        <v>7</v>
      </c>
      <c r="N20" s="95">
        <v>6</v>
      </c>
      <c r="O20" s="352"/>
      <c r="P20" s="95">
        <v>7</v>
      </c>
      <c r="Q20" s="95"/>
      <c r="R20" s="95">
        <v>8</v>
      </c>
      <c r="S20" s="353"/>
      <c r="T20" s="353"/>
      <c r="U20" s="352"/>
      <c r="V20" s="352"/>
      <c r="W20" s="95"/>
      <c r="X20" s="352"/>
      <c r="Y20" s="352"/>
      <c r="Z20" s="353"/>
      <c r="AA20" s="352"/>
      <c r="AB20" s="352"/>
      <c r="AC20" s="352"/>
      <c r="AD20" s="352"/>
      <c r="AE20" s="352"/>
      <c r="AF20" s="353"/>
      <c r="AG20" s="352"/>
      <c r="AH20" s="352"/>
      <c r="AI20" s="352"/>
      <c r="AJ20" s="352"/>
      <c r="AK20" s="352"/>
      <c r="AL20" s="353"/>
      <c r="AM20" s="95"/>
      <c r="AN20" s="352"/>
      <c r="AO20" s="352"/>
      <c r="AP20" s="352"/>
      <c r="AQ20" s="352"/>
      <c r="AR20" s="353"/>
      <c r="AS20" s="352"/>
      <c r="AT20" s="352"/>
      <c r="AU20" s="352"/>
      <c r="AV20" s="680"/>
      <c r="AW20" s="95">
        <v>6</v>
      </c>
      <c r="AX20" s="681"/>
      <c r="AY20" s="681"/>
      <c r="AZ20" s="681"/>
      <c r="BA20" s="681"/>
      <c r="BB20" s="693"/>
      <c r="BC20" s="681"/>
      <c r="BD20" s="681"/>
      <c r="BE20" s="95">
        <v>5</v>
      </c>
      <c r="BF20" s="681"/>
      <c r="BG20" s="694"/>
      <c r="BH20" s="657"/>
      <c r="BI20" s="418"/>
      <c r="BJ20" s="93">
        <f t="shared" si="6"/>
        <v>0</v>
      </c>
      <c r="BK20" s="59">
        <f t="shared" si="7"/>
        <v>6</v>
      </c>
      <c r="BL20" s="59">
        <f t="shared" si="8"/>
        <v>0</v>
      </c>
      <c r="BM20" s="59">
        <f t="shared" si="9"/>
        <v>1</v>
      </c>
      <c r="BN20" s="59">
        <f t="shared" si="10"/>
        <v>0</v>
      </c>
      <c r="BO20" s="59">
        <f t="shared" si="11"/>
        <v>7</v>
      </c>
      <c r="BP20" s="494"/>
      <c r="BQ20" s="495"/>
      <c r="BR20" s="495"/>
      <c r="BS20" s="495"/>
      <c r="BT20" s="495"/>
      <c r="BU20" s="495"/>
      <c r="BV20" s="495"/>
      <c r="BW20" s="495"/>
      <c r="BX20" s="496"/>
      <c r="BY20" s="496"/>
      <c r="BZ20" s="494"/>
      <c r="CA20" s="495"/>
      <c r="CB20" s="495"/>
      <c r="CC20" s="495"/>
      <c r="CD20" s="551"/>
      <c r="CE20" s="494"/>
      <c r="CF20" s="495"/>
      <c r="CG20" s="495"/>
      <c r="CH20" s="495"/>
      <c r="CI20" s="495"/>
      <c r="CJ20" s="495"/>
      <c r="CK20" s="495"/>
      <c r="CL20" s="495"/>
      <c r="CM20" s="495"/>
      <c r="CN20" s="551"/>
      <c r="CO20" s="494"/>
      <c r="CP20" s="495"/>
      <c r="CQ20" s="495"/>
      <c r="CR20" s="495"/>
      <c r="CS20" s="495"/>
      <c r="CT20" s="495"/>
      <c r="CU20" s="495"/>
      <c r="CV20" s="495"/>
      <c r="CW20" s="495"/>
      <c r="CX20" s="363"/>
      <c r="CY20" s="494"/>
      <c r="CZ20" s="496"/>
      <c r="DA20" s="494"/>
      <c r="DB20" s="495"/>
      <c r="DC20" s="495"/>
      <c r="DD20" s="495"/>
      <c r="DE20" s="495"/>
      <c r="DF20" s="495"/>
      <c r="DG20" s="496"/>
    </row>
    <row r="21" spans="1:114" s="54" customFormat="1" ht="15" customHeight="1" x14ac:dyDescent="0.25">
      <c r="A21" s="546"/>
      <c r="B21" s="546"/>
      <c r="C21" s="186" t="s">
        <v>2628</v>
      </c>
      <c r="D21" s="682" t="s">
        <v>2629</v>
      </c>
      <c r="E21" s="186" t="s">
        <v>592</v>
      </c>
      <c r="F21" s="186">
        <v>1</v>
      </c>
      <c r="G21" s="351"/>
      <c r="H21" s="95"/>
      <c r="I21" s="95"/>
      <c r="J21" s="95"/>
      <c r="K21" s="380"/>
      <c r="L21" s="95">
        <v>10</v>
      </c>
      <c r="M21" s="95">
        <v>9</v>
      </c>
      <c r="N21" s="95">
        <v>9</v>
      </c>
      <c r="O21" s="352"/>
      <c r="P21" s="95">
        <v>9</v>
      </c>
      <c r="Q21" s="95"/>
      <c r="R21" s="95">
        <v>10</v>
      </c>
      <c r="S21" s="353"/>
      <c r="T21" s="353"/>
      <c r="U21" s="352"/>
      <c r="V21" s="352"/>
      <c r="W21" s="95"/>
      <c r="X21" s="352"/>
      <c r="Y21" s="352"/>
      <c r="Z21" s="353"/>
      <c r="AA21" s="352"/>
      <c r="AB21" s="352"/>
      <c r="AC21" s="352"/>
      <c r="AD21" s="352"/>
      <c r="AE21" s="352"/>
      <c r="AF21" s="353"/>
      <c r="AG21" s="352"/>
      <c r="AH21" s="352"/>
      <c r="AI21" s="352"/>
      <c r="AJ21" s="352"/>
      <c r="AK21" s="352"/>
      <c r="AL21" s="353"/>
      <c r="AM21" s="95"/>
      <c r="AN21" s="352"/>
      <c r="AO21" s="352"/>
      <c r="AP21" s="352"/>
      <c r="AQ21" s="352"/>
      <c r="AR21" s="353"/>
      <c r="AS21" s="352"/>
      <c r="AT21" s="352"/>
      <c r="AU21" s="352"/>
      <c r="AV21" s="680"/>
      <c r="AW21" s="95">
        <v>8</v>
      </c>
      <c r="AX21" s="681"/>
      <c r="AY21" s="681"/>
      <c r="AZ21" s="681"/>
      <c r="BA21" s="681"/>
      <c r="BB21" s="693"/>
      <c r="BC21" s="681"/>
      <c r="BD21" s="681"/>
      <c r="BE21" s="95">
        <v>5</v>
      </c>
      <c r="BF21" s="681"/>
      <c r="BG21" s="694"/>
      <c r="BH21" s="657"/>
      <c r="BI21" s="418"/>
      <c r="BJ21" s="93">
        <f t="shared" si="6"/>
        <v>0</v>
      </c>
      <c r="BK21" s="59">
        <f t="shared" si="7"/>
        <v>6</v>
      </c>
      <c r="BL21" s="59">
        <f t="shared" si="8"/>
        <v>0</v>
      </c>
      <c r="BM21" s="59">
        <f t="shared" si="9"/>
        <v>1</v>
      </c>
      <c r="BN21" s="59">
        <f t="shared" si="10"/>
        <v>0</v>
      </c>
      <c r="BO21" s="59">
        <f t="shared" si="11"/>
        <v>7</v>
      </c>
      <c r="BP21" s="494"/>
      <c r="BQ21" s="495"/>
      <c r="BR21" s="495"/>
      <c r="BS21" s="495"/>
      <c r="BT21" s="495"/>
      <c r="BU21" s="495"/>
      <c r="BV21" s="495"/>
      <c r="BW21" s="495"/>
      <c r="BX21" s="496"/>
      <c r="BY21" s="496"/>
      <c r="BZ21" s="494"/>
      <c r="CA21" s="495"/>
      <c r="CB21" s="495"/>
      <c r="CC21" s="495"/>
      <c r="CD21" s="551"/>
      <c r="CE21" s="494"/>
      <c r="CF21" s="495"/>
      <c r="CG21" s="495"/>
      <c r="CH21" s="495"/>
      <c r="CI21" s="495"/>
      <c r="CJ21" s="495"/>
      <c r="CK21" s="495"/>
      <c r="CL21" s="495"/>
      <c r="CM21" s="495"/>
      <c r="CN21" s="551"/>
      <c r="CO21" s="494"/>
      <c r="CP21" s="495"/>
      <c r="CQ21" s="495"/>
      <c r="CR21" s="495"/>
      <c r="CS21" s="495"/>
      <c r="CT21" s="495"/>
      <c r="CU21" s="495"/>
      <c r="CV21" s="495"/>
      <c r="CW21" s="495"/>
      <c r="CX21" s="363"/>
      <c r="CY21" s="494"/>
      <c r="CZ21" s="496"/>
      <c r="DA21" s="494"/>
      <c r="DB21" s="495"/>
      <c r="DC21" s="495"/>
      <c r="DD21" s="495"/>
      <c r="DE21" s="495"/>
      <c r="DF21" s="495"/>
      <c r="DG21" s="496"/>
    </row>
    <row r="22" spans="1:114" s="54" customFormat="1" ht="15" customHeight="1" thickBot="1" x14ac:dyDescent="0.3">
      <c r="A22" s="187"/>
      <c r="B22" s="187"/>
      <c r="C22" s="186" t="s">
        <v>2168</v>
      </c>
      <c r="D22" s="751" t="s">
        <v>2167</v>
      </c>
      <c r="E22" s="186" t="s">
        <v>592</v>
      </c>
      <c r="F22" s="181">
        <v>3</v>
      </c>
      <c r="G22" s="351"/>
      <c r="H22" s="95">
        <v>6</v>
      </c>
      <c r="I22" s="95">
        <v>7</v>
      </c>
      <c r="J22" s="95">
        <v>9</v>
      </c>
      <c r="K22" s="95">
        <v>8</v>
      </c>
      <c r="L22" s="95">
        <v>10</v>
      </c>
      <c r="M22" s="95">
        <v>10</v>
      </c>
      <c r="N22" s="95">
        <v>7</v>
      </c>
      <c r="O22" s="95">
        <v>6</v>
      </c>
      <c r="P22" s="95">
        <v>10</v>
      </c>
      <c r="Q22" s="95">
        <v>10</v>
      </c>
      <c r="R22" s="95"/>
      <c r="S22" s="353"/>
      <c r="T22" s="353"/>
      <c r="U22" s="352"/>
      <c r="V22" s="352"/>
      <c r="W22" s="95">
        <v>8</v>
      </c>
      <c r="X22" s="352"/>
      <c r="Y22" s="352"/>
      <c r="Z22" s="353"/>
      <c r="AA22" s="352"/>
      <c r="AB22" s="352"/>
      <c r="AC22" s="352"/>
      <c r="AD22" s="352"/>
      <c r="AE22" s="352">
        <v>10</v>
      </c>
      <c r="AF22" s="353"/>
      <c r="AG22" s="352"/>
      <c r="AH22" s="352"/>
      <c r="AI22" s="352"/>
      <c r="AJ22" s="352"/>
      <c r="AK22" s="352"/>
      <c r="AL22" s="353"/>
      <c r="AM22" s="95">
        <v>10</v>
      </c>
      <c r="AN22" s="352"/>
      <c r="AO22" s="352"/>
      <c r="AP22" s="352"/>
      <c r="AQ22" s="352"/>
      <c r="AR22" s="183">
        <v>7</v>
      </c>
      <c r="AS22" s="352"/>
      <c r="AT22" s="352"/>
      <c r="AU22" s="352"/>
      <c r="AV22" s="680"/>
      <c r="AW22" s="520">
        <v>7</v>
      </c>
      <c r="AX22" s="681"/>
      <c r="AY22" s="681"/>
      <c r="AZ22" s="681"/>
      <c r="BA22" s="681"/>
      <c r="BB22" s="183">
        <v>9</v>
      </c>
      <c r="BC22" s="681"/>
      <c r="BD22" s="681"/>
      <c r="BE22" s="95">
        <v>7</v>
      </c>
      <c r="BF22" s="681"/>
      <c r="BG22" s="183">
        <v>7</v>
      </c>
      <c r="BH22" s="657"/>
      <c r="BI22" s="418">
        <v>9</v>
      </c>
      <c r="BJ22" s="93">
        <f t="shared" si="6"/>
        <v>0</v>
      </c>
      <c r="BK22" s="59">
        <f t="shared" si="7"/>
        <v>19</v>
      </c>
      <c r="BL22" s="59">
        <f t="shared" si="8"/>
        <v>0</v>
      </c>
      <c r="BM22" s="59">
        <f t="shared" si="9"/>
        <v>0</v>
      </c>
      <c r="BN22" s="59">
        <f t="shared" si="10"/>
        <v>0</v>
      </c>
      <c r="BO22" s="59">
        <f t="shared" si="11"/>
        <v>19</v>
      </c>
      <c r="BP22" s="591"/>
      <c r="BQ22" s="495"/>
      <c r="BR22" s="495"/>
      <c r="BS22" s="495"/>
      <c r="BT22" s="495"/>
      <c r="BU22" s="495"/>
      <c r="BV22" s="495"/>
      <c r="BW22" s="495"/>
      <c r="BX22" s="496"/>
      <c r="BY22" s="496"/>
      <c r="BZ22" s="494"/>
      <c r="CA22" s="495"/>
      <c r="CB22" s="495"/>
      <c r="CC22" s="495"/>
      <c r="CD22" s="551"/>
      <c r="CE22" s="494"/>
      <c r="CF22" s="495"/>
      <c r="CG22" s="495"/>
      <c r="CH22" s="495"/>
      <c r="CI22" s="495"/>
      <c r="CJ22" s="495"/>
      <c r="CK22" s="495"/>
      <c r="CL22" s="495"/>
      <c r="CM22" s="495"/>
      <c r="CN22" s="592"/>
      <c r="CO22" s="591"/>
      <c r="CP22" s="495"/>
      <c r="CQ22" s="495"/>
      <c r="CR22" s="495"/>
      <c r="CS22" s="495"/>
      <c r="CT22" s="495"/>
      <c r="CU22" s="495"/>
      <c r="CV22" s="495"/>
      <c r="CW22" s="495"/>
      <c r="CX22" s="363"/>
      <c r="CY22" s="591"/>
      <c r="CZ22" s="496"/>
      <c r="DA22" s="591"/>
      <c r="DB22" s="495"/>
      <c r="DC22" s="495"/>
      <c r="DD22" s="495"/>
      <c r="DE22" s="495"/>
      <c r="DF22" s="495"/>
      <c r="DG22" s="590"/>
    </row>
    <row r="23" spans="1:114" s="54" customFormat="1" ht="15" hidden="1" customHeight="1" x14ac:dyDescent="0.25">
      <c r="A23" s="85"/>
      <c r="B23" s="85"/>
      <c r="C23" s="86" t="s">
        <v>2171</v>
      </c>
      <c r="D23" s="85" t="s">
        <v>2172</v>
      </c>
      <c r="E23" s="186" t="s">
        <v>592</v>
      </c>
      <c r="F23" s="181">
        <v>2</v>
      </c>
      <c r="G23" s="351"/>
      <c r="H23" s="95">
        <v>5</v>
      </c>
      <c r="I23" s="95">
        <v>6</v>
      </c>
      <c r="J23" s="95">
        <v>7</v>
      </c>
      <c r="K23" s="95"/>
      <c r="L23" s="95" t="s">
        <v>2547</v>
      </c>
      <c r="M23" s="95" t="s">
        <v>2547</v>
      </c>
      <c r="N23" s="95">
        <v>5</v>
      </c>
      <c r="O23" s="95">
        <v>7</v>
      </c>
      <c r="P23" s="95" t="s">
        <v>2547</v>
      </c>
      <c r="Q23" s="95"/>
      <c r="R23" s="95" t="s">
        <v>2547</v>
      </c>
      <c r="S23" s="353"/>
      <c r="T23" s="353"/>
      <c r="U23" s="352"/>
      <c r="V23" s="352"/>
      <c r="W23" s="95">
        <v>7</v>
      </c>
      <c r="X23" s="352"/>
      <c r="Y23" s="352"/>
      <c r="Z23" s="353"/>
      <c r="AA23" s="352"/>
      <c r="AB23" s="352"/>
      <c r="AC23" s="352"/>
      <c r="AD23" s="352"/>
      <c r="AE23" s="352">
        <v>5</v>
      </c>
      <c r="AF23" s="353"/>
      <c r="AG23" s="352"/>
      <c r="AH23" s="352"/>
      <c r="AI23" s="352"/>
      <c r="AJ23" s="352"/>
      <c r="AK23" s="352"/>
      <c r="AL23" s="353"/>
      <c r="AM23" s="95">
        <v>7</v>
      </c>
      <c r="AN23" s="352"/>
      <c r="AO23" s="352"/>
      <c r="AP23" s="352"/>
      <c r="AQ23" s="352"/>
      <c r="AR23" s="95">
        <v>6</v>
      </c>
      <c r="AS23" s="352"/>
      <c r="AT23" s="352"/>
      <c r="AU23" s="352"/>
      <c r="AV23" s="656"/>
      <c r="AW23" s="520">
        <v>5</v>
      </c>
      <c r="AX23" s="354"/>
      <c r="AY23" s="354"/>
      <c r="AZ23" s="354"/>
      <c r="BA23" s="354"/>
      <c r="BB23" s="95">
        <v>9</v>
      </c>
      <c r="BC23" s="354"/>
      <c r="BD23" s="354"/>
      <c r="BE23" s="95" t="s">
        <v>2547</v>
      </c>
      <c r="BF23" s="354"/>
      <c r="BG23" s="95">
        <v>6</v>
      </c>
      <c r="BH23" s="657"/>
      <c r="BI23" s="418">
        <v>5</v>
      </c>
      <c r="BJ23" s="93">
        <f t="shared" si="5"/>
        <v>5</v>
      </c>
      <c r="BK23" s="59">
        <f t="shared" si="0"/>
        <v>8</v>
      </c>
      <c r="BL23" s="59">
        <f t="shared" si="1"/>
        <v>0</v>
      </c>
      <c r="BM23" s="59">
        <f t="shared" si="2"/>
        <v>5</v>
      </c>
      <c r="BN23" s="59">
        <f t="shared" si="3"/>
        <v>0</v>
      </c>
      <c r="BO23" s="59">
        <f t="shared" si="4"/>
        <v>13</v>
      </c>
      <c r="BP23" s="362"/>
      <c r="BQ23" s="358"/>
      <c r="BR23" s="358"/>
      <c r="BS23" s="358"/>
      <c r="BT23" s="358"/>
      <c r="BU23" s="358"/>
      <c r="BV23" s="358"/>
      <c r="BW23" s="358"/>
      <c r="BX23" s="359"/>
      <c r="BY23" s="359"/>
      <c r="BZ23" s="357"/>
      <c r="CA23" s="358"/>
      <c r="CB23" s="358"/>
      <c r="CC23" s="358"/>
      <c r="CD23" s="360"/>
      <c r="CE23" s="357"/>
      <c r="CF23" s="358"/>
      <c r="CG23" s="358"/>
      <c r="CH23" s="358"/>
      <c r="CI23" s="358"/>
      <c r="CJ23" s="358"/>
      <c r="CK23" s="358"/>
      <c r="CL23" s="358"/>
      <c r="CM23" s="358"/>
      <c r="CN23" s="361"/>
      <c r="CO23" s="362"/>
      <c r="CP23" s="358"/>
      <c r="CQ23" s="358"/>
      <c r="CR23" s="358"/>
      <c r="CS23" s="358"/>
      <c r="CT23" s="358"/>
      <c r="CU23" s="358"/>
      <c r="CV23" s="358"/>
      <c r="CW23" s="358"/>
      <c r="CX23" s="363"/>
      <c r="CY23" s="362"/>
      <c r="CZ23" s="359"/>
      <c r="DA23" s="362"/>
      <c r="DB23" s="358"/>
      <c r="DC23" s="358"/>
      <c r="DD23" s="358"/>
      <c r="DE23" s="358"/>
      <c r="DF23" s="358"/>
      <c r="DG23" s="364"/>
    </row>
    <row r="24" spans="1:114" s="582" customFormat="1" ht="15" hidden="1" x14ac:dyDescent="0.25">
      <c r="A24" s="574"/>
      <c r="B24" s="206"/>
      <c r="C24" s="91" t="s">
        <v>2117</v>
      </c>
      <c r="D24" s="728" t="s">
        <v>2179</v>
      </c>
      <c r="E24" s="91" t="s">
        <v>592</v>
      </c>
      <c r="F24" s="206">
        <v>3</v>
      </c>
      <c r="G24" s="576"/>
      <c r="H24" s="95">
        <v>5</v>
      </c>
      <c r="I24" s="95">
        <v>5</v>
      </c>
      <c r="J24" s="95">
        <v>7</v>
      </c>
      <c r="K24" s="95">
        <v>8</v>
      </c>
      <c r="L24" s="95" t="s">
        <v>2547</v>
      </c>
      <c r="M24" s="95" t="s">
        <v>2547</v>
      </c>
      <c r="N24" s="95">
        <v>6</v>
      </c>
      <c r="O24" s="95">
        <v>6</v>
      </c>
      <c r="P24" s="95" t="s">
        <v>2547</v>
      </c>
      <c r="Q24" s="95"/>
      <c r="R24" s="95" t="s">
        <v>2547</v>
      </c>
      <c r="S24" s="596"/>
      <c r="T24" s="595"/>
      <c r="U24" s="595"/>
      <c r="V24" s="595"/>
      <c r="W24" s="95">
        <v>5</v>
      </c>
      <c r="X24" s="595"/>
      <c r="Y24" s="595"/>
      <c r="Z24" s="595"/>
      <c r="AA24" s="595"/>
      <c r="AB24" s="595"/>
      <c r="AC24" s="595"/>
      <c r="AD24" s="595"/>
      <c r="AE24" s="595">
        <v>6</v>
      </c>
      <c r="AF24" s="596"/>
      <c r="AG24" s="595"/>
      <c r="AH24" s="596"/>
      <c r="AI24" s="595"/>
      <c r="AJ24" s="595"/>
      <c r="AK24" s="595"/>
      <c r="AL24" s="595"/>
      <c r="AM24" s="95">
        <v>8</v>
      </c>
      <c r="AN24" s="595"/>
      <c r="AO24" s="596"/>
      <c r="AP24" s="596"/>
      <c r="AQ24" s="595"/>
      <c r="AR24" s="95">
        <v>7</v>
      </c>
      <c r="AS24" s="596"/>
      <c r="AT24" s="595"/>
      <c r="AU24" s="596"/>
      <c r="AV24" s="595"/>
      <c r="AW24" s="520" t="s">
        <v>2547</v>
      </c>
      <c r="AX24" s="595"/>
      <c r="AY24" s="595"/>
      <c r="AZ24" s="595"/>
      <c r="BA24" s="595"/>
      <c r="BB24" s="95">
        <v>10</v>
      </c>
      <c r="BC24" s="595"/>
      <c r="BD24" s="595"/>
      <c r="BE24" s="95" t="s">
        <v>2547</v>
      </c>
      <c r="BF24" s="596"/>
      <c r="BG24" s="95" t="s">
        <v>715</v>
      </c>
      <c r="BH24" s="595"/>
      <c r="BI24" s="418">
        <v>5</v>
      </c>
      <c r="BJ24" s="93">
        <f t="shared" si="5"/>
        <v>6</v>
      </c>
      <c r="BK24" s="59">
        <f t="shared" si="0"/>
        <v>8</v>
      </c>
      <c r="BL24" s="59">
        <f t="shared" si="1"/>
        <v>1</v>
      </c>
      <c r="BM24" s="59">
        <f t="shared" si="2"/>
        <v>4</v>
      </c>
      <c r="BN24" s="59">
        <f t="shared" si="3"/>
        <v>0</v>
      </c>
      <c r="BO24" s="59">
        <f t="shared" si="4"/>
        <v>13</v>
      </c>
      <c r="BP24" s="59"/>
      <c r="BQ24" s="59"/>
      <c r="BR24" s="59"/>
      <c r="BS24" s="577"/>
      <c r="BT24" s="578"/>
      <c r="BU24" s="578"/>
      <c r="BV24" s="578"/>
      <c r="BW24" s="578"/>
      <c r="BX24" s="578"/>
      <c r="BY24" s="578"/>
      <c r="BZ24" s="578"/>
      <c r="CA24" s="579"/>
      <c r="CB24" s="579"/>
      <c r="CC24" s="577"/>
      <c r="CD24" s="578"/>
      <c r="CE24" s="578"/>
      <c r="CF24" s="578"/>
      <c r="CG24" s="580"/>
      <c r="CH24" s="577"/>
      <c r="CI24" s="578"/>
      <c r="CJ24" s="578"/>
      <c r="CK24" s="578"/>
      <c r="CL24" s="578"/>
      <c r="CM24" s="578"/>
      <c r="CN24" s="578"/>
      <c r="CO24" s="578"/>
      <c r="CP24" s="578"/>
      <c r="CQ24" s="580"/>
      <c r="CR24" s="577"/>
      <c r="CS24" s="578"/>
      <c r="CT24" s="578"/>
      <c r="CU24" s="578"/>
      <c r="CV24" s="578"/>
      <c r="CW24" s="578"/>
      <c r="CX24" s="578"/>
      <c r="CY24" s="578"/>
      <c r="CZ24" s="578"/>
      <c r="DA24" s="581"/>
      <c r="DB24" s="577"/>
      <c r="DC24" s="579"/>
      <c r="DD24" s="577"/>
      <c r="DE24" s="578"/>
      <c r="DF24" s="578"/>
      <c r="DG24" s="578"/>
      <c r="DH24" s="578"/>
      <c r="DI24" s="578"/>
      <c r="DJ24" s="579"/>
    </row>
    <row r="25" spans="1:114" s="54" customFormat="1" ht="15" hidden="1" customHeight="1" thickBot="1" x14ac:dyDescent="0.3">
      <c r="A25" s="55">
        <v>1</v>
      </c>
      <c r="B25" s="172">
        <v>1304177</v>
      </c>
      <c r="C25" s="86" t="s">
        <v>2145</v>
      </c>
      <c r="D25" s="571" t="s">
        <v>2146</v>
      </c>
      <c r="E25" s="186" t="s">
        <v>592</v>
      </c>
      <c r="F25" s="181">
        <v>3</v>
      </c>
      <c r="G25" s="341"/>
      <c r="H25" s="95">
        <v>6</v>
      </c>
      <c r="I25" s="95">
        <v>6</v>
      </c>
      <c r="J25" s="95">
        <v>7</v>
      </c>
      <c r="K25" s="95">
        <v>7</v>
      </c>
      <c r="L25" s="95" t="s">
        <v>2547</v>
      </c>
      <c r="M25" s="95" t="s">
        <v>2547</v>
      </c>
      <c r="N25" s="183">
        <v>6</v>
      </c>
      <c r="O25" s="183">
        <v>6</v>
      </c>
      <c r="P25" s="95" t="s">
        <v>2547</v>
      </c>
      <c r="Q25" s="95"/>
      <c r="R25" s="95" t="s">
        <v>2547</v>
      </c>
      <c r="S25" s="183"/>
      <c r="T25" s="235"/>
      <c r="U25" s="95"/>
      <c r="V25" s="95"/>
      <c r="W25" s="95">
        <v>8</v>
      </c>
      <c r="X25" s="95"/>
      <c r="Y25" s="95"/>
      <c r="Z25" s="235"/>
      <c r="AA25" s="95"/>
      <c r="AB25" s="95"/>
      <c r="AC25" s="95"/>
      <c r="AD25" s="95"/>
      <c r="AE25" s="352">
        <v>5</v>
      </c>
      <c r="AF25" s="235"/>
      <c r="AG25" s="95"/>
      <c r="AH25" s="95"/>
      <c r="AI25" s="95"/>
      <c r="AJ25" s="95"/>
      <c r="AK25" s="95"/>
      <c r="AL25" s="235"/>
      <c r="AM25" s="95">
        <v>5</v>
      </c>
      <c r="AN25" s="95"/>
      <c r="AO25" s="95"/>
      <c r="AP25" s="95"/>
      <c r="AQ25" s="95"/>
      <c r="AR25" s="95">
        <v>6</v>
      </c>
      <c r="AS25" s="95"/>
      <c r="AT25" s="95"/>
      <c r="AU25" s="95"/>
      <c r="AV25" s="61"/>
      <c r="AW25" s="520"/>
      <c r="AX25" s="61"/>
      <c r="AY25" s="61"/>
      <c r="AZ25" s="61"/>
      <c r="BA25" s="61"/>
      <c r="BB25" s="183">
        <v>10</v>
      </c>
      <c r="BC25" s="61"/>
      <c r="BD25" s="61"/>
      <c r="BE25" s="95" t="s">
        <v>2547</v>
      </c>
      <c r="BF25" s="61"/>
      <c r="BG25" s="95" t="s">
        <v>36</v>
      </c>
      <c r="BH25" s="56"/>
      <c r="BI25" s="418">
        <v>7</v>
      </c>
      <c r="BJ25" s="93">
        <f>COUNTIF(F25:BI25, "2024-1")</f>
        <v>5</v>
      </c>
      <c r="BK25" s="59">
        <f t="shared" ref="BK25" si="18">COUNTIF(F25:BI25,"&gt;5")</f>
        <v>10</v>
      </c>
      <c r="BL25" s="59">
        <f t="shared" ref="BL25" si="19">COUNTIF(F25:BI25,"&gt;5?")</f>
        <v>0</v>
      </c>
      <c r="BM25" s="59">
        <f t="shared" ref="BM25" si="20">COUNTIF(F25:BI25,"5")</f>
        <v>2</v>
      </c>
      <c r="BN25" s="59">
        <f t="shared" ref="BN25" si="21">COUNTIF(F25:BI25,"5*")</f>
        <v>0</v>
      </c>
      <c r="BO25" s="59">
        <f t="shared" ref="BO25" si="22">SUM(BK25:BN25)</f>
        <v>12</v>
      </c>
      <c r="BP25" s="59"/>
      <c r="BQ25" s="55"/>
      <c r="BR25" s="55"/>
      <c r="BS25" s="55"/>
      <c r="BT25" s="55"/>
      <c r="BU25" s="55"/>
      <c r="BV25" s="55"/>
      <c r="BW25" s="55"/>
      <c r="BX25" s="62"/>
      <c r="BY25" s="62"/>
      <c r="BZ25" s="61"/>
      <c r="CA25" s="55"/>
      <c r="CB25" s="55"/>
      <c r="CC25" s="55"/>
      <c r="CD25" s="64"/>
      <c r="CE25" s="61"/>
      <c r="CF25" s="55"/>
      <c r="CG25" s="55"/>
      <c r="CH25" s="55"/>
      <c r="CI25" s="55"/>
      <c r="CJ25" s="55"/>
      <c r="CK25" s="55"/>
      <c r="CL25" s="55"/>
      <c r="CM25" s="55"/>
      <c r="CN25" s="63"/>
      <c r="CO25" s="59"/>
      <c r="CP25" s="55"/>
      <c r="CQ25" s="55"/>
      <c r="CR25" s="55"/>
      <c r="CS25" s="55"/>
      <c r="CT25" s="55"/>
      <c r="CU25" s="55"/>
      <c r="CV25" s="55"/>
      <c r="CW25" s="55"/>
      <c r="CX25" s="65"/>
      <c r="CY25" s="59"/>
      <c r="CZ25" s="62"/>
      <c r="DA25" s="59"/>
      <c r="DB25" s="55"/>
      <c r="DC25" s="55"/>
      <c r="DD25" s="55"/>
      <c r="DE25" s="55"/>
      <c r="DF25" s="55"/>
      <c r="DG25" s="60"/>
    </row>
    <row r="26" spans="1:114" ht="14.4" thickBot="1" x14ac:dyDescent="0.3">
      <c r="A26" s="66"/>
      <c r="B26" s="67"/>
      <c r="C26" s="68"/>
      <c r="D26" s="69" t="s">
        <v>41</v>
      </c>
      <c r="E26" s="69"/>
      <c r="F26" s="70">
        <f>COUNT(#REF!)</f>
        <v>0</v>
      </c>
      <c r="G26" s="71">
        <f>COUNT(#REF!)</f>
        <v>0</v>
      </c>
      <c r="H26" s="72">
        <f>COUNTA(#REF!)</f>
        <v>1</v>
      </c>
      <c r="I26" s="72">
        <f>COUNTA(#REF!)</f>
        <v>1</v>
      </c>
      <c r="J26" s="72">
        <f>COUNTA(#REF!)</f>
        <v>1</v>
      </c>
      <c r="K26" s="72">
        <f>COUNTA(#REF!)</f>
        <v>1</v>
      </c>
      <c r="L26" s="72">
        <f>COUNTA(#REF!)</f>
        <v>1</v>
      </c>
      <c r="M26" s="72">
        <f>COUNTA(#REF!)</f>
        <v>1</v>
      </c>
      <c r="N26" s="72">
        <f>COUNTA(#REF!)</f>
        <v>1</v>
      </c>
      <c r="O26" s="72">
        <f>COUNTA(#REF!)</f>
        <v>1</v>
      </c>
      <c r="P26" s="72">
        <f>COUNTA(#REF!)</f>
        <v>1</v>
      </c>
      <c r="Q26" s="72">
        <f>COUNTA(#REF!)</f>
        <v>1</v>
      </c>
      <c r="R26" s="72">
        <f>COUNTA(#REF!)</f>
        <v>1</v>
      </c>
      <c r="S26" s="72">
        <f>COUNTA(#REF!)</f>
        <v>1</v>
      </c>
      <c r="T26" s="72">
        <f>COUNTA(#REF!)</f>
        <v>1</v>
      </c>
      <c r="U26" s="72">
        <f>COUNTA(#REF!)</f>
        <v>1</v>
      </c>
      <c r="V26" s="72">
        <f>COUNTA(#REF!)</f>
        <v>1</v>
      </c>
      <c r="W26" s="72">
        <f>COUNTA(#REF!)</f>
        <v>1</v>
      </c>
      <c r="X26" s="72">
        <f>COUNTA(#REF!)</f>
        <v>1</v>
      </c>
      <c r="Y26" s="72">
        <f>COUNTA(#REF!)</f>
        <v>1</v>
      </c>
      <c r="Z26" s="72">
        <f>COUNTA(#REF!)</f>
        <v>1</v>
      </c>
      <c r="AA26" s="72">
        <f>COUNTA(#REF!)</f>
        <v>1</v>
      </c>
      <c r="AB26" s="72">
        <f>COUNTA(#REF!)</f>
        <v>1</v>
      </c>
      <c r="AC26" s="72">
        <f>COUNTA(#REF!)</f>
        <v>1</v>
      </c>
      <c r="AD26" s="72">
        <f>COUNTA(#REF!)</f>
        <v>1</v>
      </c>
      <c r="AE26" s="72">
        <f>COUNTA(#REF!)</f>
        <v>1</v>
      </c>
      <c r="AF26" s="72">
        <f>COUNTA(#REF!)</f>
        <v>1</v>
      </c>
      <c r="AG26" s="72">
        <f>COUNTA(#REF!)</f>
        <v>1</v>
      </c>
      <c r="AH26" s="72">
        <f>COUNTA(#REF!)</f>
        <v>1</v>
      </c>
      <c r="AI26" s="72">
        <f>COUNTA(#REF!)</f>
        <v>1</v>
      </c>
      <c r="AJ26" s="72">
        <f>COUNTA(#REF!)</f>
        <v>1</v>
      </c>
      <c r="AK26" s="72">
        <f>COUNTA(#REF!)</f>
        <v>1</v>
      </c>
      <c r="AL26" s="72">
        <f>COUNTA(#REF!)</f>
        <v>1</v>
      </c>
      <c r="AM26" s="72">
        <f>COUNTA(#REF!)</f>
        <v>1</v>
      </c>
      <c r="AN26" s="72">
        <f>COUNTA(#REF!)</f>
        <v>1</v>
      </c>
      <c r="AO26" s="72">
        <f>COUNTA(#REF!)</f>
        <v>1</v>
      </c>
      <c r="AP26" s="72">
        <f>COUNTA(#REF!)</f>
        <v>1</v>
      </c>
      <c r="AQ26" s="72">
        <f>COUNTA(#REF!)</f>
        <v>1</v>
      </c>
      <c r="AR26" s="72">
        <f>COUNTA(#REF!)</f>
        <v>1</v>
      </c>
      <c r="AS26" s="72">
        <f>COUNTA(#REF!)</f>
        <v>1</v>
      </c>
      <c r="AT26" s="72">
        <f>COUNTA(#REF!)</f>
        <v>1</v>
      </c>
      <c r="AU26" s="72">
        <f>COUNTA(#REF!)</f>
        <v>1</v>
      </c>
      <c r="AV26" s="72">
        <f>COUNTA(#REF!)</f>
        <v>1</v>
      </c>
      <c r="AW26" s="72">
        <f>COUNTA(#REF!)</f>
        <v>1</v>
      </c>
      <c r="AX26" s="72">
        <f>COUNTA(#REF!)</f>
        <v>1</v>
      </c>
      <c r="AY26" s="72">
        <f>COUNTA(#REF!)</f>
        <v>1</v>
      </c>
      <c r="AZ26" s="72">
        <f>COUNTA(#REF!)</f>
        <v>1</v>
      </c>
      <c r="BA26" s="72">
        <f>COUNTA(#REF!)</f>
        <v>1</v>
      </c>
      <c r="BB26" s="72">
        <f>COUNTA(#REF!)</f>
        <v>1</v>
      </c>
      <c r="BC26" s="72">
        <f>COUNTA(#REF!)</f>
        <v>1</v>
      </c>
      <c r="BD26" s="72">
        <f>COUNTA(#REF!)</f>
        <v>1</v>
      </c>
      <c r="BE26" s="72">
        <f>COUNTA(#REF!)</f>
        <v>1</v>
      </c>
      <c r="BF26" s="72">
        <f>COUNTA(#REF!)</f>
        <v>1</v>
      </c>
      <c r="BG26" s="72">
        <f>COUNTA(#REF!)</f>
        <v>1</v>
      </c>
      <c r="BH26" s="72">
        <f>COUNTA(#REF!)</f>
        <v>1</v>
      </c>
      <c r="BI26" s="72">
        <f>COUNTA(#REF!)</f>
        <v>1</v>
      </c>
      <c r="BJ26" s="72">
        <f>COUNTA(#REF!)</f>
        <v>1</v>
      </c>
      <c r="BK26" s="72">
        <f>COUNTA(#REF!)</f>
        <v>1</v>
      </c>
      <c r="BL26" s="72">
        <f>COUNTA(#REF!)</f>
        <v>1</v>
      </c>
      <c r="BM26" s="72">
        <f>COUNTA(#REF!)</f>
        <v>1</v>
      </c>
      <c r="BN26" s="72">
        <f>COUNTA(#REF!)</f>
        <v>1</v>
      </c>
      <c r="BO26" s="72">
        <f>COUNTA(#REF!)</f>
        <v>1</v>
      </c>
      <c r="BP26" s="72">
        <f>COUNTA(#REF!)</f>
        <v>1</v>
      </c>
      <c r="BQ26" s="70">
        <f>COUNTA(#REF!)</f>
        <v>1</v>
      </c>
      <c r="BR26" s="70">
        <f>COUNTA(#REF!)</f>
        <v>1</v>
      </c>
      <c r="BS26" s="70">
        <f>COUNTA(#REF!)</f>
        <v>1</v>
      </c>
      <c r="BT26" s="70">
        <f>COUNTA(#REF!)</f>
        <v>1</v>
      </c>
      <c r="BU26" s="70">
        <f>COUNTA(#REF!)</f>
        <v>1</v>
      </c>
      <c r="BV26" s="70">
        <f>COUNTA(#REF!)</f>
        <v>1</v>
      </c>
      <c r="BW26" s="70">
        <f>COUNTA(#REF!)</f>
        <v>1</v>
      </c>
      <c r="BX26" s="73">
        <f>COUNTA(#REF!)</f>
        <v>1</v>
      </c>
      <c r="BY26" s="71">
        <f>COUNTA(#REF!)</f>
        <v>1</v>
      </c>
      <c r="BZ26" s="72">
        <f>COUNTA(#REF!)</f>
        <v>1</v>
      </c>
      <c r="CA26" s="70">
        <f>COUNTA(#REF!)</f>
        <v>1</v>
      </c>
      <c r="CB26" s="70">
        <f>COUNTA(#REF!)</f>
        <v>1</v>
      </c>
      <c r="CC26" s="70">
        <f>COUNTA(#REF!)</f>
        <v>1</v>
      </c>
      <c r="CD26" s="75">
        <f>COUNTA(#REF!)</f>
        <v>1</v>
      </c>
      <c r="CE26" s="72">
        <f>COUNTA(#REF!)</f>
        <v>1</v>
      </c>
      <c r="CF26" s="70">
        <f>COUNTA(#REF!)</f>
        <v>1</v>
      </c>
      <c r="CG26" s="70">
        <f>COUNTA(#REF!)</f>
        <v>1</v>
      </c>
      <c r="CH26" s="70">
        <f>COUNTA(#REF!)</f>
        <v>1</v>
      </c>
      <c r="CI26" s="70">
        <f>COUNTA(#REF!)</f>
        <v>1</v>
      </c>
      <c r="CJ26" s="70">
        <f>COUNTA(#REF!)</f>
        <v>1</v>
      </c>
      <c r="CK26" s="70">
        <f>COUNTA(#REF!)</f>
        <v>1</v>
      </c>
      <c r="CL26" s="70">
        <f>COUNTA(#REF!)</f>
        <v>1</v>
      </c>
      <c r="CM26" s="70">
        <f>COUNTA(#REF!)</f>
        <v>1</v>
      </c>
      <c r="CN26" s="75">
        <f>COUNTA(#REF!)</f>
        <v>1</v>
      </c>
      <c r="CO26" s="72">
        <f>COUNTA(#REF!)</f>
        <v>1</v>
      </c>
      <c r="CP26" s="70">
        <f>COUNTA(#REF!)</f>
        <v>1</v>
      </c>
      <c r="CQ26" s="70">
        <f>COUNTA(#REF!)</f>
        <v>1</v>
      </c>
      <c r="CR26" s="70">
        <f>COUNTA(#REF!)</f>
        <v>1</v>
      </c>
      <c r="CS26" s="70">
        <f>COUNTA(#REF!)</f>
        <v>1</v>
      </c>
      <c r="CT26" s="70">
        <f>COUNTA(#REF!)</f>
        <v>1</v>
      </c>
      <c r="CU26" s="70">
        <f>COUNTA(#REF!)</f>
        <v>1</v>
      </c>
      <c r="CV26" s="70">
        <f>COUNTA(#REF!)</f>
        <v>1</v>
      </c>
      <c r="CW26" s="70">
        <f>COUNTA(#REF!)</f>
        <v>1</v>
      </c>
      <c r="CX26" s="76">
        <f>COUNTA(#REF!)</f>
        <v>1</v>
      </c>
      <c r="CY26" s="72" t="e">
        <f>COUNTIF(#REF!,"A")</f>
        <v>#REF!</v>
      </c>
      <c r="CZ26" s="73" t="e">
        <f>COUNTIF(#REF!,"A")</f>
        <v>#REF!</v>
      </c>
      <c r="DA26" s="77" t="e">
        <f>COUNTIF(#REF!,"A")</f>
        <v>#REF!</v>
      </c>
      <c r="DB26" s="78" t="e">
        <f>COUNTIF(#REF!,"A")</f>
        <v>#REF!</v>
      </c>
      <c r="DC26" s="78" t="e">
        <f>COUNTIF(#REF!,"A")</f>
        <v>#REF!</v>
      </c>
      <c r="DD26" s="78" t="e">
        <f>COUNTIF(#REF!,"A")</f>
        <v>#REF!</v>
      </c>
      <c r="DE26" s="78" t="e">
        <f>COUNTIF(#REF!,"A")</f>
        <v>#REF!</v>
      </c>
      <c r="DF26" s="78" t="e">
        <f>COUNTIF(#REF!,"A")</f>
        <v>#REF!</v>
      </c>
      <c r="DG26" s="79" t="e">
        <f>COUNTIF(#REF!,"A")</f>
        <v>#REF!</v>
      </c>
    </row>
    <row r="28" spans="1:114" ht="14.4" thickBot="1" x14ac:dyDescent="0.3"/>
    <row r="29" spans="1:114" ht="30" customHeight="1" x14ac:dyDescent="0.25">
      <c r="C29" s="985" t="s">
        <v>43</v>
      </c>
      <c r="D29" s="986"/>
      <c r="E29" s="987"/>
      <c r="F29" s="988"/>
    </row>
    <row r="30" spans="1:114" x14ac:dyDescent="0.25">
      <c r="C30" s="59" t="s">
        <v>36</v>
      </c>
      <c r="D30" s="989" t="s">
        <v>17</v>
      </c>
      <c r="E30" s="990"/>
      <c r="F30" s="991"/>
    </row>
    <row r="31" spans="1:114" x14ac:dyDescent="0.25">
      <c r="C31" s="59" t="s">
        <v>52</v>
      </c>
      <c r="D31" s="989" t="s">
        <v>53</v>
      </c>
      <c r="E31" s="990"/>
      <c r="F31" s="991"/>
    </row>
    <row r="32" spans="1:114" x14ac:dyDescent="0.25">
      <c r="C32" s="59" t="s">
        <v>54</v>
      </c>
      <c r="D32" s="989" t="s">
        <v>55</v>
      </c>
      <c r="E32" s="990"/>
      <c r="F32" s="991"/>
    </row>
    <row r="33" spans="3:18" x14ac:dyDescent="0.25">
      <c r="C33" s="59" t="s">
        <v>16</v>
      </c>
      <c r="D33" s="989" t="s">
        <v>18</v>
      </c>
      <c r="E33" s="990"/>
      <c r="F33" s="991"/>
    </row>
    <row r="34" spans="3:18" x14ac:dyDescent="0.25">
      <c r="C34" s="80" t="s">
        <v>42</v>
      </c>
      <c r="D34" s="81" t="s">
        <v>75</v>
      </c>
      <c r="E34" s="178"/>
      <c r="F34" s="82"/>
    </row>
    <row r="35" spans="3:18" x14ac:dyDescent="0.25">
      <c r="C35" s="80" t="s">
        <v>50</v>
      </c>
      <c r="D35" s="81" t="s">
        <v>66</v>
      </c>
      <c r="E35" s="178"/>
      <c r="F35" s="82"/>
    </row>
    <row r="36" spans="3:18" ht="14.4" thickBot="1" x14ac:dyDescent="0.3">
      <c r="C36" s="83" t="s">
        <v>44</v>
      </c>
      <c r="D36" s="992" t="s">
        <v>30</v>
      </c>
      <c r="E36" s="993"/>
      <c r="F36" s="994"/>
    </row>
    <row r="38" spans="3:18" ht="15" customHeight="1" x14ac:dyDescent="0.25">
      <c r="C38" s="65" t="s">
        <v>37</v>
      </c>
      <c r="D38" s="984" t="s">
        <v>38</v>
      </c>
      <c r="E38" s="984"/>
      <c r="F38" s="984"/>
      <c r="G38" s="984"/>
      <c r="H38" s="984"/>
      <c r="I38" s="984"/>
      <c r="J38" s="984"/>
      <c r="K38" s="984"/>
      <c r="L38" s="984"/>
      <c r="M38" s="984"/>
      <c r="N38" s="984"/>
      <c r="O38" s="984"/>
      <c r="P38" s="984"/>
      <c r="Q38" s="984"/>
      <c r="R38" s="87"/>
    </row>
    <row r="39" spans="3:18" ht="29.25" customHeight="1" x14ac:dyDescent="0.25">
      <c r="D39" s="984" t="s">
        <v>39</v>
      </c>
      <c r="E39" s="984"/>
      <c r="F39" s="984"/>
      <c r="G39" s="984"/>
      <c r="H39" s="984"/>
      <c r="I39" s="984"/>
      <c r="J39" s="984"/>
      <c r="K39" s="984"/>
      <c r="L39" s="984"/>
      <c r="M39" s="984"/>
      <c r="N39" s="984"/>
      <c r="O39" s="984"/>
      <c r="P39" s="984"/>
      <c r="Q39" s="984"/>
      <c r="R39" s="984"/>
    </row>
    <row r="40" spans="3:18" x14ac:dyDescent="0.25">
      <c r="D40" s="52" t="s">
        <v>40</v>
      </c>
    </row>
  </sheetData>
  <mergeCells count="26">
    <mergeCell ref="D38:Q38"/>
    <mergeCell ref="D39:R39"/>
    <mergeCell ref="C29:F29"/>
    <mergeCell ref="D30:F30"/>
    <mergeCell ref="D31:F31"/>
    <mergeCell ref="D32:F32"/>
    <mergeCell ref="D33:F33"/>
    <mergeCell ref="D36:F36"/>
    <mergeCell ref="CO7:CX7"/>
    <mergeCell ref="CY7:CZ7"/>
    <mergeCell ref="DA7:DG7"/>
    <mergeCell ref="E8:E9"/>
    <mergeCell ref="F8:F9"/>
    <mergeCell ref="G8:G9"/>
    <mergeCell ref="AX7:BF7"/>
    <mergeCell ref="BG7:BI7"/>
    <mergeCell ref="BJ7:BO7"/>
    <mergeCell ref="BP7:BY7"/>
    <mergeCell ref="BZ7:CD7"/>
    <mergeCell ref="CE7:CN7"/>
    <mergeCell ref="H7:AW7"/>
    <mergeCell ref="A7:A9"/>
    <mergeCell ref="B7:B9"/>
    <mergeCell ref="C7:C9"/>
    <mergeCell ref="D7:D9"/>
    <mergeCell ref="E7:G7"/>
  </mergeCells>
  <conditionalFormatting sqref="H10:K10 Q10:Q25 W10:W25 AM10:AM25 H11:J21 H22:K25 X25:AD25 AF25:AQ25 AS25:BA25 BC25:BD25 BF25 BI25">
    <cfRule type="cellIs" dxfId="2553" priority="101" operator="equal">
      <formula>"2015-1"</formula>
    </cfRule>
  </conditionalFormatting>
  <conditionalFormatting sqref="K23">
    <cfRule type="cellIs" dxfId="2552" priority="55" operator="equal">
      <formula>"2015-1"</formula>
    </cfRule>
  </conditionalFormatting>
  <conditionalFormatting sqref="L11:N25">
    <cfRule type="cellIs" dxfId="2551" priority="5" operator="equal">
      <formula>"2015-1"</formula>
    </cfRule>
  </conditionalFormatting>
  <conditionalFormatting sqref="N25:O25">
    <cfRule type="cellIs" dxfId="2550" priority="72" operator="equal">
      <formula>5</formula>
    </cfRule>
  </conditionalFormatting>
  <conditionalFormatting sqref="O22:O25">
    <cfRule type="cellIs" dxfId="2549" priority="48" operator="equal">
      <formula>"2015-1"</formula>
    </cfRule>
  </conditionalFormatting>
  <conditionalFormatting sqref="P11:P25">
    <cfRule type="cellIs" dxfId="2548" priority="4" operator="equal">
      <formula>"2015-1"</formula>
    </cfRule>
  </conditionalFormatting>
  <conditionalFormatting sqref="R11:R25">
    <cfRule type="cellIs" dxfId="2547" priority="3" operator="equal">
      <formula>"2015-1"</formula>
    </cfRule>
  </conditionalFormatting>
  <conditionalFormatting sqref="S25">
    <cfRule type="cellIs" dxfId="2546" priority="90" operator="equal">
      <formula>5</formula>
    </cfRule>
  </conditionalFormatting>
  <conditionalFormatting sqref="S25:V25">
    <cfRule type="cellIs" dxfId="2545" priority="89" operator="equal">
      <formula>"2015-1"</formula>
    </cfRule>
  </conditionalFormatting>
  <conditionalFormatting sqref="AR22">
    <cfRule type="cellIs" dxfId="2544" priority="61" operator="equal">
      <formula>5</formula>
    </cfRule>
  </conditionalFormatting>
  <conditionalFormatting sqref="AR22:AR25">
    <cfRule type="cellIs" dxfId="2543" priority="46" operator="equal">
      <formula>"2015-1"</formula>
    </cfRule>
  </conditionalFormatting>
  <conditionalFormatting sqref="AW12">
    <cfRule type="cellIs" dxfId="2542" priority="8" operator="equal">
      <formula>"2015-1"</formula>
    </cfRule>
  </conditionalFormatting>
  <conditionalFormatting sqref="AW15:AW21">
    <cfRule type="cellIs" dxfId="2541" priority="2" operator="equal">
      <formula>"2015-1"</formula>
    </cfRule>
  </conditionalFormatting>
  <conditionalFormatting sqref="BB22">
    <cfRule type="cellIs" dxfId="2540" priority="59" operator="equal">
      <formula>5</formula>
    </cfRule>
  </conditionalFormatting>
  <conditionalFormatting sqref="BB22:BB25">
    <cfRule type="cellIs" dxfId="2539" priority="45" operator="equal">
      <formula>"2015-1"</formula>
    </cfRule>
  </conditionalFormatting>
  <conditionalFormatting sqref="BB25">
    <cfRule type="cellIs" dxfId="2538" priority="68" operator="equal">
      <formula>5</formula>
    </cfRule>
  </conditionalFormatting>
  <conditionalFormatting sqref="BE11:BE25">
    <cfRule type="cellIs" dxfId="2537" priority="1" operator="equal">
      <formula>"2015-1"</formula>
    </cfRule>
  </conditionalFormatting>
  <conditionalFormatting sqref="BG22">
    <cfRule type="cellIs" dxfId="2536" priority="57" operator="equal">
      <formula>5</formula>
    </cfRule>
  </conditionalFormatting>
  <conditionalFormatting sqref="BG22:BG25">
    <cfRule type="cellIs" dxfId="2535" priority="43" operator="equal">
      <formula>"2015-1"</formula>
    </cfRule>
  </conditionalFormatting>
  <conditionalFormatting sqref="BH25">
    <cfRule type="cellIs" dxfId="2534" priority="82" operator="equal">
      <formula>"2015-1"</formula>
    </cfRule>
    <cfRule type="cellIs" dxfId="2533" priority="83" operator="equal">
      <formula>"2014-2"</formula>
    </cfRule>
    <cfRule type="cellIs" dxfId="2532" priority="84" operator="equal">
      <formula>"2014-2"</formula>
    </cfRule>
    <cfRule type="cellIs" dxfId="2531" priority="85" operator="equal">
      <formula>"2014-2"</formula>
    </cfRule>
    <cfRule type="cellIs" dxfId="2530" priority="86" operator="lessThan">
      <formula>6</formula>
    </cfRule>
  </conditionalFormatting>
  <printOptions horizontalCentered="1"/>
  <pageMargins left="0.37" right="0.25" top="0.52" bottom="0.55000000000000004" header="0.30000000000000004" footer="0.30000000000000004"/>
  <pageSetup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J29"/>
  <sheetViews>
    <sheetView topLeftCell="A6" zoomScale="93" zoomScaleNormal="93" zoomScalePageLayoutView="90" workbookViewId="0">
      <pane xSplit="7" ySplit="4" topLeftCell="BK14" activePane="bottomRight" state="frozen"/>
      <selection activeCell="A6" sqref="A6"/>
      <selection pane="topRight" activeCell="H6" sqref="H6"/>
      <selection pane="bottomLeft" activeCell="A10" sqref="A10"/>
      <selection pane="bottomRight" activeCell="BR14" sqref="BR14"/>
    </sheetView>
  </sheetViews>
  <sheetFormatPr baseColWidth="10" defaultColWidth="11.44140625" defaultRowHeight="13.8" x14ac:dyDescent="0.25"/>
  <cols>
    <col min="1" max="1" width="6.6640625" style="52" customWidth="1"/>
    <col min="2" max="2" width="9" style="52" customWidth="1"/>
    <col min="3" max="3" width="14.33203125" style="52" bestFit="1" customWidth="1"/>
    <col min="4" max="4" width="45.109375" style="52" customWidth="1"/>
    <col min="5" max="5" width="8.5546875" style="52" customWidth="1"/>
    <col min="6" max="7" width="7.44140625" style="52" customWidth="1"/>
    <col min="8" max="8" width="11.33203125" style="52" customWidth="1"/>
    <col min="9" max="9" width="9.44140625" style="52" customWidth="1"/>
    <col min="10" max="12" width="9.88671875" style="52" customWidth="1"/>
    <col min="13" max="13" width="12.5546875" style="52" customWidth="1"/>
    <col min="14" max="16" width="9.88671875" style="52" customWidth="1"/>
    <col min="17" max="18" width="12.88671875" style="52" customWidth="1"/>
    <col min="19" max="19" width="11.88671875" style="52" customWidth="1"/>
    <col min="20" max="21" width="9.88671875" style="52" customWidth="1"/>
    <col min="22" max="22" width="10.88671875" style="52" customWidth="1"/>
    <col min="23" max="37" width="9.88671875" style="52" customWidth="1"/>
    <col min="38" max="38" width="11.109375" style="52" customWidth="1"/>
    <col min="39" max="39" width="9.88671875" style="52" customWidth="1"/>
    <col min="40" max="42" width="11" style="52" customWidth="1"/>
    <col min="43" max="43" width="9.88671875" style="52" customWidth="1"/>
    <col min="44" max="44" width="12.5546875" style="52" customWidth="1"/>
    <col min="45" max="46" width="9.88671875" style="52" customWidth="1"/>
    <col min="47" max="47" width="11.109375" style="52" customWidth="1"/>
    <col min="48" max="62" width="9.88671875" style="52" customWidth="1"/>
    <col min="63" max="63" width="13.44140625" style="52" customWidth="1"/>
    <col min="64" max="64" width="9.88671875" style="52" customWidth="1"/>
    <col min="65" max="65" width="11.5546875" style="52" customWidth="1"/>
    <col min="66" max="66" width="11.44140625" style="52" customWidth="1"/>
    <col min="67" max="68" width="11.109375" style="52" customWidth="1"/>
    <col min="69" max="69" width="13.33203125" style="52" customWidth="1"/>
    <col min="70" max="70" width="11.109375" style="52" customWidth="1"/>
    <col min="71" max="78" width="5.6640625" style="52" customWidth="1"/>
    <col min="79" max="79" width="9.5546875" style="52" customWidth="1"/>
    <col min="80" max="80" width="11.44140625" style="52"/>
    <col min="81" max="83" width="5.6640625" style="52" customWidth="1"/>
    <col min="84" max="84" width="10" style="52" customWidth="1"/>
    <col min="85" max="85" width="11.44140625" style="52"/>
    <col min="86" max="93" width="5.6640625" style="52" customWidth="1"/>
    <col min="94" max="94" width="10.6640625" style="52" customWidth="1"/>
    <col min="95" max="95" width="11.44140625" style="52"/>
    <col min="96" max="103" width="5.6640625" style="52" customWidth="1"/>
    <col min="104" max="104" width="10.5546875" style="52" customWidth="1"/>
    <col min="105" max="105" width="11.44140625" style="52"/>
    <col min="106" max="106" width="16.5546875" style="52" customWidth="1"/>
    <col min="107" max="107" width="15.88671875" style="52" customWidth="1"/>
    <col min="108" max="108" width="10.44140625" style="52" customWidth="1"/>
    <col min="109" max="112" width="11.44140625" style="52"/>
    <col min="113" max="113" width="13.5546875" style="52" customWidth="1"/>
    <col min="114" max="16384" width="11.44140625" style="52"/>
  </cols>
  <sheetData>
    <row r="1" spans="1:114" ht="21" x14ac:dyDescent="0.4">
      <c r="A1" s="3" t="s">
        <v>31</v>
      </c>
      <c r="B1" s="3"/>
      <c r="C1" s="2"/>
      <c r="D1" s="2"/>
      <c r="E1" s="2"/>
      <c r="F1" s="2"/>
      <c r="J1" s="3"/>
      <c r="K1" s="3"/>
      <c r="L1" s="3"/>
      <c r="M1" s="9"/>
      <c r="N1" s="3"/>
      <c r="O1" s="3"/>
      <c r="P1" s="3"/>
      <c r="Q1" s="3"/>
      <c r="R1" s="3"/>
      <c r="S1" s="3"/>
      <c r="T1" s="3"/>
      <c r="U1" s="3"/>
      <c r="V1" s="3"/>
      <c r="W1" s="3"/>
      <c r="X1" s="3"/>
      <c r="Y1" s="3"/>
      <c r="Z1" s="3"/>
      <c r="AA1" s="3"/>
      <c r="AB1" s="3"/>
      <c r="AC1" s="3"/>
      <c r="AD1" s="3"/>
      <c r="AE1" s="3"/>
      <c r="AF1" s="3"/>
      <c r="AW1" s="10"/>
      <c r="BG1" s="11"/>
      <c r="BK1" s="12"/>
    </row>
    <row r="2" spans="1:114" ht="9" customHeight="1" x14ac:dyDescent="0.25">
      <c r="C2" s="1"/>
      <c r="D2" s="1"/>
      <c r="E2" s="1"/>
      <c r="G2" s="4"/>
      <c r="H2" s="4"/>
      <c r="I2" s="4"/>
      <c r="J2" s="4"/>
      <c r="K2" s="4"/>
      <c r="L2" s="4"/>
      <c r="M2" s="4"/>
      <c r="N2" s="4"/>
      <c r="O2" s="4"/>
      <c r="P2" s="4"/>
      <c r="Q2" s="4"/>
      <c r="R2" s="4"/>
      <c r="S2" s="4"/>
      <c r="T2" s="4"/>
      <c r="U2" s="4"/>
      <c r="V2" s="4"/>
      <c r="W2" s="4"/>
      <c r="X2" s="4"/>
      <c r="Y2" s="4"/>
      <c r="Z2" s="4"/>
      <c r="AA2" s="4"/>
      <c r="AB2" s="4"/>
      <c r="AC2" s="4"/>
      <c r="AD2" s="4"/>
      <c r="AE2" s="4"/>
      <c r="AF2" s="4"/>
    </row>
    <row r="3" spans="1:114" ht="17.399999999999999" x14ac:dyDescent="0.25">
      <c r="A3" s="2" t="s">
        <v>182</v>
      </c>
      <c r="B3" s="2"/>
      <c r="C3" s="2"/>
      <c r="D3" s="2"/>
      <c r="E3" s="2"/>
      <c r="F3" s="2"/>
      <c r="J3" s="2"/>
      <c r="K3" s="2"/>
      <c r="L3" s="2"/>
      <c r="M3" s="2"/>
      <c r="N3" s="2"/>
      <c r="O3" s="2"/>
      <c r="P3" s="2"/>
      <c r="Q3" s="2"/>
      <c r="R3" s="2"/>
      <c r="S3" s="2"/>
      <c r="T3" s="2"/>
      <c r="U3" s="2"/>
      <c r="V3" s="2"/>
      <c r="W3" s="2"/>
      <c r="X3" s="2"/>
      <c r="Y3" s="2"/>
      <c r="Z3" s="2"/>
      <c r="AA3" s="2"/>
      <c r="AB3" s="2"/>
      <c r="AC3" s="2"/>
      <c r="AD3" s="2"/>
      <c r="AE3" s="2"/>
      <c r="AF3" s="2"/>
    </row>
    <row r="4" spans="1:114" ht="17.399999999999999" x14ac:dyDescent="0.25">
      <c r="A4" s="2" t="s">
        <v>401</v>
      </c>
      <c r="B4" s="2"/>
      <c r="C4" s="1"/>
      <c r="D4" s="1"/>
      <c r="E4" s="1"/>
      <c r="G4" s="53"/>
      <c r="H4" s="53"/>
      <c r="I4" s="53"/>
      <c r="J4" s="53"/>
      <c r="K4" s="53"/>
      <c r="L4" s="53"/>
      <c r="M4" s="53"/>
      <c r="N4" s="53"/>
      <c r="O4" s="53"/>
      <c r="P4" s="53"/>
      <c r="Q4" s="53"/>
      <c r="R4" s="53"/>
      <c r="S4" s="53"/>
      <c r="T4" s="53"/>
      <c r="U4" s="53"/>
      <c r="V4" s="53"/>
      <c r="W4" s="53"/>
      <c r="X4" s="53"/>
      <c r="Y4" s="53"/>
      <c r="Z4" s="53"/>
      <c r="AA4" s="53"/>
      <c r="AB4" s="53"/>
      <c r="AC4" s="53"/>
      <c r="AD4" s="53"/>
      <c r="AE4" s="53"/>
      <c r="AF4" s="53"/>
    </row>
    <row r="5" spans="1:114" ht="18" customHeight="1" x14ac:dyDescent="0.25"/>
    <row r="6" spans="1:114" ht="33" customHeight="1" thickBot="1" x14ac:dyDescent="0.3">
      <c r="A6" s="2" t="s">
        <v>93</v>
      </c>
      <c r="B6" s="2"/>
    </row>
    <row r="7" spans="1:114" ht="60" customHeight="1" thickBot="1" x14ac:dyDescent="0.3">
      <c r="A7" s="1014" t="s">
        <v>2</v>
      </c>
      <c r="B7" s="1017" t="s">
        <v>65</v>
      </c>
      <c r="C7" s="1017" t="s">
        <v>0</v>
      </c>
      <c r="D7" s="1017" t="s">
        <v>1</v>
      </c>
      <c r="E7" s="1000" t="s">
        <v>32</v>
      </c>
      <c r="F7" s="1000"/>
      <c r="G7" s="1000"/>
      <c r="H7" s="1029" t="s">
        <v>3</v>
      </c>
      <c r="I7" s="1029"/>
      <c r="J7" s="1029"/>
      <c r="K7" s="1029"/>
      <c r="L7" s="1029"/>
      <c r="M7" s="1029"/>
      <c r="N7" s="1013"/>
      <c r="O7" s="1013"/>
      <c r="P7" s="1013"/>
      <c r="Q7" s="1013"/>
      <c r="R7" s="1013"/>
      <c r="S7" s="1013"/>
      <c r="T7" s="1013"/>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13"/>
      <c r="AW7" s="1013"/>
      <c r="AX7" s="1027" t="s">
        <v>10</v>
      </c>
      <c r="AY7" s="1028"/>
      <c r="AZ7" s="1028"/>
      <c r="BA7" s="1028"/>
      <c r="BB7" s="1028"/>
      <c r="BC7" s="1028"/>
      <c r="BD7" s="1028"/>
      <c r="BE7" s="1028"/>
      <c r="BF7" s="1028"/>
      <c r="BG7" s="1028"/>
      <c r="BH7" s="1028"/>
      <c r="BI7" s="1028"/>
      <c r="BJ7" s="1030" t="s">
        <v>11</v>
      </c>
      <c r="BK7" s="1007"/>
      <c r="BL7" s="1031"/>
      <c r="BM7" s="1008" t="s">
        <v>58</v>
      </c>
      <c r="BN7" s="1009"/>
      <c r="BO7" s="1009"/>
      <c r="BP7" s="1009"/>
      <c r="BQ7" s="1009"/>
      <c r="BR7" s="1010"/>
      <c r="BS7" s="996" t="s">
        <v>19</v>
      </c>
      <c r="BT7" s="996"/>
      <c r="BU7" s="996"/>
      <c r="BV7" s="996"/>
      <c r="BW7" s="996"/>
      <c r="BX7" s="996"/>
      <c r="BY7" s="996"/>
      <c r="BZ7" s="996"/>
      <c r="CA7" s="996"/>
      <c r="CB7" s="1011"/>
      <c r="CC7" s="997" t="s">
        <v>51</v>
      </c>
      <c r="CD7" s="998"/>
      <c r="CE7" s="998"/>
      <c r="CF7" s="998"/>
      <c r="CG7" s="999"/>
      <c r="CH7" s="995" t="s">
        <v>20</v>
      </c>
      <c r="CI7" s="996"/>
      <c r="CJ7" s="996"/>
      <c r="CK7" s="996"/>
      <c r="CL7" s="996"/>
      <c r="CM7" s="996"/>
      <c r="CN7" s="996"/>
      <c r="CO7" s="996"/>
      <c r="CP7" s="996"/>
      <c r="CQ7" s="1011"/>
      <c r="CR7" s="995" t="s">
        <v>21</v>
      </c>
      <c r="CS7" s="996"/>
      <c r="CT7" s="996"/>
      <c r="CU7" s="996"/>
      <c r="CV7" s="996"/>
      <c r="CW7" s="996"/>
      <c r="CX7" s="996"/>
      <c r="CY7" s="996"/>
      <c r="CZ7" s="996"/>
      <c r="DA7" s="996"/>
      <c r="DB7" s="997" t="s">
        <v>77</v>
      </c>
      <c r="DC7" s="998"/>
      <c r="DD7" s="997" t="s">
        <v>67</v>
      </c>
      <c r="DE7" s="998"/>
      <c r="DF7" s="998"/>
      <c r="DG7" s="998"/>
      <c r="DH7" s="998"/>
      <c r="DI7" s="998"/>
      <c r="DJ7" s="999"/>
    </row>
    <row r="8" spans="1:114" s="54" customFormat="1" ht="51" x14ac:dyDescent="0.2">
      <c r="A8" s="1015"/>
      <c r="B8" s="1018"/>
      <c r="C8" s="1018"/>
      <c r="D8" s="1018"/>
      <c r="E8" s="1018" t="s">
        <v>402</v>
      </c>
      <c r="F8" s="1018" t="s">
        <v>33</v>
      </c>
      <c r="G8" s="1032" t="s">
        <v>15</v>
      </c>
      <c r="H8" s="27" t="s">
        <v>158</v>
      </c>
      <c r="I8" s="28" t="s">
        <v>159</v>
      </c>
      <c r="J8" s="28" t="s">
        <v>160</v>
      </c>
      <c r="K8" s="28" t="s">
        <v>95</v>
      </c>
      <c r="L8" s="28" t="s">
        <v>5</v>
      </c>
      <c r="M8" s="29" t="s">
        <v>221</v>
      </c>
      <c r="N8" s="14" t="s">
        <v>161</v>
      </c>
      <c r="O8" s="15" t="s">
        <v>162</v>
      </c>
      <c r="P8" s="15" t="s">
        <v>259</v>
      </c>
      <c r="Q8" s="15" t="s">
        <v>163</v>
      </c>
      <c r="R8" s="15" t="s">
        <v>7</v>
      </c>
      <c r="S8" s="35" t="s">
        <v>4</v>
      </c>
      <c r="T8" s="36" t="s">
        <v>164</v>
      </c>
      <c r="U8" s="27" t="s">
        <v>165</v>
      </c>
      <c r="V8" s="28" t="s">
        <v>166</v>
      </c>
      <c r="W8" s="28" t="s">
        <v>105</v>
      </c>
      <c r="X8" s="28" t="s">
        <v>167</v>
      </c>
      <c r="Y8" s="28" t="s">
        <v>100</v>
      </c>
      <c r="Z8" s="29" t="s">
        <v>6</v>
      </c>
      <c r="AA8" s="27" t="s">
        <v>168</v>
      </c>
      <c r="AB8" s="28" t="s">
        <v>169</v>
      </c>
      <c r="AC8" s="28" t="s">
        <v>170</v>
      </c>
      <c r="AD8" s="28" t="s">
        <v>171</v>
      </c>
      <c r="AE8" s="28" t="s">
        <v>260</v>
      </c>
      <c r="AF8" s="29" t="s">
        <v>109</v>
      </c>
      <c r="AG8" s="27" t="s">
        <v>172</v>
      </c>
      <c r="AH8" s="28" t="s">
        <v>173</v>
      </c>
      <c r="AI8" s="28" t="s">
        <v>261</v>
      </c>
      <c r="AJ8" s="28" t="s">
        <v>262</v>
      </c>
      <c r="AK8" s="28" t="s">
        <v>174</v>
      </c>
      <c r="AL8" s="29" t="s">
        <v>175</v>
      </c>
      <c r="AM8" s="27" t="s">
        <v>176</v>
      </c>
      <c r="AN8" s="28" t="s">
        <v>263</v>
      </c>
      <c r="AO8" s="28" t="s">
        <v>177</v>
      </c>
      <c r="AP8" s="28" t="s">
        <v>178</v>
      </c>
      <c r="AQ8" s="29" t="s">
        <v>179</v>
      </c>
      <c r="AR8" s="27" t="s">
        <v>180</v>
      </c>
      <c r="AS8" s="28" t="s">
        <v>121</v>
      </c>
      <c r="AT8" s="28" t="s">
        <v>181</v>
      </c>
      <c r="AU8" s="28" t="s">
        <v>264</v>
      </c>
      <c r="AV8" s="34" t="s">
        <v>46</v>
      </c>
      <c r="AW8" s="16" t="s">
        <v>9</v>
      </c>
      <c r="AX8" s="38" t="s">
        <v>265</v>
      </c>
      <c r="AY8" s="38" t="s">
        <v>266</v>
      </c>
      <c r="AZ8" s="38" t="s">
        <v>267</v>
      </c>
      <c r="BA8" s="38" t="s">
        <v>268</v>
      </c>
      <c r="BB8" s="38" t="s">
        <v>269</v>
      </c>
      <c r="BC8" s="38" t="s">
        <v>270</v>
      </c>
      <c r="BD8" s="39" t="s">
        <v>271</v>
      </c>
      <c r="BE8" s="39" t="s">
        <v>272</v>
      </c>
      <c r="BF8" s="39" t="s">
        <v>273</v>
      </c>
      <c r="BG8" s="39" t="s">
        <v>274</v>
      </c>
      <c r="BH8" s="39" t="s">
        <v>275</v>
      </c>
      <c r="BI8" s="42" t="s">
        <v>276</v>
      </c>
      <c r="BJ8" s="43" t="s">
        <v>12</v>
      </c>
      <c r="BK8" s="6" t="s">
        <v>13</v>
      </c>
      <c r="BL8" s="44" t="s">
        <v>14</v>
      </c>
      <c r="BM8" s="21" t="s">
        <v>56</v>
      </c>
      <c r="BN8" s="19" t="s">
        <v>62</v>
      </c>
      <c r="BO8" s="19" t="s">
        <v>63</v>
      </c>
      <c r="BP8" s="25" t="s">
        <v>64</v>
      </c>
      <c r="BQ8" s="25" t="s">
        <v>76</v>
      </c>
      <c r="BR8" s="26" t="s">
        <v>57</v>
      </c>
      <c r="BS8" s="18" t="s">
        <v>22</v>
      </c>
      <c r="BT8" s="7" t="s">
        <v>23</v>
      </c>
      <c r="BU8" s="7" t="s">
        <v>24</v>
      </c>
      <c r="BV8" s="7" t="s">
        <v>25</v>
      </c>
      <c r="BW8" s="7" t="s">
        <v>26</v>
      </c>
      <c r="BX8" s="7" t="s">
        <v>27</v>
      </c>
      <c r="BY8" s="7" t="s">
        <v>28</v>
      </c>
      <c r="BZ8" s="7" t="s">
        <v>29</v>
      </c>
      <c r="CA8" s="22" t="s">
        <v>35</v>
      </c>
      <c r="CB8" s="13" t="s">
        <v>59</v>
      </c>
      <c r="CC8" s="8" t="s">
        <v>22</v>
      </c>
      <c r="CD8" s="7" t="s">
        <v>23</v>
      </c>
      <c r="CE8" s="7" t="s">
        <v>24</v>
      </c>
      <c r="CF8" s="7" t="s">
        <v>34</v>
      </c>
      <c r="CG8" s="23" t="s">
        <v>60</v>
      </c>
      <c r="CH8" s="8" t="s">
        <v>22</v>
      </c>
      <c r="CI8" s="7" t="s">
        <v>23</v>
      </c>
      <c r="CJ8" s="7" t="s">
        <v>24</v>
      </c>
      <c r="CK8" s="7" t="s">
        <v>25</v>
      </c>
      <c r="CL8" s="7" t="s">
        <v>26</v>
      </c>
      <c r="CM8" s="7" t="s">
        <v>27</v>
      </c>
      <c r="CN8" s="7" t="s">
        <v>28</v>
      </c>
      <c r="CO8" s="7" t="s">
        <v>29</v>
      </c>
      <c r="CP8" s="7" t="s">
        <v>34</v>
      </c>
      <c r="CQ8" s="23" t="s">
        <v>60</v>
      </c>
      <c r="CR8" s="8" t="s">
        <v>22</v>
      </c>
      <c r="CS8" s="7" t="s">
        <v>23</v>
      </c>
      <c r="CT8" s="7" t="s">
        <v>24</v>
      </c>
      <c r="CU8" s="7" t="s">
        <v>25</v>
      </c>
      <c r="CV8" s="7" t="s">
        <v>26</v>
      </c>
      <c r="CW8" s="7" t="s">
        <v>27</v>
      </c>
      <c r="CX8" s="7" t="s">
        <v>28</v>
      </c>
      <c r="CY8" s="7" t="s">
        <v>29</v>
      </c>
      <c r="CZ8" s="7" t="s">
        <v>34</v>
      </c>
      <c r="DA8" s="24" t="s">
        <v>60</v>
      </c>
      <c r="DB8" s="8" t="s">
        <v>78</v>
      </c>
      <c r="DC8" s="22" t="s">
        <v>61</v>
      </c>
      <c r="DD8" s="8" t="s">
        <v>68</v>
      </c>
      <c r="DE8" s="7" t="s">
        <v>74</v>
      </c>
      <c r="DF8" s="7" t="s">
        <v>69</v>
      </c>
      <c r="DG8" s="7" t="s">
        <v>70</v>
      </c>
      <c r="DH8" s="7" t="s">
        <v>71</v>
      </c>
      <c r="DI8" s="7" t="s">
        <v>72</v>
      </c>
      <c r="DJ8" s="13" t="s">
        <v>73</v>
      </c>
    </row>
    <row r="9" spans="1:114" s="54" customFormat="1" ht="15.75" customHeight="1" x14ac:dyDescent="0.2">
      <c r="A9" s="1016"/>
      <c r="B9" s="1002"/>
      <c r="C9" s="1002"/>
      <c r="D9" s="1002"/>
      <c r="E9" s="1002"/>
      <c r="F9" s="1002"/>
      <c r="G9" s="1004"/>
      <c r="H9" s="27">
        <v>1243</v>
      </c>
      <c r="I9" s="28">
        <v>1244</v>
      </c>
      <c r="J9" s="28">
        <v>1245</v>
      </c>
      <c r="K9" s="28">
        <v>1178</v>
      </c>
      <c r="L9" s="28">
        <v>1008</v>
      </c>
      <c r="M9" s="29">
        <v>1003</v>
      </c>
      <c r="N9" s="27">
        <v>1263</v>
      </c>
      <c r="O9" s="28">
        <v>1264</v>
      </c>
      <c r="P9" s="28">
        <v>1265</v>
      </c>
      <c r="Q9" s="28">
        <v>1266</v>
      </c>
      <c r="R9" s="28">
        <v>1017</v>
      </c>
      <c r="S9" s="28">
        <v>1103</v>
      </c>
      <c r="T9" s="29">
        <v>1150</v>
      </c>
      <c r="U9" s="27">
        <v>1267</v>
      </c>
      <c r="V9" s="28">
        <v>1268</v>
      </c>
      <c r="W9" s="28">
        <v>1062</v>
      </c>
      <c r="X9" s="28">
        <v>1270</v>
      </c>
      <c r="Y9" s="28">
        <v>1182</v>
      </c>
      <c r="Z9" s="28">
        <v>1149</v>
      </c>
      <c r="AA9" s="27">
        <v>1271</v>
      </c>
      <c r="AB9" s="28">
        <v>1272</v>
      </c>
      <c r="AC9" s="28">
        <v>1273</v>
      </c>
      <c r="AD9" s="28">
        <v>1274</v>
      </c>
      <c r="AE9" s="28">
        <v>1288</v>
      </c>
      <c r="AF9" s="29">
        <v>1188</v>
      </c>
      <c r="AG9" s="27">
        <v>1276</v>
      </c>
      <c r="AH9" s="28">
        <v>1277</v>
      </c>
      <c r="AI9" s="28">
        <v>1278</v>
      </c>
      <c r="AJ9" s="28">
        <v>1293</v>
      </c>
      <c r="AK9" s="28">
        <v>1275</v>
      </c>
      <c r="AL9" s="29">
        <v>1194</v>
      </c>
      <c r="AM9" s="27">
        <v>1281</v>
      </c>
      <c r="AN9" s="28">
        <v>1294</v>
      </c>
      <c r="AO9" s="28">
        <v>1280</v>
      </c>
      <c r="AP9" s="28">
        <v>1282</v>
      </c>
      <c r="AQ9" s="29">
        <v>1285</v>
      </c>
      <c r="AR9" s="27">
        <v>1287</v>
      </c>
      <c r="AS9" s="28">
        <v>1200</v>
      </c>
      <c r="AT9" s="28">
        <v>1286</v>
      </c>
      <c r="AU9" s="28">
        <v>1283</v>
      </c>
      <c r="AV9" s="40">
        <v>1052</v>
      </c>
      <c r="AW9" s="41">
        <v>1090</v>
      </c>
      <c r="AX9" s="17">
        <v>1289</v>
      </c>
      <c r="AY9" s="17">
        <v>1290</v>
      </c>
      <c r="AZ9" s="17">
        <v>1291</v>
      </c>
      <c r="BA9" s="17">
        <v>1241</v>
      </c>
      <c r="BB9" s="17">
        <v>1292</v>
      </c>
      <c r="BC9" s="17">
        <v>1279</v>
      </c>
      <c r="BD9" s="5">
        <v>1227</v>
      </c>
      <c r="BE9" s="5">
        <v>1284</v>
      </c>
      <c r="BF9" s="5">
        <v>1292</v>
      </c>
      <c r="BG9" s="5">
        <v>1296</v>
      </c>
      <c r="BH9" s="5">
        <v>1297</v>
      </c>
      <c r="BI9" s="33">
        <v>1212</v>
      </c>
      <c r="BJ9" s="43">
        <v>1102</v>
      </c>
      <c r="BK9" s="6">
        <v>1105</v>
      </c>
      <c r="BL9" s="44">
        <v>1107</v>
      </c>
      <c r="BM9" s="21"/>
      <c r="BN9" s="19"/>
      <c r="BO9" s="19"/>
      <c r="BP9" s="25"/>
      <c r="BQ9" s="25"/>
      <c r="BR9" s="26"/>
      <c r="BS9" s="18"/>
      <c r="BT9" s="7"/>
      <c r="BU9" s="7"/>
      <c r="BV9" s="7"/>
      <c r="BW9" s="7"/>
      <c r="BX9" s="7"/>
      <c r="BY9" s="7"/>
      <c r="BZ9" s="7"/>
      <c r="CA9" s="22"/>
      <c r="CB9" s="13"/>
      <c r="CC9" s="8"/>
      <c r="CD9" s="7"/>
      <c r="CE9" s="7"/>
      <c r="CF9" s="7"/>
      <c r="CG9" s="23"/>
      <c r="CH9" s="8"/>
      <c r="CI9" s="7"/>
      <c r="CJ9" s="7"/>
      <c r="CK9" s="7"/>
      <c r="CL9" s="7"/>
      <c r="CM9" s="7"/>
      <c r="CN9" s="7"/>
      <c r="CO9" s="7"/>
      <c r="CP9" s="7"/>
      <c r="CQ9" s="23"/>
      <c r="CR9" s="8"/>
      <c r="CS9" s="7"/>
      <c r="CT9" s="7"/>
      <c r="CU9" s="7"/>
      <c r="CV9" s="7"/>
      <c r="CW9" s="7"/>
      <c r="CX9" s="7"/>
      <c r="CY9" s="7"/>
      <c r="CZ9" s="7"/>
      <c r="DA9" s="24"/>
      <c r="DB9" s="8"/>
      <c r="DC9" s="22"/>
      <c r="DD9" s="8"/>
      <c r="DE9" s="7"/>
      <c r="DF9" s="7"/>
      <c r="DG9" s="7"/>
      <c r="DH9" s="7"/>
      <c r="DI9" s="7"/>
      <c r="DJ9" s="13"/>
    </row>
    <row r="10" spans="1:114" s="65" customFormat="1" ht="15" hidden="1" customHeight="1" x14ac:dyDescent="0.25">
      <c r="A10" s="180">
        <v>1</v>
      </c>
      <c r="B10" s="91">
        <v>40498</v>
      </c>
      <c r="C10" s="86" t="s">
        <v>298</v>
      </c>
      <c r="D10" s="85" t="s">
        <v>299</v>
      </c>
      <c r="E10" s="91" t="s">
        <v>591</v>
      </c>
      <c r="F10" s="57">
        <v>5</v>
      </c>
      <c r="G10" s="57"/>
      <c r="H10" s="55">
        <v>10</v>
      </c>
      <c r="I10" s="55">
        <v>10</v>
      </c>
      <c r="J10" s="55">
        <v>10</v>
      </c>
      <c r="K10" s="55">
        <v>6</v>
      </c>
      <c r="L10" s="55">
        <v>10</v>
      </c>
      <c r="M10" s="55">
        <v>9</v>
      </c>
      <c r="N10" s="55">
        <v>9</v>
      </c>
      <c r="O10" s="55">
        <v>10</v>
      </c>
      <c r="P10" s="55">
        <v>9</v>
      </c>
      <c r="Q10" s="55">
        <v>9</v>
      </c>
      <c r="R10" s="55">
        <v>9</v>
      </c>
      <c r="S10" s="55">
        <v>10</v>
      </c>
      <c r="T10" s="55">
        <v>9</v>
      </c>
      <c r="U10" s="55">
        <v>10</v>
      </c>
      <c r="V10" s="55">
        <v>10</v>
      </c>
      <c r="W10" s="55">
        <v>10</v>
      </c>
      <c r="X10" s="55">
        <v>10</v>
      </c>
      <c r="Y10" s="55">
        <v>8</v>
      </c>
      <c r="Z10" s="55">
        <v>10</v>
      </c>
      <c r="AA10" s="168">
        <v>9</v>
      </c>
      <c r="AB10" s="168">
        <v>10</v>
      </c>
      <c r="AC10" s="55">
        <v>8</v>
      </c>
      <c r="AD10" s="55" t="s">
        <v>742</v>
      </c>
      <c r="AE10" s="55">
        <v>8</v>
      </c>
      <c r="AF10" s="168">
        <v>9</v>
      </c>
      <c r="AG10" s="55">
        <v>8</v>
      </c>
      <c r="AH10" s="55">
        <v>9</v>
      </c>
      <c r="AI10" s="55">
        <v>9</v>
      </c>
      <c r="AJ10" s="55">
        <v>9</v>
      </c>
      <c r="AK10" s="55">
        <v>10</v>
      </c>
      <c r="AL10" s="55">
        <v>9</v>
      </c>
      <c r="AM10" s="55">
        <v>8</v>
      </c>
      <c r="AN10" s="55">
        <v>10</v>
      </c>
      <c r="AO10" s="168">
        <v>8</v>
      </c>
      <c r="AP10" s="55">
        <v>8</v>
      </c>
      <c r="AQ10" s="55">
        <v>9</v>
      </c>
      <c r="AR10" s="55">
        <v>10</v>
      </c>
      <c r="AS10" s="168">
        <v>10</v>
      </c>
      <c r="AT10" s="55">
        <v>8</v>
      </c>
      <c r="AU10" s="55" t="s">
        <v>742</v>
      </c>
      <c r="AV10" s="55">
        <v>9</v>
      </c>
      <c r="AW10" s="55">
        <v>8</v>
      </c>
      <c r="AX10" s="55">
        <v>8</v>
      </c>
      <c r="AY10" s="55"/>
      <c r="AZ10" s="55"/>
      <c r="BA10" s="55">
        <v>10</v>
      </c>
      <c r="BB10" s="55">
        <v>8</v>
      </c>
      <c r="BC10" s="55">
        <v>10</v>
      </c>
      <c r="BD10" s="55">
        <v>9</v>
      </c>
      <c r="BE10" s="55"/>
      <c r="BF10" s="55"/>
      <c r="BG10" s="55"/>
      <c r="BH10" s="55"/>
      <c r="BI10" s="55"/>
      <c r="BJ10" s="55">
        <v>10</v>
      </c>
      <c r="BK10" s="168">
        <v>10</v>
      </c>
      <c r="BL10" s="55">
        <v>10</v>
      </c>
      <c r="BM10" s="59">
        <f>COUNTIF(H10:BL10,"2018-1")</f>
        <v>0</v>
      </c>
      <c r="BN10" s="55">
        <f>COUNTIF(H10:BL10,"&gt;5")</f>
        <v>48</v>
      </c>
      <c r="BO10" s="55">
        <f>COUNTIF(H10:BL10,"&gt;5?")</f>
        <v>0</v>
      </c>
      <c r="BP10" s="55">
        <f>COUNTIF(H10:BL10,"5")</f>
        <v>0</v>
      </c>
      <c r="BQ10" s="55">
        <f>COUNTIF(H10:BL10,"5*")</f>
        <v>0</v>
      </c>
      <c r="BR10" s="55">
        <f>SUM(BN10:BQ10)</f>
        <v>48</v>
      </c>
      <c r="BS10" s="222"/>
      <c r="BT10" s="223"/>
      <c r="BU10" s="223"/>
      <c r="BV10" s="223"/>
      <c r="BW10" s="223"/>
      <c r="BX10" s="223"/>
      <c r="BY10" s="223"/>
      <c r="BZ10" s="223"/>
      <c r="CA10" s="224"/>
      <c r="CB10" s="225"/>
      <c r="CC10" s="226"/>
      <c r="CD10" s="223"/>
      <c r="CE10" s="223"/>
      <c r="CF10" s="223"/>
      <c r="CG10" s="227"/>
      <c r="CH10" s="226"/>
      <c r="CI10" s="223"/>
      <c r="CJ10" s="223"/>
      <c r="CK10" s="223"/>
      <c r="CL10" s="223"/>
      <c r="CM10" s="223"/>
      <c r="CN10" s="223"/>
      <c r="CO10" s="223"/>
      <c r="CP10" s="223"/>
      <c r="CQ10" s="227"/>
      <c r="CR10" s="226"/>
      <c r="CS10" s="223"/>
      <c r="CT10" s="223"/>
      <c r="CU10" s="223"/>
      <c r="CV10" s="223"/>
      <c r="CW10" s="223"/>
      <c r="CX10" s="223"/>
      <c r="CY10" s="223"/>
      <c r="CZ10" s="223"/>
      <c r="DA10" s="336"/>
      <c r="DB10" s="226"/>
      <c r="DC10" s="224"/>
      <c r="DD10" s="226"/>
      <c r="DE10" s="223"/>
      <c r="DF10" s="223"/>
      <c r="DG10" s="223"/>
      <c r="DH10" s="223"/>
      <c r="DI10" s="223"/>
      <c r="DJ10" s="225"/>
    </row>
    <row r="11" spans="1:114" s="65" customFormat="1" ht="15" hidden="1" customHeight="1" x14ac:dyDescent="0.25">
      <c r="A11" s="180">
        <v>2</v>
      </c>
      <c r="B11" s="91">
        <v>40498</v>
      </c>
      <c r="C11" s="86" t="s">
        <v>350</v>
      </c>
      <c r="D11" s="85" t="s">
        <v>351</v>
      </c>
      <c r="E11" s="91" t="s">
        <v>591</v>
      </c>
      <c r="F11" s="57"/>
      <c r="G11" s="57">
        <v>4</v>
      </c>
      <c r="H11" s="55" t="s">
        <v>16</v>
      </c>
      <c r="I11" s="55" t="s">
        <v>16</v>
      </c>
      <c r="J11" s="55" t="s">
        <v>16</v>
      </c>
      <c r="K11" s="55" t="s">
        <v>16</v>
      </c>
      <c r="L11" s="55" t="s">
        <v>16</v>
      </c>
      <c r="M11" s="55">
        <v>9</v>
      </c>
      <c r="N11" s="55">
        <v>8</v>
      </c>
      <c r="O11" s="55" t="s">
        <v>16</v>
      </c>
      <c r="P11" s="55"/>
      <c r="Q11" s="55" t="s">
        <v>16</v>
      </c>
      <c r="R11" s="55">
        <v>8</v>
      </c>
      <c r="S11" s="55">
        <v>7</v>
      </c>
      <c r="T11" s="55" t="s">
        <v>16</v>
      </c>
      <c r="U11" s="55" t="s">
        <v>16</v>
      </c>
      <c r="V11" s="55" t="s">
        <v>16</v>
      </c>
      <c r="W11" s="55" t="s">
        <v>16</v>
      </c>
      <c r="X11" s="55" t="s">
        <v>16</v>
      </c>
      <c r="Y11" s="55" t="s">
        <v>16</v>
      </c>
      <c r="Z11" s="55" t="s">
        <v>16</v>
      </c>
      <c r="AA11" s="250">
        <v>5</v>
      </c>
      <c r="AB11" s="250">
        <v>5</v>
      </c>
      <c r="AC11" s="55">
        <v>6</v>
      </c>
      <c r="AD11" s="55"/>
      <c r="AE11" s="55" t="s">
        <v>16</v>
      </c>
      <c r="AF11" s="250">
        <v>5</v>
      </c>
      <c r="AG11" s="55"/>
      <c r="AH11" s="55">
        <v>5</v>
      </c>
      <c r="AI11" s="247">
        <v>5</v>
      </c>
      <c r="AJ11" s="55">
        <v>8</v>
      </c>
      <c r="AK11" s="55">
        <v>5</v>
      </c>
      <c r="AL11" s="55" t="s">
        <v>16</v>
      </c>
      <c r="AM11" s="247">
        <v>5</v>
      </c>
      <c r="AN11" s="55">
        <v>9</v>
      </c>
      <c r="AO11" s="250">
        <v>5</v>
      </c>
      <c r="AP11" s="247">
        <v>5</v>
      </c>
      <c r="AQ11" s="55"/>
      <c r="AR11" s="55"/>
      <c r="AS11" s="55"/>
      <c r="AT11" s="247">
        <v>5</v>
      </c>
      <c r="AU11" s="55"/>
      <c r="AV11" s="247">
        <v>5</v>
      </c>
      <c r="AW11" s="168"/>
      <c r="AX11" s="55">
        <v>5</v>
      </c>
      <c r="AY11" s="55"/>
      <c r="AZ11" s="55"/>
      <c r="BA11" s="55"/>
      <c r="BB11" s="55">
        <v>8</v>
      </c>
      <c r="BC11" s="55" t="s">
        <v>16</v>
      </c>
      <c r="BD11" s="55">
        <v>7</v>
      </c>
      <c r="BE11" s="55"/>
      <c r="BF11" s="55"/>
      <c r="BG11" s="55"/>
      <c r="BH11" s="55"/>
      <c r="BI11" s="55"/>
      <c r="BJ11" s="55">
        <v>10</v>
      </c>
      <c r="BK11" s="55" t="s">
        <v>16</v>
      </c>
      <c r="BL11" s="250">
        <v>5</v>
      </c>
      <c r="BM11" s="59">
        <f>COUNTIF(H11:BL11,"2018-1")</f>
        <v>0</v>
      </c>
      <c r="BN11" s="55">
        <f>COUNTIF(H11:BL11,"&gt;5")</f>
        <v>10</v>
      </c>
      <c r="BO11" s="55">
        <f>COUNTIF(H11:BL11,"&gt;5?")</f>
        <v>18</v>
      </c>
      <c r="BP11" s="55">
        <f>COUNTIF(H11:BL11,"5")</f>
        <v>13</v>
      </c>
      <c r="BQ11" s="55">
        <f>COUNTIF(H11:BL11,"5*")</f>
        <v>0</v>
      </c>
      <c r="BR11" s="55">
        <f>SUM(BN11:BQ11)</f>
        <v>41</v>
      </c>
      <c r="BS11" s="237"/>
      <c r="BT11" s="239"/>
      <c r="BU11" s="239"/>
      <c r="BV11" s="239"/>
      <c r="BW11" s="239"/>
      <c r="BX11" s="239"/>
      <c r="BY11" s="239"/>
      <c r="BZ11" s="239"/>
      <c r="CA11" s="240"/>
      <c r="CB11" s="241"/>
      <c r="CC11" s="80"/>
      <c r="CD11" s="239"/>
      <c r="CE11" s="239"/>
      <c r="CF11" s="239"/>
      <c r="CG11" s="242"/>
      <c r="CH11" s="80"/>
      <c r="CI11" s="239"/>
      <c r="CJ11" s="239"/>
      <c r="CK11" s="239"/>
      <c r="CL11" s="239"/>
      <c r="CM11" s="239"/>
      <c r="CN11" s="239"/>
      <c r="CO11" s="239"/>
      <c r="CP11" s="239"/>
      <c r="CQ11" s="242"/>
      <c r="CR11" s="80"/>
      <c r="CS11" s="239"/>
      <c r="CT11" s="239"/>
      <c r="CU11" s="239"/>
      <c r="CV11" s="239"/>
      <c r="CW11" s="239"/>
      <c r="CX11" s="239"/>
      <c r="CY11" s="239"/>
      <c r="CZ11" s="239"/>
      <c r="DA11" s="238"/>
      <c r="DB11" s="80"/>
      <c r="DC11" s="240"/>
      <c r="DD11" s="80"/>
      <c r="DE11" s="239"/>
      <c r="DF11" s="239"/>
      <c r="DG11" s="239"/>
      <c r="DH11" s="239"/>
      <c r="DI11" s="239"/>
      <c r="DJ11" s="241"/>
    </row>
    <row r="12" spans="1:114" s="65" customFormat="1" ht="15" hidden="1" customHeight="1" x14ac:dyDescent="0.25">
      <c r="A12" s="180">
        <v>3</v>
      </c>
      <c r="B12" s="91">
        <v>40498</v>
      </c>
      <c r="C12" s="86" t="s">
        <v>637</v>
      </c>
      <c r="D12" s="85" t="s">
        <v>621</v>
      </c>
      <c r="E12" s="91" t="s">
        <v>591</v>
      </c>
      <c r="F12" s="57"/>
      <c r="G12" s="57">
        <v>1</v>
      </c>
      <c r="H12" s="55" t="s">
        <v>16</v>
      </c>
      <c r="I12" s="55" t="s">
        <v>742</v>
      </c>
      <c r="J12" s="55" t="s">
        <v>16</v>
      </c>
      <c r="K12" s="55" t="s">
        <v>16</v>
      </c>
      <c r="L12" s="55" t="s">
        <v>16</v>
      </c>
      <c r="M12" s="55" t="s">
        <v>16</v>
      </c>
      <c r="N12" s="55" t="s">
        <v>16</v>
      </c>
      <c r="O12" s="55" t="s">
        <v>16</v>
      </c>
      <c r="P12" s="55" t="s">
        <v>16</v>
      </c>
      <c r="Q12" s="55">
        <v>9</v>
      </c>
      <c r="R12" s="55" t="s">
        <v>16</v>
      </c>
      <c r="S12" s="55" t="s">
        <v>16</v>
      </c>
      <c r="T12" s="55" t="s">
        <v>742</v>
      </c>
      <c r="U12" s="55" t="s">
        <v>16</v>
      </c>
      <c r="V12" s="55" t="s">
        <v>16</v>
      </c>
      <c r="W12" s="55" t="s">
        <v>16</v>
      </c>
      <c r="X12" s="55" t="s">
        <v>16</v>
      </c>
      <c r="Y12" s="55" t="s">
        <v>16</v>
      </c>
      <c r="Z12" s="55" t="s">
        <v>16</v>
      </c>
      <c r="AA12" s="55" t="s">
        <v>16</v>
      </c>
      <c r="AB12" s="55" t="s">
        <v>16</v>
      </c>
      <c r="AC12" s="55">
        <v>7</v>
      </c>
      <c r="AD12" s="55" t="s">
        <v>16</v>
      </c>
      <c r="AE12" s="55">
        <v>9</v>
      </c>
      <c r="AF12" s="55" t="s">
        <v>16</v>
      </c>
      <c r="AG12" s="55">
        <v>9</v>
      </c>
      <c r="AH12" s="55">
        <v>8</v>
      </c>
      <c r="AI12" s="55" t="s">
        <v>16</v>
      </c>
      <c r="AJ12" s="55">
        <v>9</v>
      </c>
      <c r="AK12" s="55" t="s">
        <v>742</v>
      </c>
      <c r="AL12" s="168" t="s">
        <v>16</v>
      </c>
      <c r="AM12" s="55">
        <v>8</v>
      </c>
      <c r="AN12" s="55">
        <v>8</v>
      </c>
      <c r="AO12" s="55" t="s">
        <v>16</v>
      </c>
      <c r="AP12" s="55">
        <v>8</v>
      </c>
      <c r="AQ12" s="55" t="s">
        <v>742</v>
      </c>
      <c r="AR12" s="55" t="s">
        <v>16</v>
      </c>
      <c r="AS12" s="55" t="s">
        <v>16</v>
      </c>
      <c r="AT12" s="55">
        <v>8</v>
      </c>
      <c r="AU12" s="55" t="s">
        <v>16</v>
      </c>
      <c r="AV12" s="55">
        <v>8</v>
      </c>
      <c r="AW12" s="55" t="s">
        <v>16</v>
      </c>
      <c r="AX12" s="55">
        <v>7</v>
      </c>
      <c r="AY12" s="55"/>
      <c r="AZ12" s="55"/>
      <c r="BA12" s="55" t="s">
        <v>16</v>
      </c>
      <c r="BB12" s="55">
        <v>9</v>
      </c>
      <c r="BC12" s="55"/>
      <c r="BD12" s="55" t="s">
        <v>742</v>
      </c>
      <c r="BE12" s="55"/>
      <c r="BF12" s="55"/>
      <c r="BG12" s="55"/>
      <c r="BH12" s="55" t="s">
        <v>16</v>
      </c>
      <c r="BI12" s="55"/>
      <c r="BJ12" s="55" t="s">
        <v>16</v>
      </c>
      <c r="BK12" s="55">
        <v>9</v>
      </c>
      <c r="BL12" s="55" t="s">
        <v>742</v>
      </c>
      <c r="BM12" s="59">
        <f>COUNTIF(H12:BL12,"2018-1")</f>
        <v>0</v>
      </c>
      <c r="BN12" s="55">
        <f>COUNTIF(H12:BL12,"&gt;5")</f>
        <v>14</v>
      </c>
      <c r="BO12" s="55">
        <f>COUNTIF(H12:BL12,"&gt;5?")</f>
        <v>30</v>
      </c>
      <c r="BP12" s="55">
        <f>COUNTIF(H12:BL12,"5")</f>
        <v>0</v>
      </c>
      <c r="BQ12" s="55">
        <f>COUNTIF(H12:BL12,"5*")</f>
        <v>0</v>
      </c>
      <c r="BR12" s="55">
        <f>SUM(BN12:BQ12)</f>
        <v>44</v>
      </c>
      <c r="BS12" s="237"/>
      <c r="BT12" s="239"/>
      <c r="BU12" s="239"/>
      <c r="BV12" s="239"/>
      <c r="BW12" s="239"/>
      <c r="BX12" s="239"/>
      <c r="BY12" s="239"/>
      <c r="BZ12" s="239"/>
      <c r="CA12" s="240"/>
      <c r="CB12" s="241"/>
      <c r="CC12" s="80"/>
      <c r="CD12" s="239"/>
      <c r="CE12" s="239"/>
      <c r="CF12" s="239"/>
      <c r="CG12" s="242"/>
      <c r="CH12" s="80"/>
      <c r="CI12" s="239"/>
      <c r="CJ12" s="239"/>
      <c r="CK12" s="239"/>
      <c r="CL12" s="239"/>
      <c r="CM12" s="239"/>
      <c r="CN12" s="239"/>
      <c r="CO12" s="239"/>
      <c r="CP12" s="239"/>
      <c r="CQ12" s="242"/>
      <c r="CR12" s="80"/>
      <c r="CS12" s="239"/>
      <c r="CT12" s="239"/>
      <c r="CU12" s="239"/>
      <c r="CV12" s="239"/>
      <c r="CW12" s="239"/>
      <c r="CX12" s="239"/>
      <c r="CY12" s="239"/>
      <c r="CZ12" s="239"/>
      <c r="DA12" s="238"/>
      <c r="DB12" s="80"/>
      <c r="DC12" s="240"/>
      <c r="DD12" s="80"/>
      <c r="DE12" s="239"/>
      <c r="DF12" s="239"/>
      <c r="DG12" s="239"/>
      <c r="DH12" s="239"/>
      <c r="DI12" s="239"/>
      <c r="DJ12" s="241"/>
    </row>
    <row r="13" spans="1:114" s="65" customFormat="1" ht="15" hidden="1" customHeight="1" x14ac:dyDescent="0.25">
      <c r="A13" s="180">
        <v>1</v>
      </c>
      <c r="B13" s="91">
        <v>40498</v>
      </c>
      <c r="C13" s="86" t="s">
        <v>653</v>
      </c>
      <c r="D13" s="85" t="s">
        <v>654</v>
      </c>
      <c r="E13" s="91" t="s">
        <v>591</v>
      </c>
      <c r="F13" s="57"/>
      <c r="G13" s="57">
        <v>3</v>
      </c>
      <c r="H13" s="55">
        <v>90</v>
      </c>
      <c r="I13" s="55">
        <v>80</v>
      </c>
      <c r="J13" s="55">
        <v>90</v>
      </c>
      <c r="K13" s="55">
        <v>90</v>
      </c>
      <c r="L13" s="55">
        <v>95</v>
      </c>
      <c r="M13" s="55">
        <v>75</v>
      </c>
      <c r="N13" s="55">
        <v>90</v>
      </c>
      <c r="O13" s="55">
        <v>90</v>
      </c>
      <c r="P13" s="55">
        <v>80</v>
      </c>
      <c r="Q13" s="55">
        <v>9</v>
      </c>
      <c r="R13" s="55">
        <v>10</v>
      </c>
      <c r="S13" s="55">
        <v>80</v>
      </c>
      <c r="T13" s="55">
        <v>100</v>
      </c>
      <c r="U13" s="55">
        <v>80</v>
      </c>
      <c r="V13" s="55">
        <v>90</v>
      </c>
      <c r="W13" s="55">
        <v>90</v>
      </c>
      <c r="X13" s="55">
        <v>100</v>
      </c>
      <c r="Y13" s="55">
        <v>85</v>
      </c>
      <c r="Z13" s="55">
        <v>9</v>
      </c>
      <c r="AA13" s="168">
        <v>75</v>
      </c>
      <c r="AB13" s="168">
        <v>9</v>
      </c>
      <c r="AC13" s="55">
        <v>8</v>
      </c>
      <c r="AD13" s="55">
        <v>100</v>
      </c>
      <c r="AE13" s="55">
        <v>80</v>
      </c>
      <c r="AF13" s="168">
        <v>5</v>
      </c>
      <c r="AG13" s="55">
        <v>90</v>
      </c>
      <c r="AH13" s="55">
        <v>80</v>
      </c>
      <c r="AI13" s="55">
        <v>90</v>
      </c>
      <c r="AJ13" s="55">
        <v>9</v>
      </c>
      <c r="AK13" s="55">
        <v>70</v>
      </c>
      <c r="AL13" s="55">
        <v>80</v>
      </c>
      <c r="AM13" s="55">
        <v>70</v>
      </c>
      <c r="AN13" s="55">
        <v>9</v>
      </c>
      <c r="AO13" s="168">
        <v>100</v>
      </c>
      <c r="AP13" s="55">
        <v>9</v>
      </c>
      <c r="AQ13" s="55">
        <v>9</v>
      </c>
      <c r="AR13" s="55">
        <v>70</v>
      </c>
      <c r="AS13" s="55">
        <v>90</v>
      </c>
      <c r="AT13" s="55">
        <v>90</v>
      </c>
      <c r="AU13" s="55">
        <v>80</v>
      </c>
      <c r="AV13" s="55">
        <v>8</v>
      </c>
      <c r="AW13" s="168">
        <v>90</v>
      </c>
      <c r="AX13" s="55"/>
      <c r="AY13" s="55">
        <v>9</v>
      </c>
      <c r="AZ13" s="55"/>
      <c r="BA13" s="55">
        <v>100</v>
      </c>
      <c r="BB13" s="55"/>
      <c r="BC13" s="55">
        <v>70</v>
      </c>
      <c r="BD13" s="55">
        <v>7</v>
      </c>
      <c r="BE13" s="55"/>
      <c r="BF13" s="55"/>
      <c r="BG13" s="55"/>
      <c r="BH13" s="55">
        <v>90</v>
      </c>
      <c r="BI13" s="55"/>
      <c r="BJ13" s="55">
        <v>6</v>
      </c>
      <c r="BK13" s="55">
        <v>9</v>
      </c>
      <c r="BL13" s="168">
        <v>7</v>
      </c>
      <c r="BM13" s="59">
        <f>COUNTIF(H13:BL13,"2018-1")</f>
        <v>0</v>
      </c>
      <c r="BN13" s="55">
        <f>COUNTIF(H13:BL13,"&gt;5")</f>
        <v>49</v>
      </c>
      <c r="BO13" s="55">
        <f>COUNTIF(H13:BL13,"&gt;5?")</f>
        <v>0</v>
      </c>
      <c r="BP13" s="55">
        <f>COUNTIF(H13:BL13,"5")</f>
        <v>1</v>
      </c>
      <c r="BQ13" s="55">
        <f>COUNTIF(H13:BL13,"5*")</f>
        <v>0</v>
      </c>
      <c r="BR13" s="55">
        <f>SUM(BN13:BQ13)</f>
        <v>50</v>
      </c>
      <c r="BS13" s="237"/>
      <c r="BT13" s="239"/>
      <c r="BU13" s="239"/>
      <c r="BV13" s="239"/>
      <c r="BW13" s="239"/>
      <c r="BX13" s="239"/>
      <c r="BY13" s="239"/>
      <c r="BZ13" s="239"/>
      <c r="CA13" s="240"/>
      <c r="CB13" s="241"/>
      <c r="CC13" s="80"/>
      <c r="CD13" s="239"/>
      <c r="CE13" s="239"/>
      <c r="CF13" s="239"/>
      <c r="CG13" s="242"/>
      <c r="CH13" s="80"/>
      <c r="CI13" s="239"/>
      <c r="CJ13" s="239"/>
      <c r="CK13" s="239"/>
      <c r="CL13" s="239"/>
      <c r="CM13" s="239"/>
      <c r="CN13" s="239"/>
      <c r="CO13" s="239"/>
      <c r="CP13" s="239"/>
      <c r="CQ13" s="242"/>
      <c r="CR13" s="80"/>
      <c r="CS13" s="239"/>
      <c r="CT13" s="239"/>
      <c r="CU13" s="239"/>
      <c r="CV13" s="239"/>
      <c r="CW13" s="239"/>
      <c r="CX13" s="239"/>
      <c r="CY13" s="239"/>
      <c r="CZ13" s="239"/>
      <c r="DA13" s="238"/>
      <c r="DB13" s="80"/>
      <c r="DC13" s="240"/>
      <c r="DD13" s="80"/>
      <c r="DE13" s="239"/>
      <c r="DF13" s="239"/>
      <c r="DG13" s="239"/>
      <c r="DH13" s="239"/>
      <c r="DI13" s="239"/>
      <c r="DJ13" s="241"/>
    </row>
    <row r="14" spans="1:114" s="65" customFormat="1" ht="15" customHeight="1" x14ac:dyDescent="0.25">
      <c r="A14" s="180">
        <v>2</v>
      </c>
      <c r="B14" s="91">
        <v>40498</v>
      </c>
      <c r="C14" s="86" t="s">
        <v>613</v>
      </c>
      <c r="D14" s="85" t="s">
        <v>614</v>
      </c>
      <c r="E14" s="91" t="s">
        <v>591</v>
      </c>
      <c r="F14" s="57"/>
      <c r="G14" s="57">
        <v>5</v>
      </c>
      <c r="H14" s="55" t="s">
        <v>16</v>
      </c>
      <c r="I14" s="55" t="s">
        <v>16</v>
      </c>
      <c r="J14" s="55" t="s">
        <v>16</v>
      </c>
      <c r="K14" s="55" t="s">
        <v>16</v>
      </c>
      <c r="L14" s="55" t="s">
        <v>16</v>
      </c>
      <c r="M14" s="55" t="s">
        <v>16</v>
      </c>
      <c r="N14" s="55" t="s">
        <v>16</v>
      </c>
      <c r="O14" s="55" t="s">
        <v>16</v>
      </c>
      <c r="P14" s="55" t="s">
        <v>16</v>
      </c>
      <c r="Q14" s="55">
        <v>7</v>
      </c>
      <c r="R14" s="55" t="s">
        <v>295</v>
      </c>
      <c r="S14" s="55">
        <v>9</v>
      </c>
      <c r="T14" s="55" t="s">
        <v>293</v>
      </c>
      <c r="U14" s="55" t="s">
        <v>16</v>
      </c>
      <c r="V14" s="55" t="s">
        <v>16</v>
      </c>
      <c r="W14" s="55" t="s">
        <v>16</v>
      </c>
      <c r="X14" s="55" t="s">
        <v>16</v>
      </c>
      <c r="Y14" s="55" t="s">
        <v>16</v>
      </c>
      <c r="Z14" s="55" t="s">
        <v>698</v>
      </c>
      <c r="AA14" s="55">
        <v>8</v>
      </c>
      <c r="AB14" s="55" t="s">
        <v>16</v>
      </c>
      <c r="AC14" s="55">
        <v>6</v>
      </c>
      <c r="AD14" s="55" t="s">
        <v>16</v>
      </c>
      <c r="AE14" s="55" t="s">
        <v>16</v>
      </c>
      <c r="AF14" s="55">
        <v>8</v>
      </c>
      <c r="AG14" s="55">
        <v>8</v>
      </c>
      <c r="AH14" s="55" t="s">
        <v>16</v>
      </c>
      <c r="AI14" s="55" t="s">
        <v>16</v>
      </c>
      <c r="AJ14" s="55">
        <v>8</v>
      </c>
      <c r="AK14" s="55" t="s">
        <v>16</v>
      </c>
      <c r="AL14" s="168">
        <v>6</v>
      </c>
      <c r="AM14" s="55">
        <v>8</v>
      </c>
      <c r="AN14" s="55">
        <v>7</v>
      </c>
      <c r="AO14" s="55" t="s">
        <v>16</v>
      </c>
      <c r="AP14" s="55">
        <v>8</v>
      </c>
      <c r="AQ14" s="55">
        <v>9</v>
      </c>
      <c r="AR14" s="55">
        <v>9</v>
      </c>
      <c r="AS14" s="55">
        <v>8</v>
      </c>
      <c r="AT14" s="55">
        <v>8</v>
      </c>
      <c r="AU14" s="55">
        <v>7</v>
      </c>
      <c r="AV14" s="55">
        <v>8</v>
      </c>
      <c r="AW14" s="247">
        <v>7</v>
      </c>
      <c r="AX14" s="55">
        <v>5</v>
      </c>
      <c r="AY14" s="55">
        <v>8</v>
      </c>
      <c r="AZ14" s="55"/>
      <c r="BA14" s="55" t="s">
        <v>16</v>
      </c>
      <c r="BB14" s="55">
        <v>7</v>
      </c>
      <c r="BC14" s="55"/>
      <c r="BD14" s="55">
        <v>7</v>
      </c>
      <c r="BE14" s="55"/>
      <c r="BF14" s="55"/>
      <c r="BG14" s="55"/>
      <c r="BH14" s="55" t="s">
        <v>16</v>
      </c>
      <c r="BI14" s="55"/>
      <c r="BJ14" s="55" t="s">
        <v>16</v>
      </c>
      <c r="BK14" s="55" t="s">
        <v>16</v>
      </c>
      <c r="BL14" s="55">
        <v>7</v>
      </c>
      <c r="BM14" s="59">
        <f>COUNTIF(H14:BL14,"2018-1")</f>
        <v>0</v>
      </c>
      <c r="BN14" s="55">
        <f>COUNTIF(H14:BL14,"&gt;5")</f>
        <v>22</v>
      </c>
      <c r="BO14" s="55">
        <f>COUNTIF(H14:BL14,"&gt;5?")</f>
        <v>28</v>
      </c>
      <c r="BP14" s="55">
        <f>COUNTIF(H14:BL14,"5")</f>
        <v>1</v>
      </c>
      <c r="BQ14" s="55">
        <f>COUNTIF(H14:BL14,"5*")</f>
        <v>0</v>
      </c>
      <c r="BR14" s="55">
        <f>SUM(BN14:BQ14)</f>
        <v>51</v>
      </c>
      <c r="BS14" s="237"/>
      <c r="BT14" s="239"/>
      <c r="BU14" s="239"/>
      <c r="BV14" s="239"/>
      <c r="BW14" s="239"/>
      <c r="BX14" s="239"/>
      <c r="BY14" s="239"/>
      <c r="BZ14" s="239"/>
      <c r="CA14" s="240"/>
      <c r="CB14" s="241"/>
      <c r="CC14" s="80"/>
      <c r="CD14" s="239"/>
      <c r="CE14" s="239"/>
      <c r="CF14" s="239"/>
      <c r="CG14" s="242"/>
      <c r="CH14" s="80"/>
      <c r="CI14" s="239"/>
      <c r="CJ14" s="239"/>
      <c r="CK14" s="239"/>
      <c r="CL14" s="239"/>
      <c r="CM14" s="239"/>
      <c r="CN14" s="239"/>
      <c r="CO14" s="239"/>
      <c r="CP14" s="239"/>
      <c r="CQ14" s="242"/>
      <c r="CR14" s="80"/>
      <c r="CS14" s="239"/>
      <c r="CT14" s="239"/>
      <c r="CU14" s="239"/>
      <c r="CV14" s="239"/>
      <c r="CW14" s="239"/>
      <c r="CX14" s="239"/>
      <c r="CY14" s="239"/>
      <c r="CZ14" s="239"/>
      <c r="DA14" s="238"/>
      <c r="DB14" s="80"/>
      <c r="DC14" s="240"/>
      <c r="DD14" s="80"/>
      <c r="DE14" s="239"/>
      <c r="DF14" s="239"/>
      <c r="DG14" s="239"/>
      <c r="DH14" s="239"/>
      <c r="DI14" s="239"/>
      <c r="DJ14" s="241"/>
    </row>
    <row r="15" spans="1:114" ht="14.4" thickBot="1" x14ac:dyDescent="0.3">
      <c r="A15" s="267"/>
      <c r="C15" s="88"/>
      <c r="D15" s="89" t="s">
        <v>41</v>
      </c>
      <c r="E15" s="89"/>
      <c r="F15" s="229">
        <f>COUNT(#REF!)</f>
        <v>0</v>
      </c>
      <c r="G15" s="230">
        <f>COUNT(#REF!)</f>
        <v>0</v>
      </c>
      <c r="H15" s="231">
        <f>COUNTA(#REF!)</f>
        <v>1</v>
      </c>
      <c r="I15" s="231">
        <f>COUNTA(#REF!)</f>
        <v>1</v>
      </c>
      <c r="J15" s="231">
        <f>COUNTA(#REF!)</f>
        <v>1</v>
      </c>
      <c r="K15" s="231">
        <f>COUNTA(#REF!)</f>
        <v>1</v>
      </c>
      <c r="L15" s="231">
        <f>COUNTA(#REF!)</f>
        <v>1</v>
      </c>
      <c r="M15" s="231">
        <f>COUNTA(M9:M9)</f>
        <v>1</v>
      </c>
      <c r="N15" s="231">
        <f>COUNTA(#REF!)</f>
        <v>1</v>
      </c>
      <c r="O15" s="231">
        <f>COUNTA(#REF!)</f>
        <v>1</v>
      </c>
      <c r="P15" s="231">
        <f>COUNTA(P9:P9)</f>
        <v>1</v>
      </c>
      <c r="Q15" s="231">
        <f>COUNTA(#REF!)</f>
        <v>1</v>
      </c>
      <c r="R15" s="231">
        <f>COUNTA(#REF!)</f>
        <v>1</v>
      </c>
      <c r="S15" s="231">
        <f>COUNTA(#REF!)</f>
        <v>1</v>
      </c>
      <c r="T15" s="231">
        <f>COUNTA(#REF!)</f>
        <v>1</v>
      </c>
      <c r="U15" s="231">
        <f>COUNTA(#REF!)</f>
        <v>1</v>
      </c>
      <c r="V15" s="231">
        <f>COUNTA(#REF!)</f>
        <v>1</v>
      </c>
      <c r="W15" s="231">
        <f>COUNTA(#REF!)</f>
        <v>1</v>
      </c>
      <c r="X15" s="231">
        <f>COUNTA(#REF!)</f>
        <v>1</v>
      </c>
      <c r="Y15" s="231">
        <f>COUNTA(Y9:Y9)</f>
        <v>1</v>
      </c>
      <c r="Z15" s="231">
        <f>COUNTA(#REF!)</f>
        <v>1</v>
      </c>
      <c r="AA15" s="231">
        <f>COUNTA(#REF!)</f>
        <v>1</v>
      </c>
      <c r="AB15" s="231">
        <f t="shared" ref="AB15:AH15" si="0">COUNTA(AB9:AB9)</f>
        <v>1</v>
      </c>
      <c r="AC15" s="231">
        <f t="shared" si="0"/>
        <v>1</v>
      </c>
      <c r="AD15" s="231">
        <f t="shared" si="0"/>
        <v>1</v>
      </c>
      <c r="AE15" s="231">
        <f t="shared" si="0"/>
        <v>1</v>
      </c>
      <c r="AF15" s="231">
        <f t="shared" si="0"/>
        <v>1</v>
      </c>
      <c r="AG15" s="231">
        <f t="shared" si="0"/>
        <v>1</v>
      </c>
      <c r="AH15" s="231">
        <f t="shared" si="0"/>
        <v>1</v>
      </c>
      <c r="AI15" s="231">
        <f>COUNTA(#REF!)</f>
        <v>1</v>
      </c>
      <c r="AJ15" s="231">
        <f>COUNTA(#REF!)</f>
        <v>1</v>
      </c>
      <c r="AK15" s="231">
        <f>COUNTA(#REF!)</f>
        <v>1</v>
      </c>
      <c r="AL15" s="231">
        <f>COUNTA(#REF!)</f>
        <v>1</v>
      </c>
      <c r="AM15" s="231">
        <f>COUNTA(AM9:AM9)</f>
        <v>1</v>
      </c>
      <c r="AN15" s="231">
        <f>COUNTA(AN9:AN9)</f>
        <v>1</v>
      </c>
      <c r="AO15" s="231">
        <f>COUNTA(#REF!)</f>
        <v>1</v>
      </c>
      <c r="AP15" s="231">
        <f>COUNTA(#REF!)</f>
        <v>1</v>
      </c>
      <c r="AQ15" s="231">
        <f>COUNTA(AQ9:AQ9)</f>
        <v>1</v>
      </c>
      <c r="AR15" s="231">
        <f>COUNTA(AR9:AR9)</f>
        <v>1</v>
      </c>
      <c r="AS15" s="231">
        <f>COUNTA(AS9:AS9)</f>
        <v>1</v>
      </c>
      <c r="AT15" s="231">
        <f>COUNTA(#REF!)</f>
        <v>1</v>
      </c>
      <c r="AU15" s="231">
        <f>COUNTA(AU9:AU9)</f>
        <v>1</v>
      </c>
      <c r="AV15" s="231">
        <v>1</v>
      </c>
      <c r="AW15" s="231">
        <f>COUNTA(#REF!)</f>
        <v>1</v>
      </c>
      <c r="AX15" s="231"/>
      <c r="AY15" s="231">
        <f>COUNTA(#REF!)</f>
        <v>1</v>
      </c>
      <c r="AZ15" s="231">
        <f>COUNTA(#REF!)</f>
        <v>1</v>
      </c>
      <c r="BA15" s="231">
        <f>COUNTA(#REF!)</f>
        <v>1</v>
      </c>
      <c r="BB15" s="231">
        <f>COUNTA(#REF!)</f>
        <v>1</v>
      </c>
      <c r="BC15" s="231">
        <f>COUNTA(#REF!)</f>
        <v>1</v>
      </c>
      <c r="BD15" s="231">
        <f>COUNTA(#REF!)</f>
        <v>1</v>
      </c>
      <c r="BE15" s="231">
        <f>COUNTA(#REF!)</f>
        <v>1</v>
      </c>
      <c r="BF15" s="231">
        <f>COUNTA(#REF!)</f>
        <v>1</v>
      </c>
      <c r="BG15" s="231">
        <f>COUNTA(#REF!)</f>
        <v>1</v>
      </c>
      <c r="BH15" s="231">
        <f>COUNTA(#REF!)</f>
        <v>1</v>
      </c>
      <c r="BI15" s="231">
        <f>COUNTA(#REF!)</f>
        <v>1</v>
      </c>
      <c r="BJ15" s="231">
        <f>COUNTA(#REF!)</f>
        <v>1</v>
      </c>
      <c r="BK15" s="231">
        <f>COUNTA(#REF!)</f>
        <v>1</v>
      </c>
      <c r="BL15" s="231">
        <f>COUNTA(#REF!)</f>
        <v>1</v>
      </c>
      <c r="BM15" s="231" t="e">
        <f>SUM(#REF!)</f>
        <v>#REF!</v>
      </c>
      <c r="BN15" s="231">
        <f>COUNTA(#REF!)</f>
        <v>1</v>
      </c>
      <c r="BO15" s="231">
        <f>COUNTA(#REF!)</f>
        <v>1</v>
      </c>
      <c r="BP15" s="231">
        <f>COUNTA(#REF!)</f>
        <v>1</v>
      </c>
      <c r="BQ15" s="229">
        <f>COUNTA(#REF!)</f>
        <v>1</v>
      </c>
      <c r="BR15" s="230">
        <f>COUNTA(#REF!)</f>
        <v>1</v>
      </c>
      <c r="BS15" s="74">
        <f>COUNTA(#REF!)</f>
        <v>1</v>
      </c>
      <c r="BT15" s="70">
        <f>COUNTA(#REF!)</f>
        <v>1</v>
      </c>
      <c r="BU15" s="70">
        <f>COUNTA(#REF!)</f>
        <v>1</v>
      </c>
      <c r="BV15" s="70">
        <f>COUNTA(#REF!)</f>
        <v>1</v>
      </c>
      <c r="BW15" s="70">
        <f>COUNTA(#REF!)</f>
        <v>1</v>
      </c>
      <c r="BX15" s="70">
        <f>COUNTA(#REF!)</f>
        <v>1</v>
      </c>
      <c r="BY15" s="70">
        <f>COUNTA(#REF!)</f>
        <v>1</v>
      </c>
      <c r="BZ15" s="70">
        <f>COUNTA(#REF!)</f>
        <v>1</v>
      </c>
      <c r="CA15" s="73">
        <f>COUNTA(#REF!)</f>
        <v>1</v>
      </c>
      <c r="CB15" s="71">
        <f>COUNTA(#REF!)</f>
        <v>1</v>
      </c>
      <c r="CC15" s="72">
        <f>COUNTA(#REF!)</f>
        <v>1</v>
      </c>
      <c r="CD15" s="70">
        <f>COUNTA(#REF!)</f>
        <v>1</v>
      </c>
      <c r="CE15" s="70">
        <f>COUNTA(#REF!)</f>
        <v>1</v>
      </c>
      <c r="CF15" s="70">
        <f>COUNTA(#REF!)</f>
        <v>1</v>
      </c>
      <c r="CG15" s="75">
        <f>COUNTA(#REF!)</f>
        <v>1</v>
      </c>
      <c r="CH15" s="72">
        <f>COUNTA(#REF!)</f>
        <v>1</v>
      </c>
      <c r="CI15" s="70">
        <f>COUNTA(#REF!)</f>
        <v>1</v>
      </c>
      <c r="CJ15" s="70">
        <f>COUNTA(#REF!)</f>
        <v>1</v>
      </c>
      <c r="CK15" s="70">
        <f>COUNTA(#REF!)</f>
        <v>1</v>
      </c>
      <c r="CL15" s="70">
        <f>COUNTA(#REF!)</f>
        <v>1</v>
      </c>
      <c r="CM15" s="70">
        <f>COUNTA(#REF!)</f>
        <v>1</v>
      </c>
      <c r="CN15" s="70">
        <f>COUNTA(#REF!)</f>
        <v>1</v>
      </c>
      <c r="CO15" s="70">
        <f>COUNTA(#REF!)</f>
        <v>1</v>
      </c>
      <c r="CP15" s="70">
        <f>COUNTA(#REF!)</f>
        <v>1</v>
      </c>
      <c r="CQ15" s="75">
        <f>COUNTA(#REF!)</f>
        <v>1</v>
      </c>
      <c r="CR15" s="72">
        <f>COUNTA(#REF!)</f>
        <v>1</v>
      </c>
      <c r="CS15" s="70">
        <f>COUNTA(#REF!)</f>
        <v>1</v>
      </c>
      <c r="CT15" s="70">
        <f>COUNTA(#REF!)</f>
        <v>1</v>
      </c>
      <c r="CU15" s="70">
        <f>COUNTA(#REF!)</f>
        <v>1</v>
      </c>
      <c r="CV15" s="70">
        <f>COUNTA(#REF!)</f>
        <v>1</v>
      </c>
      <c r="CW15" s="70">
        <f>COUNTA(#REF!)</f>
        <v>1</v>
      </c>
      <c r="CX15" s="70">
        <f>COUNTA(#REF!)</f>
        <v>1</v>
      </c>
      <c r="CY15" s="70">
        <f>COUNTA(#REF!)</f>
        <v>1</v>
      </c>
      <c r="CZ15" s="70">
        <f>COUNTA(#REF!)</f>
        <v>1</v>
      </c>
      <c r="DA15" s="76">
        <f>COUNTA(#REF!)</f>
        <v>1</v>
      </c>
      <c r="DB15" s="72" t="e">
        <f>COUNTIF(#REF!,"A")</f>
        <v>#REF!</v>
      </c>
      <c r="DC15" s="73" t="e">
        <f>COUNTIF(#REF!,"A")</f>
        <v>#REF!</v>
      </c>
      <c r="DD15" s="77" t="e">
        <f>COUNTIF(#REF!,"A")</f>
        <v>#REF!</v>
      </c>
      <c r="DE15" s="78" t="e">
        <f>COUNTIF(#REF!,"A")</f>
        <v>#REF!</v>
      </c>
      <c r="DF15" s="78" t="e">
        <f>COUNTIF(#REF!,"A")</f>
        <v>#REF!</v>
      </c>
      <c r="DG15" s="78" t="e">
        <f>COUNTIF(#REF!,"A")</f>
        <v>#REF!</v>
      </c>
      <c r="DH15" s="78" t="e">
        <f>COUNTIF(#REF!,"A")</f>
        <v>#REF!</v>
      </c>
      <c r="DI15" s="78" t="e">
        <f>COUNTIF(#REF!,"A")</f>
        <v>#REF!</v>
      </c>
      <c r="DJ15" s="79" t="e">
        <f>COUNTIF(#REF!,"A")</f>
        <v>#REF!</v>
      </c>
    </row>
    <row r="17" spans="3:19" ht="14.4" thickBot="1" x14ac:dyDescent="0.3"/>
    <row r="18" spans="3:19" ht="30" customHeight="1" x14ac:dyDescent="0.25">
      <c r="C18" s="985" t="s">
        <v>43</v>
      </c>
      <c r="D18" s="986"/>
      <c r="E18" s="987"/>
      <c r="F18" s="988"/>
    </row>
    <row r="19" spans="3:19" x14ac:dyDescent="0.25">
      <c r="C19" s="59" t="s">
        <v>36</v>
      </c>
      <c r="D19" s="989" t="s">
        <v>17</v>
      </c>
      <c r="E19" s="990"/>
      <c r="F19" s="991"/>
    </row>
    <row r="20" spans="3:19" x14ac:dyDescent="0.25">
      <c r="C20" s="59" t="s">
        <v>52</v>
      </c>
      <c r="D20" s="989" t="s">
        <v>53</v>
      </c>
      <c r="E20" s="990"/>
      <c r="F20" s="991"/>
    </row>
    <row r="21" spans="3:19" x14ac:dyDescent="0.25">
      <c r="C21" s="59" t="s">
        <v>54</v>
      </c>
      <c r="D21" s="989" t="s">
        <v>55</v>
      </c>
      <c r="E21" s="990"/>
      <c r="F21" s="991"/>
    </row>
    <row r="22" spans="3:19" x14ac:dyDescent="0.25">
      <c r="C22" s="59" t="s">
        <v>16</v>
      </c>
      <c r="D22" s="989" t="s">
        <v>18</v>
      </c>
      <c r="E22" s="990"/>
      <c r="F22" s="991"/>
    </row>
    <row r="23" spans="3:19" x14ac:dyDescent="0.25">
      <c r="C23" s="80" t="s">
        <v>42</v>
      </c>
      <c r="D23" s="81" t="s">
        <v>75</v>
      </c>
      <c r="E23" s="178"/>
      <c r="F23" s="82"/>
    </row>
    <row r="24" spans="3:19" x14ac:dyDescent="0.25">
      <c r="C24" s="80" t="s">
        <v>50</v>
      </c>
      <c r="D24" s="81" t="s">
        <v>66</v>
      </c>
      <c r="E24" s="178"/>
      <c r="F24" s="82"/>
    </row>
    <row r="25" spans="3:19" ht="14.4" thickBot="1" x14ac:dyDescent="0.3">
      <c r="C25" s="83" t="s">
        <v>44</v>
      </c>
      <c r="D25" s="992" t="s">
        <v>30</v>
      </c>
      <c r="E25" s="993"/>
      <c r="F25" s="994"/>
    </row>
    <row r="27" spans="3:19" ht="15" customHeight="1" x14ac:dyDescent="0.25">
      <c r="C27" s="65" t="s">
        <v>37</v>
      </c>
      <c r="D27" s="984" t="s">
        <v>38</v>
      </c>
      <c r="E27" s="984"/>
      <c r="F27" s="984"/>
      <c r="G27" s="984"/>
      <c r="H27" s="984"/>
      <c r="I27" s="984"/>
      <c r="J27" s="984"/>
      <c r="K27" s="984"/>
      <c r="L27" s="984"/>
      <c r="M27" s="984"/>
      <c r="N27" s="984"/>
      <c r="O27" s="984"/>
      <c r="P27" s="984"/>
      <c r="Q27" s="984"/>
      <c r="R27" s="87"/>
    </row>
    <row r="28" spans="3:19" ht="29.25" customHeight="1" x14ac:dyDescent="0.25">
      <c r="D28" s="984" t="s">
        <v>39</v>
      </c>
      <c r="E28" s="984"/>
      <c r="F28" s="984"/>
      <c r="G28" s="984"/>
      <c r="H28" s="984"/>
      <c r="I28" s="984"/>
      <c r="J28" s="984"/>
      <c r="K28" s="984"/>
      <c r="L28" s="984"/>
      <c r="M28" s="984"/>
      <c r="N28" s="984"/>
      <c r="O28" s="984"/>
      <c r="P28" s="984"/>
      <c r="Q28" s="984"/>
      <c r="R28" s="984"/>
      <c r="S28" s="984"/>
    </row>
    <row r="29" spans="3:19" x14ac:dyDescent="0.25">
      <c r="D29" s="52" t="s">
        <v>40</v>
      </c>
    </row>
  </sheetData>
  <mergeCells count="26">
    <mergeCell ref="A7:A9"/>
    <mergeCell ref="B7:B9"/>
    <mergeCell ref="C7:C9"/>
    <mergeCell ref="D7:D9"/>
    <mergeCell ref="E7:G7"/>
    <mergeCell ref="CR7:DA7"/>
    <mergeCell ref="DB7:DC7"/>
    <mergeCell ref="DD7:DJ7"/>
    <mergeCell ref="E8:E9"/>
    <mergeCell ref="F8:F9"/>
    <mergeCell ref="G8:G9"/>
    <mergeCell ref="AX7:BI7"/>
    <mergeCell ref="BJ7:BL7"/>
    <mergeCell ref="BM7:BR7"/>
    <mergeCell ref="BS7:CB7"/>
    <mergeCell ref="CC7:CG7"/>
    <mergeCell ref="CH7:CQ7"/>
    <mergeCell ref="H7:AW7"/>
    <mergeCell ref="D27:Q27"/>
    <mergeCell ref="D28:S28"/>
    <mergeCell ref="C18:F18"/>
    <mergeCell ref="D19:F19"/>
    <mergeCell ref="D20:F20"/>
    <mergeCell ref="D21:F21"/>
    <mergeCell ref="D22:F22"/>
    <mergeCell ref="D25:F25"/>
  </mergeCells>
  <conditionalFormatting sqref="H10:Z14 AC10:AE14 AG10:AN14 AP10:AV14 AX10:BK14">
    <cfRule type="cellIs" dxfId="2529" priority="69" operator="equal">
      <formula>"2014-2"</formula>
    </cfRule>
    <cfRule type="cellIs" dxfId="2528" priority="70" operator="lessThan">
      <formula>6</formula>
    </cfRule>
  </conditionalFormatting>
  <conditionalFormatting sqref="H10:BL14">
    <cfRule type="cellIs" dxfId="2527" priority="61" operator="equal">
      <formula>"2015-1"</formula>
    </cfRule>
    <cfRule type="cellIs" dxfId="2526" priority="62" operator="equal">
      <formula>5</formula>
    </cfRule>
  </conditionalFormatting>
  <printOptions horizontalCentered="1"/>
  <pageMargins left="0.37" right="0.25" top="0.52" bottom="0.55000000000000004" header="0.30000000000000004" footer="0.30000000000000004"/>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Indicaciones</vt:lpstr>
      <vt:lpstr>LA </vt:lpstr>
      <vt:lpstr>LA</vt:lpstr>
      <vt:lpstr>LAE</vt:lpstr>
      <vt:lpstr>LC</vt:lpstr>
      <vt:lpstr>LCP</vt:lpstr>
      <vt:lpstr>LD</vt:lpstr>
      <vt:lpstr>LDG2</vt:lpstr>
      <vt:lpstr>LD PLAN 2013</vt:lpstr>
      <vt:lpstr>LDG</vt:lpstr>
      <vt:lpstr>LENF</vt:lpstr>
      <vt:lpstr>LG</vt:lpstr>
      <vt:lpstr>LIC</vt:lpstr>
      <vt:lpstr>LIC 2020</vt:lpstr>
      <vt:lpstr>LT</vt:lpstr>
      <vt:lpstr>LISC</vt:lpstr>
      <vt:lpstr>LIP</vt:lpstr>
      <vt:lpstr>LPS</vt:lpstr>
      <vt:lpstr>LNT</vt:lpstr>
      <vt:lpstr>LPL</vt:lpstr>
      <vt:lpstr>LPS </vt:lpstr>
      <vt:lpstr>LTS</vt:lpstr>
      <vt:lpstr>LMTK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 A</dc:creator>
  <cp:lastModifiedBy>COORD ACADEM</cp:lastModifiedBy>
  <cp:lastPrinted>2020-08-24T19:43:07Z</cp:lastPrinted>
  <dcterms:created xsi:type="dcterms:W3CDTF">2013-06-20T19:02:11Z</dcterms:created>
  <dcterms:modified xsi:type="dcterms:W3CDTF">2024-10-30T17:45:13Z</dcterms:modified>
</cp:coreProperties>
</file>