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8_{E1582362-BD5C-48F9-A50F-47D59F19F0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Summary!$D$3</definedName>
    <definedName name="Preceding_Year">Summary!$C$3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2" i="1" s="1"/>
  <c r="C3" i="4"/>
  <c r="C2" i="1" s="1"/>
  <c r="C19" i="2"/>
  <c r="D19" i="2"/>
  <c r="C14" i="2"/>
  <c r="D14" i="2"/>
  <c r="C10" i="2"/>
  <c r="D10" i="2"/>
  <c r="C21" i="1"/>
  <c r="D21" i="1"/>
  <c r="C17" i="1"/>
  <c r="D17" i="1"/>
  <c r="C10" i="1"/>
  <c r="D10" i="1"/>
  <c r="C5" i="4" l="1"/>
  <c r="C6" i="4"/>
  <c r="D6" i="4"/>
  <c r="D5" i="4"/>
  <c r="D2" i="2"/>
  <c r="C2" i="2"/>
  <c r="C7" i="4" l="1"/>
  <c r="D7" i="4"/>
</calcChain>
</file>

<file path=xl/sharedStrings.xml><?xml version="1.0" encoding="utf-8"?>
<sst xmlns="http://schemas.openxmlformats.org/spreadsheetml/2006/main" count="57" uniqueCount="42">
  <si>
    <t xml:space="preserve"> </t>
  </si>
  <si>
    <t>Cash</t>
  </si>
  <si>
    <t>Investments</t>
  </si>
  <si>
    <t>Inventories</t>
  </si>
  <si>
    <t>Accounts receivable</t>
  </si>
  <si>
    <t>Pre-paid expenses</t>
  </si>
  <si>
    <t>Other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</si>
  <si>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</si>
  <si>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</si>
  <si>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</si>
  <si>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</si>
  <si>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</si>
  <si>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Total Other Assets</t>
  </si>
  <si>
    <t>Accounts payable</t>
  </si>
  <si>
    <t>Accrued wages</t>
  </si>
  <si>
    <t>Accrued compensation</t>
  </si>
  <si>
    <t>Income taxes payable</t>
  </si>
  <si>
    <t>Unearned revenue</t>
  </si>
  <si>
    <t>Mortgage payable</t>
  </si>
  <si>
    <t>Investment capital</t>
  </si>
  <si>
    <t>Accumulated retained earnings</t>
  </si>
  <si>
    <t>Balance</t>
  </si>
  <si>
    <t>Year 1</t>
  </si>
  <si>
    <t>Year 2</t>
  </si>
  <si>
    <t>Balance summary</t>
  </si>
  <si>
    <t>Total assets</t>
  </si>
  <si>
    <t>Total liabilities and owner's equity</t>
  </si>
  <si>
    <t>Current assets</t>
  </si>
  <si>
    <t>Total current assets</t>
  </si>
  <si>
    <t>Fixed assets</t>
  </si>
  <si>
    <t>Other assets</t>
  </si>
  <si>
    <t>Goodwill assets</t>
  </si>
  <si>
    <t>Current liabilities</t>
  </si>
  <si>
    <t>Long-term liabilities</t>
  </si>
  <si>
    <t>Total current liabilities</t>
  </si>
  <si>
    <t>Total long-term liabilities</t>
  </si>
  <si>
    <t>Owner's equity</t>
  </si>
  <si>
    <t>Total owner's equity</t>
  </si>
  <si>
    <t xml:space="preserve">Lamna Healthcare Company </t>
  </si>
  <si>
    <t>Balance Sheet</t>
  </si>
  <si>
    <t>Assets</t>
  </si>
  <si>
    <t>Liabilities and owner's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</si>
</sst>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 x14ac:knownFonts="1">
    <font>
      <sz val="11"/>
      <color theme="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11"/>
      <color theme="3"/>
      <name val="Constantia"/>
      <family val="2"/>
      <scheme val="major"/>
    </font>
    <font>
      <sz val="11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8" tint="0.59999389629810485"/>
      <name val="Constantia"/>
      <family val="1"/>
      <scheme val="major"/>
    </font>
    <font>
      <b/>
      <sz val="45"/>
      <color theme="0"/>
      <name val="Constantia"/>
      <family val="1"/>
      <scheme val="major"/>
    </font>
    <font>
      <sz val="28"/>
      <color theme="8" tint="0.59999389629810485"/>
      <name val="Constant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63377788628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5"/>
      </left>
      <right style="thin">
        <color theme="8" tint="0.39994506668294322"/>
      </right>
      <top style="thin">
        <color theme="5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5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/>
      </right>
      <top style="thin">
        <color theme="5"/>
      </top>
      <bottom style="thin">
        <color theme="8" tint="0.39994506668294322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8" tint="0.39994506668294322"/>
      </right>
      <top style="thin">
        <color theme="8" tint="0.39994506668294322"/>
      </top>
      <bottom style="thick">
        <color theme="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ck">
        <color theme="5"/>
      </bottom>
      <diagonal/>
    </border>
    <border>
      <left style="thin">
        <color theme="8" tint="0.39994506668294322"/>
      </left>
      <right style="thin">
        <color theme="5"/>
      </right>
      <top style="thin">
        <color theme="8" tint="0.39994506668294322"/>
      </top>
      <bottom style="thick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2" fillId="0" borderId="2" xfId="0" applyFont="1" applyBorder="1" applyAlignment="1">
      <alignment horizontal="left" indent="2"/>
    </xf>
    <xf numFmtId="0" fontId="0" fillId="0" borderId="4" xfId="0" applyBorder="1" applyAlignment="1">
      <alignment horizontal="left" vertical="center" indent="2"/>
    </xf>
    <xf numFmtId="0" fontId="0" fillId="2" borderId="4" xfId="0" applyFill="1" applyBorder="1" applyAlignment="1">
      <alignment horizontal="left" vertical="center" indent="2"/>
    </xf>
    <xf numFmtId="0" fontId="0" fillId="3" borderId="0" xfId="0" applyFill="1" applyAlignment="1">
      <alignment horizontal="right" vertical="center" indent="2"/>
    </xf>
    <xf numFmtId="0" fontId="4" fillId="0" borderId="2" xfId="0" applyFont="1" applyBorder="1" applyAlignment="1">
      <alignment horizontal="right" indent="2"/>
    </xf>
    <xf numFmtId="0" fontId="0" fillId="0" borderId="0" xfId="0" applyAlignment="1">
      <alignment horizontal="right" vertical="center" indent="2"/>
    </xf>
    <xf numFmtId="164" fontId="0" fillId="0" borderId="0" xfId="0" applyNumberFormat="1" applyAlignment="1">
      <alignment horizontal="right" vertical="center" indent="2"/>
    </xf>
    <xf numFmtId="164" fontId="0" fillId="0" borderId="5" xfId="0" applyNumberFormat="1" applyBorder="1" applyAlignment="1">
      <alignment horizontal="right" vertical="center" indent="2"/>
    </xf>
    <xf numFmtId="164" fontId="0" fillId="2" borderId="0" xfId="0" applyNumberFormat="1" applyFill="1" applyAlignment="1">
      <alignment horizontal="right" vertical="center" indent="2"/>
    </xf>
    <xf numFmtId="164" fontId="0" fillId="2" borderId="5" xfId="0" applyNumberFormat="1" applyFill="1" applyBorder="1" applyAlignment="1">
      <alignment horizontal="right" vertical="center" indent="2"/>
    </xf>
    <xf numFmtId="0" fontId="1" fillId="3" borderId="0" xfId="0" applyFont="1" applyFill="1" applyAlignment="1">
      <alignment horizontal="right" vertical="center" indent="2"/>
    </xf>
    <xf numFmtId="0" fontId="4" fillId="0" borderId="3" xfId="0" applyFont="1" applyBorder="1" applyAlignment="1">
      <alignment horizontal="right" vertical="center" indent="2"/>
    </xf>
    <xf numFmtId="0" fontId="6" fillId="3" borderId="2" xfId="0" applyFont="1" applyFill="1" applyBorder="1" applyAlignment="1">
      <alignment horizontal="right" vertical="center" indent="2"/>
    </xf>
    <xf numFmtId="0" fontId="4" fillId="0" borderId="0" xfId="0" applyFont="1" applyAlignment="1">
      <alignment horizontal="right" vertical="center" indent="2"/>
    </xf>
    <xf numFmtId="0" fontId="5" fillId="0" borderId="5" xfId="0" applyFont="1" applyBorder="1" applyAlignment="1">
      <alignment horizontal="left" vertical="center" indent="2"/>
    </xf>
    <xf numFmtId="0" fontId="7" fillId="0" borderId="19" xfId="0" applyFont="1" applyBorder="1" applyAlignment="1">
      <alignment horizontal="right" vertical="center" indent="2"/>
    </xf>
    <xf numFmtId="0" fontId="7" fillId="0" borderId="4" xfId="0" applyFont="1" applyBorder="1" applyAlignment="1">
      <alignment horizontal="right" vertical="center" indent="2"/>
    </xf>
    <xf numFmtId="164" fontId="0" fillId="0" borderId="15" xfId="0" applyNumberFormat="1" applyBorder="1" applyAlignment="1">
      <alignment horizontal="right" vertical="center" indent="2"/>
    </xf>
    <xf numFmtId="164" fontId="0" fillId="4" borderId="0" xfId="0" applyNumberFormat="1" applyFill="1" applyAlignment="1">
      <alignment horizontal="right" vertical="center" indent="2"/>
    </xf>
    <xf numFmtId="164" fontId="0" fillId="4" borderId="5" xfId="0" applyNumberFormat="1" applyFill="1" applyBorder="1" applyAlignment="1">
      <alignment horizontal="right" vertical="center" indent="2"/>
    </xf>
    <xf numFmtId="0" fontId="8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center" indent="1"/>
    </xf>
    <xf numFmtId="0" fontId="10" fillId="3" borderId="2" xfId="0" applyFont="1" applyFill="1" applyBorder="1" applyAlignment="1">
      <alignment horizontal="left" indent="1"/>
    </xf>
    <xf numFmtId="0" fontId="10" fillId="3" borderId="1" xfId="0" applyFont="1" applyFill="1" applyBorder="1" applyAlignment="1">
      <alignment horizontal="left" indent="1"/>
    </xf>
    <xf numFmtId="0" fontId="5" fillId="0" borderId="12" xfId="0" applyFont="1" applyBorder="1" applyAlignment="1">
      <alignment horizontal="left" vertical="center" indent="2"/>
    </xf>
    <xf numFmtId="0" fontId="7" fillId="0" borderId="13" xfId="0" applyFont="1" applyBorder="1" applyAlignment="1">
      <alignment horizontal="right" vertical="center" indent="2"/>
    </xf>
    <xf numFmtId="0" fontId="7" fillId="0" borderId="14" xfId="0" applyFont="1" applyBorder="1" applyAlignment="1">
      <alignment horizontal="right" vertical="center" indent="2"/>
    </xf>
    <xf numFmtId="0" fontId="0" fillId="0" borderId="15" xfId="0" applyBorder="1" applyAlignment="1">
      <alignment horizontal="left" vertical="center" indent="2"/>
    </xf>
    <xf numFmtId="0" fontId="0" fillId="0" borderId="9" xfId="0" applyBorder="1" applyAlignment="1">
      <alignment horizontal="left" vertical="center" indent="2"/>
    </xf>
    <xf numFmtId="164" fontId="0" fillId="0" borderId="10" xfId="0" applyNumberFormat="1" applyBorder="1" applyAlignment="1">
      <alignment horizontal="right" vertical="center" indent="2"/>
    </xf>
    <xf numFmtId="164" fontId="0" fillId="0" borderId="11" xfId="0" applyNumberFormat="1" applyBorder="1" applyAlignment="1">
      <alignment horizontal="right" vertical="center" indent="2"/>
    </xf>
    <xf numFmtId="0" fontId="0" fillId="0" borderId="6" xfId="0" applyBorder="1" applyAlignment="1">
      <alignment horizontal="left" vertical="center" indent="2"/>
    </xf>
    <xf numFmtId="164" fontId="0" fillId="0" borderId="7" xfId="0" applyNumberFormat="1" applyBorder="1" applyAlignment="1">
      <alignment horizontal="right" vertical="center" indent="2"/>
    </xf>
    <xf numFmtId="164" fontId="0" fillId="0" borderId="8" xfId="0" applyNumberFormat="1" applyBorder="1" applyAlignment="1">
      <alignment horizontal="right" vertical="center" indent="2"/>
    </xf>
    <xf numFmtId="0" fontId="3" fillId="0" borderId="16" xfId="0" applyFont="1" applyBorder="1" applyAlignment="1">
      <alignment horizontal="left" vertical="center" indent="2"/>
    </xf>
    <xf numFmtId="164" fontId="3" fillId="0" borderId="17" xfId="0" applyNumberFormat="1" applyFont="1" applyBorder="1" applyAlignment="1">
      <alignment horizontal="right" vertical="center" indent="2"/>
    </xf>
    <xf numFmtId="164" fontId="3" fillId="0" borderId="18" xfId="0" applyNumberFormat="1" applyFont="1" applyBorder="1" applyAlignment="1">
      <alignment horizontal="right" vertical="center" indent="2"/>
    </xf>
    <xf numFmtId="0" fontId="0" fillId="0" borderId="16" xfId="0" applyBorder="1" applyAlignment="1">
      <alignment horizontal="left" vertical="center" indent="2"/>
    </xf>
    <xf numFmtId="164" fontId="0" fillId="0" borderId="17" xfId="0" applyNumberFormat="1" applyBorder="1" applyAlignment="1">
      <alignment horizontal="right" vertical="center" indent="2"/>
    </xf>
    <xf numFmtId="164" fontId="0" fillId="0" borderId="18" xfId="0" applyNumberFormat="1" applyBorder="1" applyAlignment="1">
      <alignment horizontal="right" vertical="center" indent="2"/>
    </xf>
  </cellXfs>
  <cellStyles count="1"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5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horizontal="left" textRotation="0" wrapText="0" indent="2" justifyLastLine="0" shrinkToFit="0" readingOrder="0"/>
      <border diagonalUp="0" diagonalDown="0" outline="0">
        <left style="thin">
          <color theme="5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font>
        <strike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sz val="11"/>
        <name val="Franklin Gothic Book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&quot;$&quot;#,##0.00"/>
      <fill>
        <patternFill patternType="solid">
          <fgColor indexed="64"/>
          <bgColor theme="8" tint="0.5999633777886288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2" justifyLastLine="0" shrinkToFit="0" readingOrder="0"/>
      <border diagonalUp="0" diagonalDown="0">
        <left/>
        <right style="thin">
          <color theme="5"/>
        </right>
        <top/>
        <bottom/>
        <vertical/>
        <horizontal/>
      </border>
    </dxf>
    <dxf>
      <numFmt numFmtId="164" formatCode="&quot;$&quot;#,##0.00"/>
      <fill>
        <patternFill patternType="solid">
          <fgColor indexed="64"/>
          <bgColor theme="8" tint="0.5999633777886288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left" vertical="center" textRotation="0" wrapText="0" indent="2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2" justifyLastLine="0" shrinkToFit="0" readingOrder="0"/>
      <border diagonalUp="0" diagonalDown="0">
        <left style="thin">
          <color theme="5"/>
        </left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  <border>
        <bottom style="thick">
          <color theme="5"/>
        </bottom>
      </border>
    </dxf>
    <dxf>
      <font>
        <b val="0"/>
        <i val="0"/>
        <strike val="0"/>
        <color theme="0"/>
      </font>
      <fill>
        <patternFill patternType="solid">
          <fgColor theme="3"/>
          <bgColor theme="5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ck">
          <color theme="5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TableStyleMedium2" defaultPivotStyle="PivotStyleLight16">
    <tableStyle name="Business Table" pivot="0" count="4" xr9:uid="{00000000-0011-0000-FFFF-FFFF00000000}">
      <tableStyleElement type="wholeTable" dxfId="72"/>
      <tableStyleElement type="headerRow" dxfId="71"/>
      <tableStyleElement type="totalRow" dxfId="70"/>
      <tableStyleElement type="secondRowStrip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latin typeface="+mj-lt"/>
              </a:rPr>
              <a:t>Assets</a:t>
            </a:r>
          </a:p>
        </c:rich>
      </c:tx>
      <c:layout>
        <c:manualLayout>
          <c:xMode val="edge"/>
          <c:yMode val="edge"/>
          <c:x val="1.2538232720909868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18122697570812"/>
          <c:y val="0.17336401131676724"/>
          <c:w val="0.67404923791054305"/>
          <c:h val="0.7976967651770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Year 2023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(Assets!$B$4:$B$10,Assets!$B$13:$B$16,Assets!$B$20)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(Assets!$C$4:$C$10,Assets!$C$13:$C$16,Assets!$C$20)</c:f>
              <c:numCache>
                <c:formatCode>"$"#,##0.00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650</c:v>
                </c:pt>
                <c:pt idx="3">
                  <c:v>150</c:v>
                </c:pt>
                <c:pt idx="4">
                  <c:v>1230</c:v>
                </c:pt>
                <c:pt idx="5">
                  <c:v>120</c:v>
                </c:pt>
                <c:pt idx="6">
                  <c:v>4650</c:v>
                </c:pt>
                <c:pt idx="7">
                  <c:v>2500</c:v>
                </c:pt>
                <c:pt idx="8">
                  <c:v>450</c:v>
                </c:pt>
                <c:pt idx="9">
                  <c:v>1250</c:v>
                </c:pt>
                <c:pt idx="10">
                  <c:v>545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C-427F-AC9A-071D13E99426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Year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(Assets!$B$4:$B$10,Assets!$B$13:$B$16,Assets!$B$20)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(Assets!$D$4:$D$10,Assets!$D$13:$D$16,Assets!$D$20)</c:f>
              <c:numCache>
                <c:formatCode>"$"#,##0.00</c:formatCode>
                <c:ptCount val="12"/>
                <c:pt idx="0">
                  <c:v>1700</c:v>
                </c:pt>
                <c:pt idx="1">
                  <c:v>2550</c:v>
                </c:pt>
                <c:pt idx="2">
                  <c:v>1250</c:v>
                </c:pt>
                <c:pt idx="3">
                  <c:v>230</c:v>
                </c:pt>
                <c:pt idx="4">
                  <c:v>950</c:v>
                </c:pt>
                <c:pt idx="5">
                  <c:v>120</c:v>
                </c:pt>
                <c:pt idx="6">
                  <c:v>6800</c:v>
                </c:pt>
                <c:pt idx="7">
                  <c:v>2500</c:v>
                </c:pt>
                <c:pt idx="8">
                  <c:v>350</c:v>
                </c:pt>
                <c:pt idx="9">
                  <c:v>1600</c:v>
                </c:pt>
                <c:pt idx="10">
                  <c:v>1295</c:v>
                </c:pt>
                <c:pt idx="1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C-427F-AC9A-071D13E9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6775480"/>
        <c:axId val="506775808"/>
      </c:barChart>
      <c:catAx>
        <c:axId val="506775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808"/>
        <c:crosses val="autoZero"/>
        <c:auto val="1"/>
        <c:lblAlgn val="ctr"/>
        <c:lblOffset val="100"/>
        <c:noMultiLvlLbl val="0"/>
      </c:catAx>
      <c:valAx>
        <c:axId val="506775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55658598230779"/>
          <c:y val="1.1631046119235095E-2"/>
          <c:w val="0.24841652571206377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effectLst/>
                <a:latin typeface="+mj-lt"/>
              </a:rPr>
              <a:t>Liabilities and owner's equity</a:t>
            </a:r>
          </a:p>
        </c:rich>
      </c:tx>
      <c:layout>
        <c:manualLayout>
          <c:xMode val="edge"/>
          <c:yMode val="edge"/>
          <c:x val="1.3441897540585192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6680276076601"/>
          <c:y val="0.18341036915840064"/>
          <c:w val="0.70742957130358708"/>
          <c:h val="0.76848041722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Year 2023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equity'!$C$4:$C$9,'Liabilities and owner''s equity'!$C$13,'Liabilities and owner''s equity'!$C$17:$C$18)</c:f>
              <c:numCache>
                <c:formatCode>"$"#,##0.00</c:formatCode>
                <c:ptCount val="9"/>
                <c:pt idx="0">
                  <c:v>180</c:v>
                </c:pt>
                <c:pt idx="1">
                  <c:v>250</c:v>
                </c:pt>
                <c:pt idx="2">
                  <c:v>240</c:v>
                </c:pt>
                <c:pt idx="3">
                  <c:v>120</c:v>
                </c:pt>
                <c:pt idx="4">
                  <c:v>0</c:v>
                </c:pt>
                <c:pt idx="5">
                  <c:v>250</c:v>
                </c:pt>
                <c:pt idx="6">
                  <c:v>1500</c:v>
                </c:pt>
                <c:pt idx="7">
                  <c:v>5500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82D-817D-30AE983C480C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Year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equity'!$D$4:$D$9,'Liabilities and owner''s equity'!$D$13,'Liabilities and owner''s equity'!$D$17:$D$18)</c:f>
              <c:numCache>
                <c:formatCode>"$"#,##0.00</c:formatCode>
                <c:ptCount val="9"/>
                <c:pt idx="0">
                  <c:v>252</c:v>
                </c:pt>
                <c:pt idx="1">
                  <c:v>370</c:v>
                </c:pt>
                <c:pt idx="2">
                  <c:v>190</c:v>
                </c:pt>
                <c:pt idx="3">
                  <c:v>130</c:v>
                </c:pt>
                <c:pt idx="4">
                  <c:v>0</c:v>
                </c:pt>
                <c:pt idx="5">
                  <c:v>235</c:v>
                </c:pt>
                <c:pt idx="6">
                  <c:v>1900</c:v>
                </c:pt>
                <c:pt idx="7">
                  <c:v>2500</c:v>
                </c:pt>
                <c:pt idx="8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482D-817D-30AE983C4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55752"/>
        <c:axId val="417357392"/>
      </c:barChart>
      <c:catAx>
        <c:axId val="41735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7392"/>
        <c:crosses val="autoZero"/>
        <c:auto val="1"/>
        <c:lblAlgn val="ctr"/>
        <c:lblOffset val="100"/>
        <c:noMultiLvlLbl val="0"/>
      </c:catAx>
      <c:valAx>
        <c:axId val="4173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3132302906581"/>
          <c:y val="1.5960050448239425E-2"/>
          <c:w val="0.24808943326528629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0</xdr:colOff>
      <xdr:row>19</xdr:row>
      <xdr:rowOff>0</xdr:rowOff>
    </xdr:to>
    <xdr:graphicFrame macro="">
      <xdr:nvGraphicFramePr>
        <xdr:cNvPr id="5" name="Chart 4" descr="Assets 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7" name="Chart 6" descr="Liabilities and Owner's Equity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able_Summary" displayName="Table_Summary" ref="B4:D7" totalsRowCount="1">
  <tableColumns count="3">
    <tableColumn id="1" xr3:uid="{00000000-0010-0000-0000-000001000000}" name="Balance summary" totalsRowLabel="Balance" dataDxfId="68" totalsRowDxfId="67"/>
    <tableColumn id="2" xr3:uid="{00000000-0010-0000-0000-000002000000}" name="Year 1" totalsRowFunction="custom" dataDxfId="66" totalsRowDxfId="65">
      <totalsRowFormula>C5-C6</totalsRowFormula>
    </tableColumn>
    <tableColumn id="3" xr3:uid="{00000000-0010-0000-0000-000003000000}" name="Year 2" totalsRowFunction="custom" dataDxfId="64" totalsRowDxfId="63">
      <totalsRowFormula>D5-D6</totalsRowFormula>
    </tableColumn>
  </tableColumns>
  <tableStyleInfo name="Business Table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urrentAssets" displayName="Table_CurrentAssets" ref="B3:D10" totalsRowCount="1" headerRowDxfId="62" dataDxfId="60" totalsRowDxfId="59" headerRowBorderDxfId="61" totalsRowBorderDxfId="58">
  <tableColumns count="3">
    <tableColumn id="1" xr3:uid="{00000000-0010-0000-0100-000001000000}" name="Current assets" totalsRowLabel="Total current assets" dataDxfId="57" totalsRowDxfId="56"/>
    <tableColumn id="2" xr3:uid="{00000000-0010-0000-0100-000002000000}" name="Year 1" totalsRowFunction="sum" dataDxfId="55" totalsRowDxfId="54"/>
    <tableColumn id="3" xr3:uid="{00000000-0010-0000-0100-000003000000}" name="Year 2" totalsRowFunction="sum" dataDxfId="53" totalsRowDxfId="52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FixedAssets" displayName="Table_FixedAssets" ref="B12:D17" totalsRowCount="1" headerRowDxfId="51" dataDxfId="49" totalsRowDxfId="48" headerRowBorderDxfId="50" totalsRowBorderDxfId="47">
  <tableColumns count="3">
    <tableColumn id="1" xr3:uid="{00000000-0010-0000-0200-000001000000}" name="Fixed assets" totalsRowLabel="Total Fixed Assets" dataDxfId="46" totalsRowDxfId="45"/>
    <tableColumn id="2" xr3:uid="{00000000-0010-0000-0200-000002000000}" name="Year 1" totalsRowFunction="sum" dataDxfId="44" totalsRowDxfId="43"/>
    <tableColumn id="3" xr3:uid="{00000000-0010-0000-0200-000003000000}" name="Year 2" totalsRowFunction="sum" dataDxfId="42" totalsRowDxfId="41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OtherAssets" displayName="Table_OtherAssets" ref="B19:D21" totalsRowCount="1" headerRowDxfId="40" dataDxfId="38" totalsRowDxfId="37" headerRowBorderDxfId="39" totalsRowBorderDxfId="36">
  <tableColumns count="3">
    <tableColumn id="1" xr3:uid="{00000000-0010-0000-0300-000001000000}" name="Other assets" totalsRowLabel="Total Other Assets" dataDxfId="35" totalsRowDxfId="34"/>
    <tableColumn id="2" xr3:uid="{00000000-0010-0000-0300-000002000000}" name="Year 1" totalsRowFunction="sum" dataDxfId="33" totalsRowDxfId="32"/>
    <tableColumn id="3" xr3:uid="{00000000-0010-0000-0300-000003000000}" name="Year 2" totalsRowFunction="sum" dataDxfId="31" totalsRowDxfId="30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_CurrentLiabilities" displayName="Table_CurrentLiabilities" ref="B3:D10" totalsRowCount="1" headerRowDxfId="29" dataDxfId="27" totalsRowDxfId="26" headerRowBorderDxfId="28">
  <tableColumns count="3">
    <tableColumn id="1" xr3:uid="{00000000-0010-0000-0400-000001000000}" name="Current liabilities" totalsRowLabel="Total current liabilities" dataDxfId="25" totalsRowDxfId="24"/>
    <tableColumn id="2" xr3:uid="{00000000-0010-0000-0400-000002000000}" name="Year 1" totalsRowFunction="sum" dataDxfId="23" totalsRowDxfId="22"/>
    <tableColumn id="3" xr3:uid="{00000000-0010-0000-0400-000003000000}" name="Year 2" totalsRowFunction="sum" dataDxfId="21" totalsRowDxfId="20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_LongTermLiabilities" displayName="Table_LongTermLiabilities" ref="B12:D14" totalsRowCount="1" headerRowDxfId="19" dataDxfId="17" totalsRowDxfId="16" headerRowBorderDxfId="18">
  <tableColumns count="3">
    <tableColumn id="1" xr3:uid="{00000000-0010-0000-0500-000001000000}" name="Long-term liabilities" totalsRowLabel="Total long-term liabilities" dataDxfId="15" totalsRowDxfId="14"/>
    <tableColumn id="2" xr3:uid="{00000000-0010-0000-0500-000002000000}" name="Year 1" totalsRowFunction="sum" dataDxfId="13" totalsRowDxfId="12"/>
    <tableColumn id="3" xr3:uid="{00000000-0010-0000-0500-000003000000}" name="Year 2" totalsRowFunction="sum" dataDxfId="11" totalsRowDxfId="10"/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OwnersEquity" displayName="Table_OwnersEquity" ref="B16:D19" totalsRowCount="1" headerRowDxfId="9" dataDxfId="7" totalsRowDxfId="6" headerRowBorderDxfId="8">
  <tableColumns count="3">
    <tableColumn id="1" xr3:uid="{00000000-0010-0000-0600-000001000000}" name="Owner's equity" totalsRowLabel="Total owner's equity" dataDxfId="5" totalsRowDxfId="4"/>
    <tableColumn id="2" xr3:uid="{00000000-0010-0000-0600-000002000000}" name="Year 1" totalsRowFunction="sum" dataDxfId="3" totalsRowDxfId="2"/>
    <tableColumn id="3" xr3:uid="{00000000-0010-0000-0600-000003000000}" name="Year 2" totalsRowFunction="sum" dataDxfId="1" totalsRow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f4446150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79AFE0"/>
      </a:accent1>
      <a:accent2>
        <a:srgbClr val="173C61"/>
      </a:accent2>
      <a:accent3>
        <a:srgbClr val="E0BE1F"/>
      </a:accent3>
      <a:accent4>
        <a:srgbClr val="279CA1"/>
      </a:accent4>
      <a:accent5>
        <a:srgbClr val="79AFE0"/>
      </a:accent5>
      <a:accent6>
        <a:srgbClr val="5981A6"/>
      </a:accent6>
      <a:hlink>
        <a:srgbClr val="0563C1"/>
      </a:hlink>
      <a:folHlink>
        <a:srgbClr val="954F72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9"/>
  <sheetViews>
    <sheetView showGridLines="0" tabSelected="1" zoomScaleNormal="100" workbookViewId="0">
      <selection activeCell="F6" sqref="F6"/>
    </sheetView>
  </sheetViews>
  <sheetFormatPr defaultColWidth="9" defaultRowHeight="21" customHeight="1" x14ac:dyDescent="0.4"/>
  <cols>
    <col min="1" max="1" width="1.84375" style="1" customWidth="1"/>
    <col min="2" max="2" width="50.84375" style="2" customWidth="1"/>
    <col min="3" max="4" width="25.84375" style="8" customWidth="1"/>
    <col min="5" max="5" width="1.84375" style="1" customWidth="1"/>
    <col min="6" max="16384" width="9" style="1"/>
  </cols>
  <sheetData>
    <row r="1" spans="2:5" ht="71.400000000000006" customHeight="1" x14ac:dyDescent="0.4">
      <c r="B1" s="24" t="s">
        <v>39</v>
      </c>
      <c r="C1" s="6"/>
      <c r="D1" s="6"/>
      <c r="E1" s="1" t="s">
        <v>0</v>
      </c>
    </row>
    <row r="2" spans="2:5" ht="23.4" customHeight="1" x14ac:dyDescent="0.4">
      <c r="B2" s="23" t="s">
        <v>38</v>
      </c>
      <c r="C2" s="6"/>
      <c r="D2" s="6"/>
    </row>
    <row r="3" spans="2:5" ht="25" customHeight="1" x14ac:dyDescent="0.4">
      <c r="B3" s="3"/>
      <c r="C3" s="7" t="str">
        <f ca="1">"Year " &amp; YEAR(TODAY())-1</f>
        <v>Year 2023</v>
      </c>
      <c r="D3" s="7" t="str">
        <f ca="1">"Year " &amp; YEAR(TODAY())</f>
        <v>Year 2024</v>
      </c>
    </row>
    <row r="4" spans="2:5" ht="25" customHeight="1" x14ac:dyDescent="0.4">
      <c r="B4" s="17" t="s">
        <v>24</v>
      </c>
      <c r="C4" s="18" t="s">
        <v>22</v>
      </c>
      <c r="D4" s="19" t="s">
        <v>23</v>
      </c>
    </row>
    <row r="5" spans="2:5" ht="25" customHeight="1" x14ac:dyDescent="0.4">
      <c r="B5" s="4" t="s">
        <v>25</v>
      </c>
      <c r="C5" s="9">
        <f>Table_CurrentAssets[[#Totals],[Year 1]]+Table_FixedAssets[[#Totals],[Year 1]]+Table_OtherAssets[[#Totals],[Year 1]]</f>
        <v>9545</v>
      </c>
      <c r="D5" s="10">
        <f>Table_CurrentAssets[[#Totals],[Year 2]]+Table_FixedAssets[[#Totals],[Year 2]]+Table_OtherAssets[[#Totals],[Year 2]]</f>
        <v>12735</v>
      </c>
    </row>
    <row r="6" spans="2:5" ht="25" customHeight="1" x14ac:dyDescent="0.4">
      <c r="B6" s="5" t="s">
        <v>26</v>
      </c>
      <c r="C6" s="11">
        <f>Table_CurrentLiabilities[[#Totals],[Year 1]]+Table_LongTermLiabilities[[#Totals],[Year 1]]+Table_OwnersEquity[[#Totals],[Year 1]]</f>
        <v>8540</v>
      </c>
      <c r="D6" s="12">
        <f>Table_CurrentLiabilities[[#Totals],[Year 2]]+Table_LongTermLiabilities[[#Totals],[Year 2]]+Table_OwnersEquity[[#Totals],[Year 2]]</f>
        <v>6227</v>
      </c>
    </row>
    <row r="7" spans="2:5" ht="25" customHeight="1" x14ac:dyDescent="0.4">
      <c r="B7" s="4" t="s">
        <v>21</v>
      </c>
      <c r="C7" s="21">
        <f>C5-C6</f>
        <v>1005</v>
      </c>
      <c r="D7" s="22">
        <f>D5-D6</f>
        <v>6508</v>
      </c>
    </row>
    <row r="8" spans="2:5" ht="25" customHeight="1" x14ac:dyDescent="0.4"/>
    <row r="9" spans="2:5" ht="25" customHeight="1" x14ac:dyDescent="0.4"/>
    <row r="10" spans="2:5" ht="25" customHeight="1" x14ac:dyDescent="0.4"/>
    <row r="11" spans="2:5" ht="25" customHeight="1" x14ac:dyDescent="0.4"/>
    <row r="12" spans="2:5" ht="25" customHeight="1" x14ac:dyDescent="0.4"/>
    <row r="13" spans="2:5" ht="25" customHeight="1" x14ac:dyDescent="0.4"/>
    <row r="14" spans="2:5" ht="25" customHeight="1" x14ac:dyDescent="0.4"/>
    <row r="15" spans="2:5" ht="25" customHeight="1" x14ac:dyDescent="0.4"/>
    <row r="16" spans="2:5" ht="25" customHeight="1" x14ac:dyDescent="0.4"/>
    <row r="17" ht="25" customHeight="1" x14ac:dyDescent="0.4"/>
    <row r="18" ht="25" customHeight="1" x14ac:dyDescent="0.4"/>
    <row r="19" ht="25" customHeight="1" x14ac:dyDescent="0.4"/>
    <row r="20" ht="25" customHeight="1" x14ac:dyDescent="0.4"/>
    <row r="21" ht="25" customHeight="1" x14ac:dyDescent="0.4"/>
    <row r="22" ht="25" customHeight="1" x14ac:dyDescent="0.4"/>
    <row r="23" ht="25" customHeight="1" x14ac:dyDescent="0.4"/>
    <row r="24" ht="25" customHeight="1" x14ac:dyDescent="0.4"/>
    <row r="25" ht="25" customHeight="1" x14ac:dyDescent="0.4"/>
    <row r="26" ht="25" customHeight="1" x14ac:dyDescent="0.4"/>
    <row r="27" ht="25" customHeight="1" x14ac:dyDescent="0.4"/>
    <row r="28" ht="25" customHeight="1" x14ac:dyDescent="0.4"/>
    <row r="29" ht="25" customHeight="1" x14ac:dyDescent="0.4"/>
    <row r="30" ht="25" customHeight="1" x14ac:dyDescent="0.4"/>
    <row r="31" ht="25" customHeight="1" x14ac:dyDescent="0.4"/>
    <row r="32" ht="25" customHeight="1" x14ac:dyDescent="0.4"/>
    <row r="33" ht="25" customHeight="1" x14ac:dyDescent="0.4"/>
    <row r="34" ht="25" customHeight="1" x14ac:dyDescent="0.4"/>
    <row r="35" ht="25" customHeight="1" x14ac:dyDescent="0.4"/>
    <row r="36" ht="25" customHeight="1" x14ac:dyDescent="0.4"/>
    <row r="37" ht="25" customHeight="1" x14ac:dyDescent="0.4"/>
    <row r="38" ht="25" customHeight="1" x14ac:dyDescent="0.4"/>
    <row r="39" ht="25" customHeight="1" x14ac:dyDescent="0.4"/>
  </sheetData>
  <dataValidations count="5">
    <dataValidation allowBlank="1" showInputMessage="1" showErrorMessage="1" promptTitle="Balance Sheet" prompt="Enter preceding year in cell C2 and the current year in cell D2. _x000a__x000a_Enter Assets and Liabilities and Owner's Equity details on the next tabs. Balance Summary and Year on Year charts in this tab are automatically updated._x000a_" sqref="A2" xr:uid="{00000000-0002-0000-0000-000000000000}"/>
    <dataValidation allowBlank="1" showInputMessage="1" showErrorMessage="1" prompt="Enter preceding year in this cell" sqref="C3" xr:uid="{00000000-0002-0000-0000-000001000000}"/>
    <dataValidation allowBlank="1" showInputMessage="1" showErrorMessage="1" prompt="Enter current year in this cell" sqref="D3" xr:uid="{00000000-0002-0000-0000-000002000000}"/>
    <dataValidation allowBlank="1" showInputMessage="1" showErrorMessage="1" prompt="This table is automatically updated from data in Assets and Liabilities and Owner's Equity tabs." sqref="B4" xr:uid="{00000000-0002-0000-0000-000003000000}"/>
    <dataValidation allowBlank="1" showInputMessage="1" showErrorMessage="1" promptTitle="Balance Sheet" prompt="Enter preceding year in cell C3 and the current year in cell D3. _x000a__x000a_Enter Assets and Liabilities and Owner's Equity details on the next tabs. Balance Summary and Year on Year charts in this tab are automatically updated._x000a_" sqref="A1" xr:uid="{7C0FCC41-DA27-4997-B505-D111131DCFAB}"/>
  </dataValidations>
  <printOptions horizontalCentered="1"/>
  <pageMargins left="0.7" right="0.7" top="0.75" bottom="0.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5"/>
  <sheetViews>
    <sheetView showGridLines="0" zoomScaleNormal="100" workbookViewId="0">
      <selection activeCell="C4" sqref="C4"/>
    </sheetView>
  </sheetViews>
  <sheetFormatPr defaultColWidth="9" defaultRowHeight="21" customHeight="1" x14ac:dyDescent="0.4"/>
  <cols>
    <col min="1" max="1" width="1.84375" style="1" customWidth="1"/>
    <col min="2" max="2" width="38.84375" style="2" customWidth="1"/>
    <col min="3" max="3" width="18.84375" style="8" customWidth="1"/>
    <col min="4" max="4" width="17.4609375" style="8" customWidth="1"/>
    <col min="5" max="9" width="1.84375" style="1" customWidth="1"/>
    <col min="10" max="16384" width="9" style="1"/>
  </cols>
  <sheetData>
    <row r="1" spans="2:5" ht="75" customHeight="1" x14ac:dyDescent="0.8">
      <c r="B1" s="26" t="s">
        <v>40</v>
      </c>
      <c r="C1" s="13"/>
      <c r="D1" s="13"/>
      <c r="E1" s="1" t="s">
        <v>0</v>
      </c>
    </row>
    <row r="2" spans="2:5" ht="25" customHeight="1" x14ac:dyDescent="0.4">
      <c r="C2" s="14" t="str">
        <f ca="1">Preceding_Year</f>
        <v>Year 2023</v>
      </c>
      <c r="D2" s="14" t="str">
        <f ca="1">Current_Year</f>
        <v>Year 2024</v>
      </c>
    </row>
    <row r="3" spans="2:5" ht="25" customHeight="1" x14ac:dyDescent="0.4">
      <c r="B3" s="27" t="s">
        <v>27</v>
      </c>
      <c r="C3" s="28" t="s">
        <v>22</v>
      </c>
      <c r="D3" s="29" t="s">
        <v>23</v>
      </c>
    </row>
    <row r="4" spans="2:5" ht="25" customHeight="1" x14ac:dyDescent="0.4">
      <c r="B4" s="31" t="s">
        <v>1</v>
      </c>
      <c r="C4" s="32">
        <v>1000</v>
      </c>
      <c r="D4" s="33">
        <v>1700</v>
      </c>
    </row>
    <row r="5" spans="2:5" ht="25" customHeight="1" x14ac:dyDescent="0.4">
      <c r="B5" s="34" t="s">
        <v>2</v>
      </c>
      <c r="C5" s="35">
        <v>1500</v>
      </c>
      <c r="D5" s="36">
        <v>2550</v>
      </c>
    </row>
    <row r="6" spans="2:5" ht="25" customHeight="1" x14ac:dyDescent="0.4">
      <c r="B6" s="34" t="s">
        <v>3</v>
      </c>
      <c r="C6" s="35">
        <v>650</v>
      </c>
      <c r="D6" s="36">
        <v>1250</v>
      </c>
    </row>
    <row r="7" spans="2:5" ht="25" customHeight="1" x14ac:dyDescent="0.4">
      <c r="B7" s="34" t="s">
        <v>4</v>
      </c>
      <c r="C7" s="35">
        <v>150</v>
      </c>
      <c r="D7" s="36">
        <v>230</v>
      </c>
    </row>
    <row r="8" spans="2:5" ht="25" customHeight="1" x14ac:dyDescent="0.4">
      <c r="B8" s="34" t="s">
        <v>5</v>
      </c>
      <c r="C8" s="35">
        <v>1230</v>
      </c>
      <c r="D8" s="36">
        <v>950</v>
      </c>
    </row>
    <row r="9" spans="2:5" ht="25" customHeight="1" x14ac:dyDescent="0.4">
      <c r="B9" s="34" t="s">
        <v>6</v>
      </c>
      <c r="C9" s="35">
        <v>120</v>
      </c>
      <c r="D9" s="36">
        <v>120</v>
      </c>
    </row>
    <row r="10" spans="2:5" ht="25" customHeight="1" thickBot="1" x14ac:dyDescent="0.45">
      <c r="B10" s="37" t="s">
        <v>28</v>
      </c>
      <c r="C10" s="38">
        <f>SUBTOTAL(109,Table_CurrentAssets[Year 1])</f>
        <v>4650</v>
      </c>
      <c r="D10" s="39">
        <f>SUBTOTAL(109,Table_CurrentAssets[Year 2])</f>
        <v>6800</v>
      </c>
    </row>
    <row r="11" spans="2:5" ht="25" customHeight="1" thickTop="1" x14ac:dyDescent="0.4"/>
    <row r="12" spans="2:5" ht="25" customHeight="1" x14ac:dyDescent="0.4">
      <c r="B12" s="27" t="s">
        <v>29</v>
      </c>
      <c r="C12" s="28" t="s">
        <v>22</v>
      </c>
      <c r="D12" s="29" t="s">
        <v>23</v>
      </c>
    </row>
    <row r="13" spans="2:5" ht="25" customHeight="1" x14ac:dyDescent="0.4">
      <c r="B13" s="31" t="s">
        <v>7</v>
      </c>
      <c r="C13" s="32">
        <v>2500</v>
      </c>
      <c r="D13" s="33">
        <v>2500</v>
      </c>
    </row>
    <row r="14" spans="2:5" ht="25" customHeight="1" x14ac:dyDescent="0.4">
      <c r="B14" s="34" t="s">
        <v>8</v>
      </c>
      <c r="C14" s="35">
        <v>450</v>
      </c>
      <c r="D14" s="36">
        <v>350</v>
      </c>
    </row>
    <row r="15" spans="2:5" ht="25" customHeight="1" x14ac:dyDescent="0.4">
      <c r="B15" s="34" t="s">
        <v>9</v>
      </c>
      <c r="C15" s="35">
        <v>1250</v>
      </c>
      <c r="D15" s="36">
        <v>1600</v>
      </c>
    </row>
    <row r="16" spans="2:5" ht="25" customHeight="1" x14ac:dyDescent="0.4">
      <c r="B16" s="34" t="s">
        <v>10</v>
      </c>
      <c r="C16" s="35">
        <v>545</v>
      </c>
      <c r="D16" s="36">
        <v>1295</v>
      </c>
    </row>
    <row r="17" spans="2:4" ht="25" customHeight="1" thickBot="1" x14ac:dyDescent="0.45">
      <c r="B17" s="40" t="s">
        <v>11</v>
      </c>
      <c r="C17" s="41">
        <f>SUBTOTAL(109,Table_FixedAssets[Year 1])</f>
        <v>4745</v>
      </c>
      <c r="D17" s="42">
        <f>SUBTOTAL(109,Table_FixedAssets[Year 2])</f>
        <v>5745</v>
      </c>
    </row>
    <row r="18" spans="2:4" ht="25" customHeight="1" thickTop="1" x14ac:dyDescent="0.4"/>
    <row r="19" spans="2:4" ht="25" customHeight="1" x14ac:dyDescent="0.4">
      <c r="B19" s="27" t="s">
        <v>30</v>
      </c>
      <c r="C19" s="28" t="s">
        <v>22</v>
      </c>
      <c r="D19" s="29" t="s">
        <v>23</v>
      </c>
    </row>
    <row r="20" spans="2:4" ht="25" customHeight="1" x14ac:dyDescent="0.4">
      <c r="B20" s="31" t="s">
        <v>31</v>
      </c>
      <c r="C20" s="32">
        <v>150</v>
      </c>
      <c r="D20" s="33">
        <v>190</v>
      </c>
    </row>
    <row r="21" spans="2:4" ht="25" customHeight="1" thickBot="1" x14ac:dyDescent="0.45">
      <c r="B21" s="40" t="s">
        <v>12</v>
      </c>
      <c r="C21" s="41">
        <f>SUBTOTAL(109,Table_OtherAssets[Year 1])</f>
        <v>150</v>
      </c>
      <c r="D21" s="42">
        <f>SUBTOTAL(109,Table_OtherAssets[Year 2])</f>
        <v>190</v>
      </c>
    </row>
    <row r="22" spans="2:4" ht="25" customHeight="1" thickTop="1" x14ac:dyDescent="0.4"/>
    <row r="23" spans="2:4" ht="25" customHeight="1" x14ac:dyDescent="0.4"/>
    <row r="24" spans="2:4" ht="25" customHeight="1" x14ac:dyDescent="0.4"/>
    <row r="25" spans="2:4" ht="25" customHeight="1" x14ac:dyDescent="0.4"/>
  </sheetData>
  <dataValidations count="2">
    <dataValidation allowBlank="1" showInputMessage="1" showErrorMessage="1" prompt="This cell is automatically updated from the Summary tab." sqref="C2:D2" xr:uid="{00000000-0002-0000-0100-000000000000}"/>
    <dataValidation allowBlank="1" showInputMessage="1" showErrorMessage="1" prompt="Enter Current Assets, Fixed Assets, and Other Assets details in this tab" sqref="A1" xr:uid="{00000000-0002-0000-0100-000001000000}"/>
  </dataValidations>
  <printOptions horizontalCentered="1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25"/>
  <sheetViews>
    <sheetView showGridLines="0" topLeftCell="A16" zoomScaleNormal="100" workbookViewId="0"/>
  </sheetViews>
  <sheetFormatPr defaultColWidth="9" defaultRowHeight="21" customHeight="1" x14ac:dyDescent="0.4"/>
  <cols>
    <col min="1" max="1" width="1.84375" style="1" customWidth="1"/>
    <col min="2" max="2" width="38.84375" style="2" customWidth="1"/>
    <col min="3" max="3" width="18.84375" style="8" customWidth="1"/>
    <col min="4" max="4" width="17.4609375" style="8" customWidth="1"/>
    <col min="5" max="10" width="1.84375" style="1" customWidth="1"/>
    <col min="11" max="16384" width="9" style="1"/>
  </cols>
  <sheetData>
    <row r="1" spans="2:5" ht="75" customHeight="1" x14ac:dyDescent="0.8">
      <c r="B1" s="25" t="s">
        <v>41</v>
      </c>
      <c r="C1" s="15"/>
      <c r="D1" s="15"/>
      <c r="E1" s="1" t="s">
        <v>0</v>
      </c>
    </row>
    <row r="2" spans="2:5" ht="25" customHeight="1" x14ac:dyDescent="0.4">
      <c r="C2" s="16" t="str">
        <f ca="1">Preceding_Year</f>
        <v>Year 2023</v>
      </c>
      <c r="D2" s="16" t="str">
        <f ca="1">Current_Year</f>
        <v>Year 2024</v>
      </c>
    </row>
    <row r="3" spans="2:5" ht="25" customHeight="1" x14ac:dyDescent="0.4">
      <c r="B3" s="27" t="s">
        <v>32</v>
      </c>
      <c r="C3" s="28" t="s">
        <v>22</v>
      </c>
      <c r="D3" s="29" t="s">
        <v>23</v>
      </c>
    </row>
    <row r="4" spans="2:5" ht="25" customHeight="1" x14ac:dyDescent="0.4">
      <c r="B4" s="2" t="s">
        <v>13</v>
      </c>
      <c r="C4" s="9">
        <v>180</v>
      </c>
      <c r="D4" s="9">
        <v>252</v>
      </c>
    </row>
    <row r="5" spans="2:5" ht="25" customHeight="1" x14ac:dyDescent="0.4">
      <c r="B5" s="2" t="s">
        <v>14</v>
      </c>
      <c r="C5" s="9">
        <v>250</v>
      </c>
      <c r="D5" s="9">
        <v>370</v>
      </c>
    </row>
    <row r="6" spans="2:5" ht="25" customHeight="1" x14ac:dyDescent="0.4">
      <c r="B6" s="2" t="s">
        <v>15</v>
      </c>
      <c r="C6" s="9">
        <v>240</v>
      </c>
      <c r="D6" s="9">
        <v>190</v>
      </c>
    </row>
    <row r="7" spans="2:5" ht="25" customHeight="1" x14ac:dyDescent="0.4">
      <c r="B7" s="2" t="s">
        <v>16</v>
      </c>
      <c r="C7" s="9">
        <v>120</v>
      </c>
      <c r="D7" s="9">
        <v>130</v>
      </c>
    </row>
    <row r="8" spans="2:5" ht="25" customHeight="1" x14ac:dyDescent="0.4">
      <c r="B8" s="2" t="s">
        <v>17</v>
      </c>
      <c r="C8" s="9">
        <v>0</v>
      </c>
      <c r="D8" s="9">
        <v>0</v>
      </c>
    </row>
    <row r="9" spans="2:5" ht="25" customHeight="1" x14ac:dyDescent="0.4">
      <c r="B9" s="2" t="s">
        <v>6</v>
      </c>
      <c r="C9" s="9">
        <v>250</v>
      </c>
      <c r="D9" s="9">
        <v>235</v>
      </c>
    </row>
    <row r="10" spans="2:5" ht="25" customHeight="1" thickBot="1" x14ac:dyDescent="0.45">
      <c r="B10" s="30" t="s">
        <v>34</v>
      </c>
      <c r="C10" s="20">
        <f>SUBTOTAL(109,Table_CurrentLiabilities[Year 1])</f>
        <v>1040</v>
      </c>
      <c r="D10" s="20">
        <f>SUBTOTAL(109,Table_CurrentLiabilities[Year 2])</f>
        <v>1177</v>
      </c>
    </row>
    <row r="11" spans="2:5" ht="25" customHeight="1" thickTop="1" x14ac:dyDescent="0.4"/>
    <row r="12" spans="2:5" ht="25" customHeight="1" x14ac:dyDescent="0.4">
      <c r="B12" s="27" t="s">
        <v>33</v>
      </c>
      <c r="C12" s="28" t="s">
        <v>22</v>
      </c>
      <c r="D12" s="29" t="s">
        <v>23</v>
      </c>
    </row>
    <row r="13" spans="2:5" ht="25" customHeight="1" x14ac:dyDescent="0.4">
      <c r="B13" s="2" t="s">
        <v>18</v>
      </c>
      <c r="C13" s="9">
        <v>1500</v>
      </c>
      <c r="D13" s="9">
        <v>1900</v>
      </c>
    </row>
    <row r="14" spans="2:5" ht="25" customHeight="1" thickBot="1" x14ac:dyDescent="0.45">
      <c r="B14" s="30" t="s">
        <v>35</v>
      </c>
      <c r="C14" s="20">
        <f>SUBTOTAL(109,Table_LongTermLiabilities[Year 1])</f>
        <v>1500</v>
      </c>
      <c r="D14" s="20">
        <f>SUBTOTAL(109,Table_LongTermLiabilities[Year 2])</f>
        <v>1900</v>
      </c>
    </row>
    <row r="15" spans="2:5" ht="25" customHeight="1" thickTop="1" x14ac:dyDescent="0.4"/>
    <row r="16" spans="2:5" ht="25" customHeight="1" x14ac:dyDescent="0.4">
      <c r="B16" s="27" t="s">
        <v>36</v>
      </c>
      <c r="C16" s="28" t="s">
        <v>22</v>
      </c>
      <c r="D16" s="29" t="s">
        <v>23</v>
      </c>
    </row>
    <row r="17" spans="2:4" ht="25" customHeight="1" x14ac:dyDescent="0.4">
      <c r="B17" s="2" t="s">
        <v>19</v>
      </c>
      <c r="C17" s="9">
        <v>5500</v>
      </c>
      <c r="D17" s="9">
        <v>2500</v>
      </c>
    </row>
    <row r="18" spans="2:4" ht="25" customHeight="1" x14ac:dyDescent="0.4">
      <c r="B18" s="2" t="s">
        <v>20</v>
      </c>
      <c r="C18" s="9">
        <v>500</v>
      </c>
      <c r="D18" s="9">
        <v>650</v>
      </c>
    </row>
    <row r="19" spans="2:4" ht="25" customHeight="1" thickBot="1" x14ac:dyDescent="0.45">
      <c r="B19" s="30" t="s">
        <v>37</v>
      </c>
      <c r="C19" s="20">
        <f>SUBTOTAL(109,Table_OwnersEquity[Year 1])</f>
        <v>6000</v>
      </c>
      <c r="D19" s="20">
        <f>SUBTOTAL(109,Table_OwnersEquity[Year 2])</f>
        <v>3150</v>
      </c>
    </row>
    <row r="20" spans="2:4" ht="25" customHeight="1" thickTop="1" x14ac:dyDescent="0.4"/>
    <row r="21" spans="2:4" ht="25" customHeight="1" x14ac:dyDescent="0.4"/>
    <row r="22" spans="2:4" ht="25" customHeight="1" x14ac:dyDescent="0.4"/>
    <row r="23" spans="2:4" ht="25" customHeight="1" x14ac:dyDescent="0.4"/>
    <row r="24" spans="2:4" ht="25" customHeight="1" x14ac:dyDescent="0.4"/>
    <row r="25" spans="2:4" ht="25" customHeight="1" x14ac:dyDescent="0.4"/>
  </sheetData>
  <dataValidations count="2">
    <dataValidation allowBlank="1" showInputMessage="1" showErrorMessage="1" prompt="This cell is automatically updated from the Summary tab." sqref="C2:D2" xr:uid="{00000000-0002-0000-0200-000000000000}"/>
    <dataValidation allowBlank="1" showInputMessage="1" showErrorMessage="1" prompt="Enter Current Liabilities, Long-Term Liabilities, and Owner's Equity details in this tab" sqref="A1" xr:uid="{00000000-0002-0000-0200-000001000000}"/>
  </dataValidations>
  <printOptions horizontalCentered="1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9EF3B4-4C32-4145-9D52-E02ECB585B3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BA67161A-4D53-4C14-B1B6-19FB0E60C5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517178-0601-4510-8E19-C3C00219D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TM44461500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Assets</vt:lpstr>
      <vt:lpstr>Liabilities and owner's equity</vt:lpstr>
      <vt:lpstr>Current_Year</vt:lpstr>
      <vt:lpstr>Preceding_Year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2022-11-14T07:30:01Z</dcterms:created>
  <dcterms:modified xsi:type="dcterms:W3CDTF">2024-03-17T16:36:03Z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