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my_doing\7_KPI\"/>
    </mc:Choice>
  </mc:AlternateContent>
  <xr:revisionPtr revIDLastSave="0" documentId="13_ncr:1_{39D245F1-4771-413D-AD53-0F6899BA3D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shboard" sheetId="3" r:id="rId1"/>
    <sheet name="Calculations" sheetId="2" r:id="rId2"/>
    <sheet name="Data" sheetId="1" r:id="rId3"/>
  </sheets>
  <definedNames>
    <definedName name="Dashboard">Dashboard!$J$3:$V$34</definedName>
    <definedName name="Table1">Data!$B$7:$G$56</definedName>
    <definedName name="Table2_Good">Calculations!$K$21:$P$70</definedName>
    <definedName name="Table2_Sorted">Calculations!$K$20:$P$71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2" l="1"/>
  <c r="J8" i="2"/>
  <c r="J9" i="2"/>
  <c r="J10" i="2"/>
  <c r="J11" i="2"/>
  <c r="J12" i="2"/>
  <c r="J13" i="2"/>
  <c r="J14" i="2"/>
  <c r="J15" i="2"/>
  <c r="J16" i="2"/>
  <c r="J7" i="2"/>
  <c r="H6" i="2"/>
  <c r="H21" i="2" l="1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21" i="2"/>
  <c r="H70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B3" i="2"/>
  <c r="H20" i="2" s="1"/>
  <c r="J6" i="3"/>
  <c r="J5" i="3"/>
  <c r="K6" i="3"/>
  <c r="L6" i="3"/>
  <c r="N6" i="3"/>
  <c r="P6" i="3"/>
  <c r="R6" i="3"/>
  <c r="A15" i="2"/>
  <c r="A16" i="2"/>
  <c r="A10" i="2"/>
  <c r="A11" i="2"/>
  <c r="A12" i="2"/>
  <c r="A13" i="2"/>
  <c r="A14" i="2"/>
  <c r="A9" i="2"/>
  <c r="A8" i="2"/>
  <c r="A7" i="2"/>
  <c r="A6" i="2"/>
  <c r="B6" i="2"/>
  <c r="C6" i="2"/>
  <c r="D6" i="2"/>
  <c r="E6" i="2"/>
  <c r="F6" i="2"/>
  <c r="I62" i="2" l="1"/>
  <c r="I46" i="2"/>
  <c r="I69" i="2"/>
  <c r="I65" i="2"/>
  <c r="I26" i="2"/>
  <c r="I53" i="2"/>
  <c r="I44" i="2"/>
  <c r="I59" i="2"/>
  <c r="I57" i="2"/>
  <c r="I40" i="2"/>
  <c r="I23" i="2"/>
  <c r="I58" i="2"/>
  <c r="I22" i="2"/>
  <c r="I39" i="2"/>
  <c r="I61" i="2"/>
  <c r="I42" i="2"/>
  <c r="I41" i="2"/>
  <c r="I68" i="2"/>
  <c r="I60" i="2"/>
  <c r="I27" i="2"/>
  <c r="I21" i="2"/>
  <c r="I70" i="2"/>
  <c r="I34" i="2"/>
  <c r="I45" i="2"/>
  <c r="I28" i="2"/>
  <c r="I43" i="2"/>
  <c r="I56" i="2"/>
  <c r="I55" i="2"/>
  <c r="I67" i="2"/>
  <c r="I51" i="2"/>
  <c r="I49" i="2"/>
  <c r="I66" i="2"/>
  <c r="I50" i="2"/>
  <c r="I47" i="2"/>
  <c r="I33" i="2"/>
  <c r="I48" i="2"/>
  <c r="I64" i="2"/>
  <c r="I31" i="2"/>
  <c r="I30" i="2"/>
  <c r="I29" i="2"/>
  <c r="I25" i="2"/>
  <c r="I32" i="2"/>
  <c r="I24" i="2"/>
  <c r="I63" i="2"/>
  <c r="I54" i="2"/>
  <c r="I38" i="2"/>
  <c r="I37" i="2"/>
  <c r="I36" i="2"/>
  <c r="I52" i="2"/>
  <c r="I35" i="2"/>
  <c r="J7" i="3"/>
  <c r="J15" i="3"/>
  <c r="J10" i="3"/>
  <c r="J12" i="3"/>
  <c r="J9" i="3"/>
  <c r="J13" i="3"/>
  <c r="J14" i="3"/>
  <c r="J11" i="3"/>
  <c r="J16" i="3"/>
  <c r="J8" i="3"/>
  <c r="M21" i="2" l="1" a="1"/>
  <c r="L21" i="2" a="1"/>
  <c r="N21" i="2" a="1"/>
  <c r="O21" i="2" a="1"/>
  <c r="K21" i="2" a="1"/>
  <c r="K21" i="2" s="1"/>
  <c r="P21" i="2" a="1"/>
  <c r="B10" i="2" l="1" a="1"/>
  <c r="B10" i="2" s="1"/>
  <c r="P21" i="2"/>
  <c r="F16" i="2" a="1"/>
  <c r="F16" i="2" s="1"/>
  <c r="R16" i="3" s="1"/>
  <c r="S16" i="3" s="1"/>
  <c r="F14" i="2" a="1"/>
  <c r="F14" i="2" s="1"/>
  <c r="R14" i="3" s="1"/>
  <c r="S14" i="3" s="1"/>
  <c r="F9" i="2" a="1"/>
  <c r="F9" i="2" s="1"/>
  <c r="R9" i="3" s="1"/>
  <c r="S9" i="3" s="1"/>
  <c r="F7" i="2" a="1"/>
  <c r="F7" i="2" s="1"/>
  <c r="R7" i="3" s="1"/>
  <c r="S7" i="3" s="1"/>
  <c r="F15" i="2" a="1"/>
  <c r="F15" i="2" s="1"/>
  <c r="R15" i="3" s="1"/>
  <c r="S15" i="3" s="1"/>
  <c r="F11" i="2" a="1"/>
  <c r="F11" i="2" s="1"/>
  <c r="R11" i="3" s="1"/>
  <c r="S11" i="3" s="1"/>
  <c r="F8" i="2" a="1"/>
  <c r="F8" i="2" s="1"/>
  <c r="R8" i="3" s="1"/>
  <c r="S8" i="3" s="1"/>
  <c r="F12" i="2" a="1"/>
  <c r="F12" i="2" s="1"/>
  <c r="R12" i="3" s="1"/>
  <c r="S12" i="3" s="1"/>
  <c r="F10" i="2" a="1"/>
  <c r="F10" i="2" s="1"/>
  <c r="R10" i="3" s="1"/>
  <c r="S10" i="3" s="1"/>
  <c r="F13" i="2" a="1"/>
  <c r="F13" i="2" s="1"/>
  <c r="R13" i="3" s="1"/>
  <c r="S13" i="3" s="1"/>
  <c r="O21" i="2"/>
  <c r="E7" i="2" s="1" a="1"/>
  <c r="E7" i="2" s="1"/>
  <c r="P7" i="3" s="1"/>
  <c r="Q7" i="3" s="1"/>
  <c r="E8" i="2" a="1"/>
  <c r="E8" i="2" s="1"/>
  <c r="P8" i="3" s="1"/>
  <c r="Q8" i="3" s="1"/>
  <c r="E9" i="2" a="1"/>
  <c r="E9" i="2" s="1"/>
  <c r="P9" i="3" s="1"/>
  <c r="Q9" i="3" s="1"/>
  <c r="E15" i="2" a="1"/>
  <c r="E15" i="2" s="1"/>
  <c r="P15" i="3" s="1"/>
  <c r="Q15" i="3" s="1"/>
  <c r="E10" i="2" a="1"/>
  <c r="E10" i="2" s="1"/>
  <c r="P10" i="3" s="1"/>
  <c r="Q10" i="3" s="1"/>
  <c r="E11" i="2" a="1"/>
  <c r="E11" i="2" s="1"/>
  <c r="P11" i="3" s="1"/>
  <c r="Q11" i="3" s="1"/>
  <c r="E14" i="2" a="1"/>
  <c r="E14" i="2" s="1"/>
  <c r="P14" i="3" s="1"/>
  <c r="Q14" i="3" s="1"/>
  <c r="E16" i="2" a="1"/>
  <c r="E16" i="2" s="1"/>
  <c r="P16" i="3" s="1"/>
  <c r="Q16" i="3" s="1"/>
  <c r="E12" i="2" a="1"/>
  <c r="E12" i="2" s="1"/>
  <c r="P12" i="3" s="1"/>
  <c r="Q12" i="3" s="1"/>
  <c r="E13" i="2" a="1"/>
  <c r="E13" i="2" s="1"/>
  <c r="P13" i="3" s="1"/>
  <c r="Q13" i="3" s="1"/>
  <c r="N21" i="2"/>
  <c r="D15" i="2" a="1"/>
  <c r="D15" i="2" s="1"/>
  <c r="N15" i="3" s="1"/>
  <c r="O15" i="3" s="1"/>
  <c r="D8" i="2" a="1"/>
  <c r="D8" i="2" s="1"/>
  <c r="N8" i="3" s="1"/>
  <c r="O8" i="3" s="1"/>
  <c r="D11" i="2" a="1"/>
  <c r="D11" i="2" s="1"/>
  <c r="N11" i="3" s="1"/>
  <c r="O11" i="3" s="1"/>
  <c r="D7" i="2" a="1"/>
  <c r="D7" i="2" s="1"/>
  <c r="N7" i="3" s="1"/>
  <c r="O7" i="3" s="1"/>
  <c r="D14" i="2" a="1"/>
  <c r="D14" i="2" s="1"/>
  <c r="N14" i="3" s="1"/>
  <c r="O14" i="3" s="1"/>
  <c r="D12" i="2" a="1"/>
  <c r="D12" i="2" s="1"/>
  <c r="N12" i="3" s="1"/>
  <c r="O12" i="3" s="1"/>
  <c r="D16" i="2" a="1"/>
  <c r="D16" i="2" s="1"/>
  <c r="N16" i="3" s="1"/>
  <c r="O16" i="3" s="1"/>
  <c r="D9" i="2" a="1"/>
  <c r="D9" i="2" s="1"/>
  <c r="N9" i="3" s="1"/>
  <c r="O9" i="3" s="1"/>
  <c r="D10" i="2" a="1"/>
  <c r="D10" i="2" s="1"/>
  <c r="N10" i="3" s="1"/>
  <c r="O10" i="3" s="1"/>
  <c r="D13" i="2" a="1"/>
  <c r="D13" i="2" s="1"/>
  <c r="N13" i="3" s="1"/>
  <c r="O13" i="3" s="1"/>
  <c r="L21" i="2"/>
  <c r="B7" i="2" s="1" a="1"/>
  <c r="B7" i="2" s="1"/>
  <c r="B12" i="2" a="1"/>
  <c r="B12" i="2" s="1"/>
  <c r="B14" i="2" a="1"/>
  <c r="B14" i="2" s="1"/>
  <c r="B13" i="2" a="1"/>
  <c r="B13" i="2" s="1"/>
  <c r="B8" i="2" a="1"/>
  <c r="B8" i="2" s="1"/>
  <c r="B16" i="2" a="1"/>
  <c r="B16" i="2" s="1"/>
  <c r="B9" i="2" a="1"/>
  <c r="B9" i="2" s="1"/>
  <c r="B11" i="2" a="1"/>
  <c r="B11" i="2" s="1"/>
  <c r="B15" i="2" a="1"/>
  <c r="B15" i="2" s="1"/>
  <c r="M21" i="2"/>
  <c r="C7" i="2" s="1" a="1"/>
  <c r="C7" i="2" s="1"/>
  <c r="C15" i="2" a="1"/>
  <c r="C15" i="2" s="1"/>
  <c r="C14" i="2" a="1"/>
  <c r="C14" i="2" s="1"/>
  <c r="C11" i="2" a="1"/>
  <c r="C11" i="2" s="1"/>
  <c r="C13" i="2" a="1"/>
  <c r="C13" i="2" s="1"/>
  <c r="C16" i="2" a="1"/>
  <c r="C16" i="2" s="1"/>
  <c r="C12" i="2" a="1"/>
  <c r="C12" i="2" s="1"/>
  <c r="C8" i="2" a="1"/>
  <c r="C8" i="2" s="1"/>
  <c r="C9" i="2" a="1"/>
  <c r="C9" i="2" s="1"/>
  <c r="C10" i="2" a="1"/>
  <c r="C10" i="2" s="1"/>
  <c r="L14" i="3" l="1"/>
  <c r="M14" i="3" s="1"/>
  <c r="I14" i="2"/>
  <c r="L11" i="3"/>
  <c r="M11" i="3" s="1"/>
  <c r="I11" i="2"/>
  <c r="K11" i="3"/>
  <c r="H11" i="2"/>
  <c r="L7" i="3"/>
  <c r="M7" i="3" s="1"/>
  <c r="I7" i="2"/>
  <c r="K16" i="3"/>
  <c r="H16" i="2"/>
  <c r="K8" i="3"/>
  <c r="H8" i="2"/>
  <c r="L16" i="3"/>
  <c r="M16" i="3" s="1"/>
  <c r="I16" i="2"/>
  <c r="L13" i="3"/>
  <c r="M13" i="3" s="1"/>
  <c r="I13" i="2"/>
  <c r="K9" i="3"/>
  <c r="H9" i="2"/>
  <c r="K14" i="3"/>
  <c r="H14" i="2"/>
  <c r="L9" i="3"/>
  <c r="M9" i="3" s="1"/>
  <c r="I9" i="2"/>
  <c r="K12" i="3"/>
  <c r="H12" i="2"/>
  <c r="L8" i="3"/>
  <c r="M8" i="3" s="1"/>
  <c r="I8" i="2"/>
  <c r="K7" i="3"/>
  <c r="H7" i="2"/>
  <c r="L15" i="3"/>
  <c r="M15" i="3" s="1"/>
  <c r="I15" i="2"/>
  <c r="K15" i="3"/>
  <c r="H15" i="2"/>
  <c r="K13" i="3"/>
  <c r="H13" i="2"/>
  <c r="L10" i="3"/>
  <c r="M10" i="3" s="1"/>
  <c r="I10" i="2"/>
  <c r="L12" i="3"/>
  <c r="M12" i="3" s="1"/>
  <c r="I12" i="2"/>
  <c r="K10" i="3"/>
  <c r="H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<sst xmlns="http://schemas.openxmlformats.org/spreadsheetml/2006/main" count="134" uniqueCount="68">
  <si>
    <t>#</t>
  </si>
  <si>
    <t>Player</t>
  </si>
  <si>
    <t>James Harden</t>
  </si>
  <si>
    <t>Anthony Davis</t>
  </si>
  <si>
    <t>Giannis Antetokounmpo</t>
  </si>
  <si>
    <t>LeBron James</t>
  </si>
  <si>
    <t>Stephen Curry</t>
  </si>
  <si>
    <t>Damian Lillard</t>
  </si>
  <si>
    <t>Kevin Durant</t>
  </si>
  <si>
    <t>DeMarcus Cousins</t>
  </si>
  <si>
    <t>Devin Booker</t>
  </si>
  <si>
    <t>Russell Westbrook</t>
  </si>
  <si>
    <t>Kyrie Irving</t>
  </si>
  <si>
    <t>Victor Oladipo</t>
  </si>
  <si>
    <t>Joel Embiid</t>
  </si>
  <si>
    <t>DeMar DeRozan</t>
  </si>
  <si>
    <t>Bradley Beal</t>
  </si>
  <si>
    <t>Lou Williams</t>
  </si>
  <si>
    <t>Kemba Walker</t>
  </si>
  <si>
    <t>Kristaps Porzingis</t>
  </si>
  <si>
    <t>LaMarcus Aldridge</t>
  </si>
  <si>
    <t>Paul George</t>
  </si>
  <si>
    <t>Jimmy Butler</t>
  </si>
  <si>
    <t>CJ McCollum</t>
  </si>
  <si>
    <t>Blake Griffin</t>
  </si>
  <si>
    <t>Karl-Anthony Towns</t>
  </si>
  <si>
    <t>Khris Middleton</t>
  </si>
  <si>
    <t>Klay Thompson</t>
  </si>
  <si>
    <t>Donovan Mitchell</t>
  </si>
  <si>
    <t>TJ Warren</t>
  </si>
  <si>
    <t>Tyreke Evans</t>
  </si>
  <si>
    <t>Dennis Schroder</t>
  </si>
  <si>
    <t>Jrue Holiday</t>
  </si>
  <si>
    <t>Chris Paul</t>
  </si>
  <si>
    <t>Eric Gordon</t>
  </si>
  <si>
    <t>Harrison Barnes</t>
  </si>
  <si>
    <t>Tobias Harris</t>
  </si>
  <si>
    <t>Aaron Gordon</t>
  </si>
  <si>
    <t>Evan Fournier</t>
  </si>
  <si>
    <t>Kevin Love</t>
  </si>
  <si>
    <t>Andrew Wiggins</t>
  </si>
  <si>
    <t>Marc Gasol</t>
  </si>
  <si>
    <t>Goran Dragic</t>
  </si>
  <si>
    <t>Gary Harris</t>
  </si>
  <si>
    <t>Eric Bledsoe</t>
  </si>
  <si>
    <t>Nikola Jokic</t>
  </si>
  <si>
    <t>Carmelo Anthony</t>
  </si>
  <si>
    <t>JJ Redick</t>
  </si>
  <si>
    <t>Kyle Lowry</t>
  </si>
  <si>
    <t>Ben Simmons</t>
  </si>
  <si>
    <t>Jamal Murray</t>
  </si>
  <si>
    <t>Brandon Ingram</t>
  </si>
  <si>
    <t>Games Played</t>
  </si>
  <si>
    <t>Points</t>
  </si>
  <si>
    <t>Rebounds</t>
  </si>
  <si>
    <t>Assists</t>
  </si>
  <si>
    <t>Season 2017-2018</t>
  </si>
  <si>
    <t>Target</t>
  </si>
  <si>
    <t>Position</t>
  </si>
  <si>
    <t>10 Players Scroll List</t>
  </si>
  <si>
    <t>Sort by</t>
  </si>
  <si>
    <t>Reset</t>
  </si>
  <si>
    <t>KPI</t>
  </si>
  <si>
    <t>Rank</t>
  </si>
  <si>
    <t>Ranking Position - Unchangeable Number</t>
  </si>
  <si>
    <r>
      <t>Which Players has the  Ranking on the</t>
    </r>
    <r>
      <rPr>
        <b/>
        <sz val="12"/>
        <color theme="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LEFT</t>
    </r>
    <r>
      <rPr>
        <b/>
        <sz val="11"/>
        <color theme="0"/>
        <rFont val="Calibri"/>
        <family val="2"/>
        <scheme val="minor"/>
      </rPr>
      <t xml:space="preserve"> after Dashboard Click</t>
    </r>
  </si>
  <si>
    <t>by Player</t>
  </si>
  <si>
    <t>Actual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</si>
</sst>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Webdings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Border="1"/>
    <xf numFmtId="0" fontId="0" fillId="2" borderId="6" xfId="0" applyFill="1" applyBorder="1"/>
    <xf numFmtId="0" fontId="0" fillId="2" borderId="8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5" borderId="15" xfId="0" applyFill="1" applyBorder="1"/>
    <xf numFmtId="0" fontId="0" fillId="4" borderId="15" xfId="0" applyFill="1" applyBorder="1"/>
    <xf numFmtId="0" fontId="0" fillId="4" borderId="0" xfId="0" applyFill="1" applyBorder="1"/>
    <xf numFmtId="0" fontId="0" fillId="4" borderId="16" xfId="0" applyFill="1" applyBorder="1"/>
    <xf numFmtId="0" fontId="0" fillId="5" borderId="17" xfId="0" applyFill="1" applyBorder="1"/>
    <xf numFmtId="0" fontId="0" fillId="6" borderId="9" xfId="0" applyFill="1" applyBorder="1" applyAlignment="1">
      <alignment horizontal="center" vertical="center"/>
    </xf>
    <xf numFmtId="0" fontId="0" fillId="7" borderId="6" xfId="0" applyFill="1" applyBorder="1"/>
    <xf numFmtId="0" fontId="0" fillId="7" borderId="8" xfId="0" applyFill="1" applyBorder="1"/>
    <xf numFmtId="0" fontId="7" fillId="9" borderId="8" xfId="0" applyFont="1" applyFill="1" applyBorder="1"/>
    <xf numFmtId="0" fontId="7" fillId="9" borderId="6" xfId="0" applyFont="1" applyFill="1" applyBorder="1"/>
    <xf numFmtId="0" fontId="1" fillId="2" borderId="20" xfId="0" applyFont="1" applyFill="1" applyBorder="1"/>
    <xf numFmtId="0" fontId="4" fillId="10" borderId="5" xfId="0" applyFont="1" applyFill="1" applyBorder="1"/>
    <xf numFmtId="0" fontId="4" fillId="10" borderId="5" xfId="0" applyFont="1" applyFill="1" applyBorder="1" applyAlignment="1">
      <alignment horizontal="center" vertical="center"/>
    </xf>
    <xf numFmtId="0" fontId="4" fillId="3" borderId="5" xfId="0" applyFont="1" applyFill="1" applyBorder="1"/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1" fillId="0" borderId="29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right" vertical="center"/>
    </xf>
    <xf numFmtId="0" fontId="0" fillId="0" borderId="13" xfId="0" applyFont="1" applyFill="1" applyBorder="1" applyAlignment="1">
      <alignment horizontal="right" vertical="center"/>
    </xf>
    <xf numFmtId="0" fontId="0" fillId="0" borderId="14" xfId="0" applyFont="1" applyFill="1" applyBorder="1" applyAlignment="1">
      <alignment horizontal="right" vertical="center"/>
    </xf>
    <xf numFmtId="0" fontId="0" fillId="0" borderId="15" xfId="0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0" fillId="0" borderId="18" xfId="0" applyFont="1" applyBorder="1" applyAlignment="1">
      <alignment horizontal="right"/>
    </xf>
    <xf numFmtId="0" fontId="0" fillId="0" borderId="19" xfId="0" applyFont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6" borderId="30" xfId="0" applyFill="1" applyBorder="1"/>
    <xf numFmtId="0" fontId="0" fillId="6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1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0" fontId="5" fillId="8" borderId="20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left" vertic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9" fillId="4" borderId="14" xfId="0" applyFont="1" applyFill="1" applyBorder="1"/>
    <xf numFmtId="0" fontId="9" fillId="5" borderId="16" xfId="0" applyFont="1" applyFill="1" applyBorder="1"/>
    <xf numFmtId="0" fontId="9" fillId="4" borderId="16" xfId="0" applyFont="1" applyFill="1" applyBorder="1"/>
    <xf numFmtId="0" fontId="9" fillId="5" borderId="19" xfId="0" applyFont="1" applyFill="1" applyBorder="1"/>
    <xf numFmtId="0" fontId="9" fillId="4" borderId="20" xfId="0" applyFont="1" applyFill="1" applyBorder="1"/>
    <xf numFmtId="0" fontId="9" fillId="5" borderId="31" xfId="0" applyFont="1" applyFill="1" applyBorder="1"/>
    <xf numFmtId="0" fontId="9" fillId="4" borderId="31" xfId="0" applyFont="1" applyFill="1" applyBorder="1"/>
    <xf numFmtId="0" fontId="9" fillId="5" borderId="32" xfId="0" applyFont="1" applyFill="1" applyBorder="1"/>
    <xf numFmtId="0" fontId="0" fillId="4" borderId="17" xfId="0" applyFill="1" applyBorder="1"/>
    <xf numFmtId="0" fontId="0" fillId="4" borderId="19" xfId="0" applyFill="1" applyBorder="1"/>
    <xf numFmtId="0" fontId="0" fillId="6" borderId="8" xfId="0" applyFill="1" applyBorder="1" applyAlignment="1">
      <alignment horizontal="right"/>
    </xf>
    <xf numFmtId="0" fontId="0" fillId="4" borderId="20" xfId="0" applyFill="1" applyBorder="1" applyProtection="1">
      <protection locked="0"/>
    </xf>
    <xf numFmtId="0" fontId="0" fillId="5" borderId="31" xfId="0" applyFill="1" applyBorder="1" applyProtection="1">
      <protection locked="0"/>
    </xf>
    <xf numFmtId="0" fontId="0" fillId="4" borderId="31" xfId="0" applyFill="1" applyBorder="1" applyProtection="1">
      <protection locked="0"/>
    </xf>
    <xf numFmtId="0" fontId="0" fillId="5" borderId="32" xfId="0" applyFill="1" applyBorder="1" applyProtection="1">
      <protection locked="0"/>
    </xf>
  </cellXfs>
  <cellStyles count="1">
    <cellStyle name="Normal" xfId="0" builtinId="0"/>
  </cellStyles>
  <dxfs count="18">
    <dxf>
      <fill>
        <patternFill patternType="darkGray">
          <fgColor rgb="FFC00000"/>
        </patternFill>
      </fill>
    </dxf>
    <dxf>
      <fill>
        <patternFill patternType="darkGray">
          <fgColor rgb="FFC00000"/>
        </patternFill>
      </fill>
    </dxf>
    <dxf>
      <fill>
        <patternFill patternType="darkGray">
          <fgColor rgb="FFC00000"/>
        </patternFill>
      </fill>
    </dxf>
    <dxf>
      <fill>
        <patternFill patternType="lightTrellis">
          <bgColor rgb="FFC00000"/>
        </patternFill>
      </fill>
    </dxf>
    <dxf>
      <fill>
        <patternFill patternType="lightTrellis">
          <bgColor rgb="FFC00000"/>
        </patternFill>
      </fill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Calculations!$I$6</c:f>
              <c:strCache>
                <c:ptCount val="1"/>
                <c:pt idx="0">
                  <c:v>Actual No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James Harden</c:v>
                </c:pt>
                <c:pt idx="1">
                  <c:v>Anthony Davis</c:v>
                </c:pt>
                <c:pt idx="2">
                  <c:v>Giannis Antetokounmpo</c:v>
                </c:pt>
                <c:pt idx="3">
                  <c:v>Stephen Curry</c:v>
                </c:pt>
                <c:pt idx="4">
                  <c:v>LeBron James</c:v>
                </c:pt>
              </c:strCache>
            </c:strRef>
          </c:cat>
          <c:val>
            <c:numRef>
              <c:f>Calculations!$I$7:$I$11</c:f>
              <c:numCache>
                <c:formatCode>General</c:formatCode>
                <c:ptCount val="5"/>
                <c:pt idx="0">
                  <c:v>54</c:v>
                </c:pt>
                <c:pt idx="1">
                  <c:v>55</c:v>
                </c:pt>
                <c:pt idx="2">
                  <c:v>57</c:v>
                </c:pt>
                <c:pt idx="3">
                  <c:v>47</c:v>
                </c:pt>
                <c:pt idx="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9-4189-B17E-4C0857F5B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7099352"/>
        <c:axId val="947098368"/>
      </c:barChart>
      <c:barChart>
        <c:barDir val="col"/>
        <c:grouping val="stacked"/>
        <c:varyColors val="0"/>
        <c:ser>
          <c:idx val="1"/>
          <c:order val="1"/>
          <c:tx>
            <c:strRef>
              <c:f>Calculations!$J$6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James Harden</c:v>
                </c:pt>
                <c:pt idx="1">
                  <c:v>Anthony Davis</c:v>
                </c:pt>
                <c:pt idx="2">
                  <c:v>Giannis Antetokounmpo</c:v>
                </c:pt>
                <c:pt idx="3">
                  <c:v>Stephen Curry</c:v>
                </c:pt>
                <c:pt idx="4">
                  <c:v>LeBron James</c:v>
                </c:pt>
              </c:strCache>
            </c:strRef>
          </c:cat>
          <c:val>
            <c:numRef>
              <c:f>Calculations!$J$7:$J$11</c:f>
              <c:numCache>
                <c:formatCode>General</c:formatCode>
                <c:ptCount val="5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9-4189-B17E-4C0857F5B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854690296"/>
        <c:axId val="854689968"/>
      </c:barChart>
      <c:catAx>
        <c:axId val="94709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098368"/>
        <c:crosses val="autoZero"/>
        <c:auto val="1"/>
        <c:lblAlgn val="ctr"/>
        <c:lblOffset val="100"/>
        <c:noMultiLvlLbl val="0"/>
      </c:catAx>
      <c:valAx>
        <c:axId val="9470983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47099352"/>
        <c:crosses val="autoZero"/>
        <c:crossBetween val="between"/>
      </c:valAx>
      <c:valAx>
        <c:axId val="8546899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54690296"/>
        <c:crosses val="max"/>
        <c:crossBetween val="between"/>
      </c:valAx>
      <c:catAx>
        <c:axId val="854690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689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Calculations!$I$6</c:f>
              <c:strCache>
                <c:ptCount val="1"/>
                <c:pt idx="0">
                  <c:v>Actual No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James Harden</c:v>
                </c:pt>
                <c:pt idx="1">
                  <c:v>Anthony Davis</c:v>
                </c:pt>
                <c:pt idx="2">
                  <c:v>Giannis Antetokounmpo</c:v>
                </c:pt>
                <c:pt idx="3">
                  <c:v>Stephen Curry</c:v>
                </c:pt>
                <c:pt idx="4">
                  <c:v>LeBron James</c:v>
                </c:pt>
              </c:strCache>
            </c:strRef>
          </c:cat>
          <c:val>
            <c:numRef>
              <c:f>Calculations!$I$12:$I$16</c:f>
              <c:numCache>
                <c:formatCode>General</c:formatCode>
                <c:ptCount val="5"/>
                <c:pt idx="0">
                  <c:v>55</c:v>
                </c:pt>
                <c:pt idx="1">
                  <c:v>54</c:v>
                </c:pt>
                <c:pt idx="2">
                  <c:v>48</c:v>
                </c:pt>
                <c:pt idx="3">
                  <c:v>61</c:v>
                </c:pt>
                <c:pt idx="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B-46DC-B0B4-30AA8FBBF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7099352"/>
        <c:axId val="947098368"/>
      </c:barChart>
      <c:barChart>
        <c:barDir val="col"/>
        <c:grouping val="stacked"/>
        <c:varyColors val="0"/>
        <c:ser>
          <c:idx val="1"/>
          <c:order val="1"/>
          <c:tx>
            <c:strRef>
              <c:f>Calculations!$J$6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Calculations!$H$12:$H$16</c:f>
              <c:strCache>
                <c:ptCount val="5"/>
                <c:pt idx="0">
                  <c:v>Damian Lillard</c:v>
                </c:pt>
                <c:pt idx="1">
                  <c:v>Kevin Durant</c:v>
                </c:pt>
                <c:pt idx="2">
                  <c:v>DeMarcus Cousins</c:v>
                </c:pt>
                <c:pt idx="3">
                  <c:v>Russell Westbrook</c:v>
                </c:pt>
                <c:pt idx="4">
                  <c:v>Kyrie Irving</c:v>
                </c:pt>
              </c:strCache>
            </c:strRef>
          </c:cat>
          <c:val>
            <c:numRef>
              <c:f>Calculations!$J$12:$J$16</c:f>
              <c:numCache>
                <c:formatCode>General</c:formatCode>
                <c:ptCount val="5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1B-46DC-B0B4-30AA8FBBF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854690296"/>
        <c:axId val="854689968"/>
      </c:barChart>
      <c:catAx>
        <c:axId val="94709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098368"/>
        <c:crosses val="autoZero"/>
        <c:auto val="1"/>
        <c:lblAlgn val="ctr"/>
        <c:lblOffset val="100"/>
        <c:noMultiLvlLbl val="0"/>
      </c:catAx>
      <c:valAx>
        <c:axId val="9470983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47099352"/>
        <c:crosses val="autoZero"/>
        <c:crossBetween val="between"/>
      </c:valAx>
      <c:valAx>
        <c:axId val="8546899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54690296"/>
        <c:crosses val="max"/>
        <c:crossBetween val="between"/>
      </c:valAx>
      <c:catAx>
        <c:axId val="854690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689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Calculations!$B$1" max="41" min="1" page="10"/>
</file>

<file path=xl/ctrlProps/ctrlProp2.xml><?xml version="1.0" encoding="utf-8"?>
<formControlPr xmlns="http://schemas.microsoft.com/office/spreadsheetml/2009/9/main" objectType="Radio" firstButton="1" fmlaLink="Calculations!$B$2" lockText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</xdr:row>
          <xdr:rowOff>0</xdr:rowOff>
        </xdr:from>
        <xdr:to>
          <xdr:col>21</xdr:col>
          <xdr:colOff>0</xdr:colOff>
          <xdr:row>16</xdr:row>
          <xdr:rowOff>1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285750</xdr:colOff>
          <xdr:row>3</xdr:row>
          <xdr:rowOff>171450</xdr:rowOff>
        </xdr:from>
        <xdr:to>
          <xdr:col>11</xdr:col>
          <xdr:colOff>552450</xdr:colOff>
          <xdr:row>5</xdr:row>
          <xdr:rowOff>28575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3</xdr:row>
          <xdr:rowOff>171450</xdr:rowOff>
        </xdr:from>
        <xdr:to>
          <xdr:col>13</xdr:col>
          <xdr:colOff>457200</xdr:colOff>
          <xdr:row>5</xdr:row>
          <xdr:rowOff>28575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180975</xdr:colOff>
          <xdr:row>3</xdr:row>
          <xdr:rowOff>171450</xdr:rowOff>
        </xdr:from>
        <xdr:to>
          <xdr:col>15</xdr:col>
          <xdr:colOff>447675</xdr:colOff>
          <xdr:row>5</xdr:row>
          <xdr:rowOff>28575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200025</xdr:colOff>
          <xdr:row>3</xdr:row>
          <xdr:rowOff>171450</xdr:rowOff>
        </xdr:from>
        <xdr:to>
          <xdr:col>17</xdr:col>
          <xdr:colOff>466725</xdr:colOff>
          <xdr:row>5</xdr:row>
          <xdr:rowOff>28575</xdr:rowOff>
        </xdr:to>
        <xdr:sp macro="" textlink="">
          <xdr:nvSpPr>
            <xdr:cNvPr id="3084" name="Option 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438150</xdr:colOff>
          <xdr:row>3</xdr:row>
          <xdr:rowOff>171450</xdr:rowOff>
        </xdr:from>
        <xdr:to>
          <xdr:col>10</xdr:col>
          <xdr:colOff>704850</xdr:colOff>
          <xdr:row>5</xdr:row>
          <xdr:rowOff>28575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0</xdr:colOff>
      <xdr:row>17</xdr:row>
      <xdr:rowOff>0</xdr:rowOff>
    </xdr:from>
    <xdr:to>
      <xdr:col>15</xdr:col>
      <xdr:colOff>0</xdr:colOff>
      <xdr:row>31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A38749-584C-49F7-A998-5D8B7323F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</xdr:colOff>
      <xdr:row>17</xdr:row>
      <xdr:rowOff>0</xdr:rowOff>
    </xdr:from>
    <xdr:to>
      <xdr:col>19</xdr:col>
      <xdr:colOff>1</xdr:colOff>
      <xdr:row>31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6BB4353-46FF-43B8-B155-E2947D1F8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F01A-1E91-40CC-8864-650B6E289A75}">
  <sheetPr>
    <tabColor rgb="FF7030A0"/>
  </sheetPr>
  <dimension ref="J3:S16"/>
  <sheetViews>
    <sheetView tabSelected="1" topLeftCell="G1" workbookViewId="0">
      <selection activeCell="K7" sqref="K7"/>
    </sheetView>
  </sheetViews>
  <sheetFormatPr defaultRowHeight="15" x14ac:dyDescent="0.25"/>
  <cols>
    <col min="11" max="11" width="23" bestFit="1" customWidth="1"/>
    <col min="12" max="12" width="13.5703125" bestFit="1" customWidth="1"/>
    <col min="13" max="13" width="28.140625" customWidth="1"/>
    <col min="15" max="15" width="29.28515625" customWidth="1"/>
    <col min="16" max="16" width="9.85546875" bestFit="1" customWidth="1"/>
    <col min="17" max="17" width="46" customWidth="1"/>
    <col min="19" max="19" width="47.7109375" customWidth="1"/>
  </cols>
  <sheetData>
    <row r="3" spans="10:19" ht="15.75" thickBot="1" x14ac:dyDescent="0.3"/>
    <row r="4" spans="10:19" ht="15.75" thickBot="1" x14ac:dyDescent="0.3">
      <c r="J4" s="65" t="s">
        <v>61</v>
      </c>
      <c r="K4" s="66" t="s">
        <v>66</v>
      </c>
    </row>
    <row r="5" spans="10:19" ht="15.75" thickBot="1" x14ac:dyDescent="0.3">
      <c r="J5" s="67" t="str">
        <f>Calculations!A5</f>
        <v>10 Players Scroll List</v>
      </c>
      <c r="K5" s="68"/>
      <c r="L5" s="68"/>
      <c r="M5" s="68"/>
      <c r="N5" s="68"/>
      <c r="O5" s="68"/>
      <c r="P5" s="68"/>
      <c r="Q5" s="69"/>
      <c r="R5" s="69"/>
      <c r="S5" s="70"/>
    </row>
    <row r="6" spans="10:19" ht="15.75" thickBot="1" x14ac:dyDescent="0.3">
      <c r="J6" s="16" t="str">
        <f>Calculations!A6</f>
        <v>#</v>
      </c>
      <c r="K6" s="58" t="str">
        <f>Calculations!B6</f>
        <v>Player</v>
      </c>
      <c r="L6" s="60" t="str">
        <f>Calculations!C6</f>
        <v>Games Played</v>
      </c>
      <c r="M6" s="64"/>
      <c r="N6" s="60" t="str">
        <f>Calculations!D6</f>
        <v>Points</v>
      </c>
      <c r="O6" s="59"/>
      <c r="P6" s="60" t="str">
        <f>Calculations!E6</f>
        <v>Rebounds</v>
      </c>
      <c r="Q6" s="64"/>
      <c r="R6" s="60" t="str">
        <f>Calculations!F6</f>
        <v>Assists</v>
      </c>
      <c r="S6" s="59"/>
    </row>
    <row r="7" spans="10:19" ht="15.75" x14ac:dyDescent="0.3">
      <c r="J7" s="8">
        <f>Calculations!A7</f>
        <v>1</v>
      </c>
      <c r="K7" s="82" t="str">
        <f>Calculations!B7</f>
        <v>James Harden</v>
      </c>
      <c r="L7" s="8">
        <f>Calculations!C7</f>
        <v>54</v>
      </c>
      <c r="M7" s="71" t="str">
        <f>REPT("c",(L7/Data!$D$2)*10)</f>
        <v>ccccccccc</v>
      </c>
      <c r="N7" s="8">
        <f>Calculations!D7</f>
        <v>31.3</v>
      </c>
      <c r="O7" s="71" t="str">
        <f>REPT("c",(N7/Data!$E$2)*10)</f>
        <v>ccccccccccccc</v>
      </c>
      <c r="P7" s="8">
        <f>Calculations!E7</f>
        <v>5.2</v>
      </c>
      <c r="Q7" s="75" t="str">
        <f>REPT("c",(P7/Data!$F$2)*10)</f>
        <v>ccccccc</v>
      </c>
      <c r="R7" s="8">
        <f>Calculations!F7</f>
        <v>8.9</v>
      </c>
      <c r="S7" s="71" t="str">
        <f>REPT("c",(R7/Data!$G$2)*10)</f>
        <v>ccccccccccccccccc</v>
      </c>
    </row>
    <row r="8" spans="10:19" ht="15.75" x14ac:dyDescent="0.3">
      <c r="J8" s="11">
        <f>Calculations!A8</f>
        <v>2</v>
      </c>
      <c r="K8" s="83" t="str">
        <f>Calculations!B8</f>
        <v>Anthony Davis</v>
      </c>
      <c r="L8" s="11">
        <f>Calculations!C8</f>
        <v>55</v>
      </c>
      <c r="M8" s="72" t="str">
        <f>REPT("c",(L8/Data!$D$2)*10)</f>
        <v>ccccccccc</v>
      </c>
      <c r="N8" s="11">
        <f>Calculations!D8</f>
        <v>28.1</v>
      </c>
      <c r="O8" s="72" t="str">
        <f>REPT("c",(N8/Data!$E$2)*10)</f>
        <v>ccccccccccc</v>
      </c>
      <c r="P8" s="11">
        <f>Calculations!E8</f>
        <v>11.1</v>
      </c>
      <c r="Q8" s="76" t="str">
        <f>REPT("c",(P8/Data!$F$2)*10)</f>
        <v>ccccccccccccccc</v>
      </c>
      <c r="R8" s="11">
        <f>Calculations!F8</f>
        <v>2.4</v>
      </c>
      <c r="S8" s="72" t="str">
        <f>REPT("c",(R8/Data!$G$2)*10)</f>
        <v>cccc</v>
      </c>
    </row>
    <row r="9" spans="10:19" ht="15.75" x14ac:dyDescent="0.3">
      <c r="J9" s="12">
        <f>Calculations!A9</f>
        <v>3</v>
      </c>
      <c r="K9" s="84" t="str">
        <f>Calculations!B9</f>
        <v>Giannis Antetokounmpo</v>
      </c>
      <c r="L9" s="12">
        <f>Calculations!C9</f>
        <v>57</v>
      </c>
      <c r="M9" s="73" t="str">
        <f>REPT("c",(L9/Data!$D$2)*10)</f>
        <v>ccccccccc</v>
      </c>
      <c r="N9" s="12">
        <f>Calculations!D9</f>
        <v>27.2</v>
      </c>
      <c r="O9" s="73" t="str">
        <f>REPT("c",(N9/Data!$E$2)*10)</f>
        <v>ccccccccccc</v>
      </c>
      <c r="P9" s="12">
        <f>Calculations!E9</f>
        <v>10.199999999999999</v>
      </c>
      <c r="Q9" s="77" t="str">
        <f>REPT("c",(P9/Data!$F$2)*10)</f>
        <v>cccccccccccccc</v>
      </c>
      <c r="R9" s="12">
        <f>Calculations!F9</f>
        <v>4.9000000000000004</v>
      </c>
      <c r="S9" s="73" t="str">
        <f>REPT("c",(R9/Data!$G$2)*10)</f>
        <v>ccccccccc</v>
      </c>
    </row>
    <row r="10" spans="10:19" ht="15.75" x14ac:dyDescent="0.3">
      <c r="J10" s="11">
        <f>Calculations!A10</f>
        <v>4</v>
      </c>
      <c r="K10" s="83" t="str">
        <f>Calculations!B10</f>
        <v>Stephen Curry</v>
      </c>
      <c r="L10" s="11">
        <f>Calculations!C10</f>
        <v>47</v>
      </c>
      <c r="M10" s="72" t="str">
        <f>REPT("c",(L10/Data!$D$2)*10)</f>
        <v>ccccccc</v>
      </c>
      <c r="N10" s="11">
        <f>Calculations!D10</f>
        <v>26.7</v>
      </c>
      <c r="O10" s="72" t="str">
        <f>REPT("c",(N10/Data!$E$2)*10)</f>
        <v>ccccccccccc</v>
      </c>
      <c r="P10" s="11">
        <f>Calculations!E10</f>
        <v>5.3</v>
      </c>
      <c r="Q10" s="76" t="str">
        <f>REPT("c",(P10/Data!$F$2)*10)</f>
        <v>ccccccc</v>
      </c>
      <c r="R10" s="11">
        <f>Calculations!F10</f>
        <v>6.4</v>
      </c>
      <c r="S10" s="72" t="str">
        <f>REPT("c",(R10/Data!$G$2)*10)</f>
        <v>cccccccccccc</v>
      </c>
    </row>
    <row r="11" spans="10:19" ht="15.75" x14ac:dyDescent="0.3">
      <c r="J11" s="12">
        <f>Calculations!A11</f>
        <v>5</v>
      </c>
      <c r="K11" s="84" t="str">
        <f>Calculations!B11</f>
        <v>LeBron James</v>
      </c>
      <c r="L11" s="12">
        <f>Calculations!C11</f>
        <v>61</v>
      </c>
      <c r="M11" s="73" t="str">
        <f>REPT("c",(L11/Data!$D$2)*10)</f>
        <v>cccccccccc</v>
      </c>
      <c r="N11" s="12">
        <f>Calculations!D11</f>
        <v>26.7</v>
      </c>
      <c r="O11" s="73" t="str">
        <f>REPT("c",(N11/Data!$E$2)*10)</f>
        <v>ccccccccccc</v>
      </c>
      <c r="P11" s="12">
        <f>Calculations!E11</f>
        <v>8.4</v>
      </c>
      <c r="Q11" s="77" t="str">
        <f>REPT("c",(P11/Data!$F$2)*10)</f>
        <v>cccccccccccc</v>
      </c>
      <c r="R11" s="12">
        <f>Calculations!F11</f>
        <v>9</v>
      </c>
      <c r="S11" s="73" t="str">
        <f>REPT("c",(R11/Data!$G$2)*10)</f>
        <v>cccccccccccccccccc</v>
      </c>
    </row>
    <row r="12" spans="10:19" ht="15.75" x14ac:dyDescent="0.3">
      <c r="J12" s="11">
        <f>Calculations!A12</f>
        <v>6</v>
      </c>
      <c r="K12" s="83" t="str">
        <f>Calculations!B12</f>
        <v>Damian Lillard</v>
      </c>
      <c r="L12" s="11">
        <f>Calculations!C12</f>
        <v>55</v>
      </c>
      <c r="M12" s="72" t="str">
        <f>REPT("c",(L12/Data!$D$2)*10)</f>
        <v>ccccccccc</v>
      </c>
      <c r="N12" s="11">
        <f>Calculations!D12</f>
        <v>26.5</v>
      </c>
      <c r="O12" s="72" t="str">
        <f>REPT("c",(N12/Data!$E$2)*10)</f>
        <v>ccccccccccc</v>
      </c>
      <c r="P12" s="11">
        <f>Calculations!E12</f>
        <v>4.5999999999999996</v>
      </c>
      <c r="Q12" s="76" t="str">
        <f>REPT("c",(P12/Data!$F$2)*10)</f>
        <v>cccccc</v>
      </c>
      <c r="R12" s="11">
        <f>Calculations!F12</f>
        <v>6.5</v>
      </c>
      <c r="S12" s="72" t="str">
        <f>REPT("c",(R12/Data!$G$2)*10)</f>
        <v>ccccccccccccc</v>
      </c>
    </row>
    <row r="13" spans="10:19" ht="15.75" x14ac:dyDescent="0.3">
      <c r="J13" s="12">
        <f>Calculations!A13</f>
        <v>7</v>
      </c>
      <c r="K13" s="84" t="str">
        <f>Calculations!B13</f>
        <v>Kevin Durant</v>
      </c>
      <c r="L13" s="12">
        <f>Calculations!C13</f>
        <v>54</v>
      </c>
      <c r="M13" s="73" t="str">
        <f>REPT("c",(L13/Data!$D$2)*10)</f>
        <v>ccccccccc</v>
      </c>
      <c r="N13" s="12">
        <f>Calculations!D13</f>
        <v>26</v>
      </c>
      <c r="O13" s="73" t="str">
        <f>REPT("c",(N13/Data!$E$2)*10)</f>
        <v>cccccccccc</v>
      </c>
      <c r="P13" s="12">
        <f>Calculations!E13</f>
        <v>6.7</v>
      </c>
      <c r="Q13" s="77" t="str">
        <f>REPT("c",(P13/Data!$F$2)*10)</f>
        <v>ccccccccc</v>
      </c>
      <c r="R13" s="12">
        <f>Calculations!F13</f>
        <v>5.4</v>
      </c>
      <c r="S13" s="73" t="str">
        <f>REPT("c",(R13/Data!$G$2)*10)</f>
        <v>cccccccccc</v>
      </c>
    </row>
    <row r="14" spans="10:19" ht="15.75" x14ac:dyDescent="0.3">
      <c r="J14" s="11">
        <f>Calculations!A14</f>
        <v>8</v>
      </c>
      <c r="K14" s="83" t="str">
        <f>Calculations!B14</f>
        <v>DeMarcus Cousins</v>
      </c>
      <c r="L14" s="11">
        <f>Calculations!C14</f>
        <v>48</v>
      </c>
      <c r="M14" s="72" t="str">
        <f>REPT("c",(L14/Data!$D$2)*10)</f>
        <v>cccccccc</v>
      </c>
      <c r="N14" s="11">
        <f>Calculations!D14</f>
        <v>25.2</v>
      </c>
      <c r="O14" s="72" t="str">
        <f>REPT("c",(N14/Data!$E$2)*10)</f>
        <v>cccccccccc</v>
      </c>
      <c r="P14" s="11">
        <f>Calculations!E14</f>
        <v>12.9</v>
      </c>
      <c r="Q14" s="76" t="str">
        <f>REPT("c",(P14/Data!$F$2)*10)</f>
        <v>cccccccccccccccccc</v>
      </c>
      <c r="R14" s="11">
        <f>Calculations!F14</f>
        <v>5.4</v>
      </c>
      <c r="S14" s="72" t="str">
        <f>REPT("c",(R14/Data!$G$2)*10)</f>
        <v>cccccccccc</v>
      </c>
    </row>
    <row r="15" spans="10:19" ht="15.75" x14ac:dyDescent="0.3">
      <c r="J15" s="12">
        <f>Calculations!A15</f>
        <v>9</v>
      </c>
      <c r="K15" s="84" t="str">
        <f>Calculations!B15</f>
        <v>Russell Westbrook</v>
      </c>
      <c r="L15" s="12">
        <f>Calculations!C15</f>
        <v>61</v>
      </c>
      <c r="M15" s="73" t="str">
        <f>REPT("c",(L15/Data!$D$2)*10)</f>
        <v>cccccccccc</v>
      </c>
      <c r="N15" s="12">
        <f>Calculations!D15</f>
        <v>24.9</v>
      </c>
      <c r="O15" s="73" t="str">
        <f>REPT("c",(N15/Data!$E$2)*10)</f>
        <v>cccccccccc</v>
      </c>
      <c r="P15" s="12">
        <f>Calculations!E15</f>
        <v>9.6</v>
      </c>
      <c r="Q15" s="77" t="str">
        <f>REPT("c",(P15/Data!$F$2)*10)</f>
        <v>ccccccccccccc</v>
      </c>
      <c r="R15" s="12">
        <f>Calculations!F15</f>
        <v>10.3</v>
      </c>
      <c r="S15" s="73" t="str">
        <f>REPT("c",(R15/Data!$G$2)*10)</f>
        <v>cccccccccccccccccccc</v>
      </c>
    </row>
    <row r="16" spans="10:19" ht="16.5" thickBot="1" x14ac:dyDescent="0.35">
      <c r="J16" s="15">
        <f>Calculations!A16</f>
        <v>10</v>
      </c>
      <c r="K16" s="85" t="str">
        <f>Calculations!B16</f>
        <v>Kyrie Irving</v>
      </c>
      <c r="L16" s="15">
        <f>Calculations!C16</f>
        <v>57</v>
      </c>
      <c r="M16" s="74" t="str">
        <f>REPT("c",(L16/Data!$D$2)*10)</f>
        <v>ccccccccc</v>
      </c>
      <c r="N16" s="15">
        <f>Calculations!D16</f>
        <v>24.9</v>
      </c>
      <c r="O16" s="74" t="str">
        <f>REPT("c",(N16/Data!$E$2)*10)</f>
        <v>cccccccccc</v>
      </c>
      <c r="P16" s="15">
        <f>Calculations!E16</f>
        <v>3.7</v>
      </c>
      <c r="Q16" s="78" t="str">
        <f>REPT("c",(P16/Data!$F$2)*10)</f>
        <v>ccccc</v>
      </c>
      <c r="R16" s="15">
        <f>Calculations!F16</f>
        <v>5.0999999999999996</v>
      </c>
      <c r="S16" s="74" t="str">
        <f>REPT("c",(R16/Data!$G$2)*10)</f>
        <v>cccccccccc</v>
      </c>
    </row>
  </sheetData>
  <sheetProtection algorithmName="SHA-512" hashValue="wdS9Jl57k6XFvvij7BbHDeua45R6qGZ6ETvB4YgoRaFu55ZebrR/wDFGxmDXTYrq5/BsweLNEyCpwOe0eLXFxQ==" saltValue="7HRY1LPyha5gMq9xJeOLpw==" spinCount="100000" sheet="1" objects="1" scenarios="1" selectLockedCells="1"/>
  <mergeCells count="5">
    <mergeCell ref="L6:M6"/>
    <mergeCell ref="N6:O6"/>
    <mergeCell ref="P6:Q6"/>
    <mergeCell ref="R6:S6"/>
    <mergeCell ref="Q5:S5"/>
  </mergeCells>
  <conditionalFormatting sqref="M7:M16">
    <cfRule type="expression" dxfId="16" priority="28">
      <formula>AND(L7&gt;=56, L7&lt;=58)</formula>
    </cfRule>
  </conditionalFormatting>
  <conditionalFormatting sqref="O7:O16">
    <cfRule type="expression" dxfId="12" priority="21">
      <formula>AND(N7&gt;=22, N7&lt;=23.9)</formula>
    </cfRule>
    <cfRule type="expression" dxfId="11" priority="22">
      <formula>N7&lt;=21.9</formula>
    </cfRule>
  </conditionalFormatting>
  <conditionalFormatting sqref="Q7:Q16">
    <cfRule type="expression" dxfId="9" priority="13">
      <formula>AND(P7&gt;=6.3, P7&lt;=6.9)</formula>
    </cfRule>
    <cfRule type="expression" dxfId="8" priority="14">
      <formula>P7&lt;=21.9</formula>
    </cfRule>
  </conditionalFormatting>
  <conditionalFormatting sqref="S7:S16">
    <cfRule type="expression" dxfId="6" priority="9">
      <formula>AND(R7&gt;=4, R7&lt;=4.9)</formula>
    </cfRule>
    <cfRule type="expression" dxfId="5" priority="10">
      <formula>R7&lt;=3.9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Scroll Bar 1">
              <controlPr defaultSize="0" autoPict="0">
                <anchor moveWithCells="1">
                  <from>
                    <xdr:col>20</xdr:col>
                    <xdr:colOff>0</xdr:colOff>
                    <xdr:row>4</xdr:row>
                    <xdr:rowOff>0</xdr:rowOff>
                  </from>
                  <to>
                    <xdr:col>21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4" name="Option Button 9">
              <controlPr defaultSize="0" autoFill="0" autoLine="0" autoPict="0">
                <anchor moveWithCells="1">
                  <from>
                    <xdr:col>11</xdr:col>
                    <xdr:colOff>285750</xdr:colOff>
                    <xdr:row>3</xdr:row>
                    <xdr:rowOff>171450</xdr:rowOff>
                  </from>
                  <to>
                    <xdr:col>11</xdr:col>
                    <xdr:colOff>552450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5" name="Option Button 10">
              <controlPr defaultSize="0" autoFill="0" autoLine="0" autoPict="0">
                <anchor moveWithCells="1">
                  <from>
                    <xdr:col>13</xdr:col>
                    <xdr:colOff>190500</xdr:colOff>
                    <xdr:row>3</xdr:row>
                    <xdr:rowOff>171450</xdr:rowOff>
                  </from>
                  <to>
                    <xdr:col>13</xdr:col>
                    <xdr:colOff>457200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6" name="Option Button 11">
              <controlPr defaultSize="0" autoFill="0" autoLine="0" autoPict="0">
                <anchor moveWithCells="1">
                  <from>
                    <xdr:col>15</xdr:col>
                    <xdr:colOff>180975</xdr:colOff>
                    <xdr:row>3</xdr:row>
                    <xdr:rowOff>171450</xdr:rowOff>
                  </from>
                  <to>
                    <xdr:col>15</xdr:col>
                    <xdr:colOff>447675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7" name="Option Button 12">
              <controlPr defaultSize="0" autoFill="0" autoLine="0" autoPict="0">
                <anchor moveWithCells="1">
                  <from>
                    <xdr:col>17</xdr:col>
                    <xdr:colOff>200025</xdr:colOff>
                    <xdr:row>3</xdr:row>
                    <xdr:rowOff>171450</xdr:rowOff>
                  </from>
                  <to>
                    <xdr:col>17</xdr:col>
                    <xdr:colOff>466725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8" name="Option Button 13">
              <controlPr defaultSize="0" autoFill="0" autoLine="0" autoPict="0">
                <anchor moveWithCells="1">
                  <from>
                    <xdr:col>10</xdr:col>
                    <xdr:colOff>438150</xdr:colOff>
                    <xdr:row>3</xdr:row>
                    <xdr:rowOff>171450</xdr:rowOff>
                  </from>
                  <to>
                    <xdr:col>10</xdr:col>
                    <xdr:colOff>704850</xdr:colOff>
                    <xdr:row>5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8" id="{F3030374-43D8-4233-B155-CB4E95C9FC58}">
            <x14:iconSet>
              <x14:cfvo type="percent">
                <xm:f>0</xm:f>
              </x14:cfvo>
              <x14:cfvo type="num">
                <xm:f>56</xm:f>
              </x14:cfvo>
              <x14:cfvo type="num">
                <xm:f>Data!$D$2</xm:f>
              </x14:cfvo>
            </x14:iconSet>
          </x14:cfRule>
          <xm:sqref>L7:M16</xm:sqref>
        </x14:conditionalFormatting>
        <x14:conditionalFormatting xmlns:xm="http://schemas.microsoft.com/office/excel/2006/main">
          <x14:cfRule type="iconSet" priority="37" id="{5C960ED3-FC8A-47F7-8EB5-E943CCA1F260}">
            <x14:iconSet>
              <x14:cfvo type="percent">
                <xm:f>0</xm:f>
              </x14:cfvo>
              <x14:cfvo type="formula">
                <xm:f>22</xm:f>
              </x14:cfvo>
              <x14:cfvo type="num">
                <xm:f>Data!$E$2</xm:f>
              </x14:cfvo>
            </x14:iconSet>
          </x14:cfRule>
          <xm:sqref>N7:N16</xm:sqref>
        </x14:conditionalFormatting>
        <x14:conditionalFormatting xmlns:xm="http://schemas.microsoft.com/office/excel/2006/main">
          <x14:cfRule type="iconSet" priority="36" id="{A7EC331B-498A-4FA8-B7C7-4278C1480B96}">
            <x14:iconSet>
              <x14:cfvo type="percent">
                <xm:f>0</xm:f>
              </x14:cfvo>
              <x14:cfvo type="formula">
                <xm:f>6</xm:f>
              </x14:cfvo>
              <x14:cfvo type="num">
                <xm:f>Data!$F$2</xm:f>
              </x14:cfvo>
            </x14:iconSet>
          </x14:cfRule>
          <xm:sqref>P7:P16</xm:sqref>
        </x14:conditionalFormatting>
        <x14:conditionalFormatting xmlns:xm="http://schemas.microsoft.com/office/excel/2006/main">
          <x14:cfRule type="iconSet" priority="35" id="{FB9FE8F8-A01B-4BFF-907E-91B9A09781E2}">
            <x14:iconSet>
              <x14:cfvo type="percent">
                <xm:f>0</xm:f>
              </x14:cfvo>
              <x14:cfvo type="formula">
                <xm:f>4</xm:f>
              </x14:cfvo>
              <x14:cfvo type="num">
                <xm:f>Data!$G$2</xm:f>
              </x14:cfvo>
            </x14:iconSet>
          </x14:cfRule>
          <xm:sqref>R7:R16</xm:sqref>
        </x14:conditionalFormatting>
        <x14:conditionalFormatting xmlns:xm="http://schemas.microsoft.com/office/excel/2006/main">
          <x14:cfRule type="expression" priority="25" id="{11C69438-0326-45F3-8820-1B2E8804EE13}">
            <xm:f>AND(L7=Data!$D$2)</xm:f>
            <x14:dxf>
              <font>
                <b/>
                <i val="0"/>
                <color rgb="FF00B050"/>
              </font>
            </x14:dxf>
          </x14:cfRule>
          <x14:cfRule type="expression" priority="29" id="{E410D203-D333-4E85-869D-E89F5C57BE6A}">
            <xm:f>L7&lt;Data!$D$2</xm:f>
            <x14:dxf>
              <font>
                <b/>
                <i val="0"/>
                <color rgb="FFFF0000"/>
              </font>
            </x14:dxf>
          </x14:cfRule>
          <x14:cfRule type="expression" priority="30" id="{4899055B-C712-4CEF-B41C-10C3DD7A3F03}">
            <xm:f>L7&gt;Data!$D$2</xm:f>
            <x14:dxf>
              <font>
                <b/>
                <i val="0"/>
                <color rgb="FF00B050"/>
              </font>
            </x14:dxf>
          </x14:cfRule>
          <xm:sqref>M7:M16</xm:sqref>
        </x14:conditionalFormatting>
        <x14:conditionalFormatting xmlns:xm="http://schemas.microsoft.com/office/excel/2006/main">
          <x14:cfRule type="iconSet" priority="24" id="{D3907624-9252-4ED2-B89E-C50CCCBA358C}">
            <x14:iconSet>
              <x14:cfvo type="percent">
                <xm:f>0</xm:f>
              </x14:cfvo>
              <x14:cfvo type="num">
                <xm:f>56</xm:f>
              </x14:cfvo>
              <x14:cfvo type="num">
                <xm:f>Data!$D$2</xm:f>
              </x14:cfvo>
            </x14:iconSet>
          </x14:cfRule>
          <xm:sqref>O7:O16</xm:sqref>
        </x14:conditionalFormatting>
        <x14:conditionalFormatting xmlns:xm="http://schemas.microsoft.com/office/excel/2006/main">
          <x14:cfRule type="expression" priority="20" id="{65277F51-02E4-4674-A6C9-A8FB11E99158}">
            <xm:f>N7&gt;=Data!$E$2</xm:f>
            <x14:dxf>
              <font>
                <b/>
                <i val="0"/>
                <color rgb="FF00B050"/>
              </font>
            </x14:dxf>
          </x14:cfRule>
          <xm:sqref>O7:O16</xm:sqref>
        </x14:conditionalFormatting>
        <x14:conditionalFormatting xmlns:xm="http://schemas.microsoft.com/office/excel/2006/main">
          <x14:cfRule type="iconSet" priority="15" id="{093B7C61-721B-49A1-9562-3078D144DFEA}">
            <x14:iconSet>
              <x14:cfvo type="percent">
                <xm:f>0</xm:f>
              </x14:cfvo>
              <x14:cfvo type="num">
                <xm:f>56</xm:f>
              </x14:cfvo>
              <x14:cfvo type="num">
                <xm:f>Data!$D$2</xm:f>
              </x14:cfvo>
            </x14:iconSet>
          </x14:cfRule>
          <xm:sqref>Q7:Q16</xm:sqref>
        </x14:conditionalFormatting>
        <x14:conditionalFormatting xmlns:xm="http://schemas.microsoft.com/office/excel/2006/main">
          <x14:cfRule type="expression" priority="12" id="{3E8C77B9-D8C7-41C2-B753-2514A5D11874}">
            <xm:f>P7&gt;=Data!$F$2</xm:f>
            <x14:dxf>
              <font>
                <b/>
                <i val="0"/>
                <color rgb="FF00B050"/>
              </font>
            </x14:dxf>
          </x14:cfRule>
          <xm:sqref>Q7:Q16</xm:sqref>
        </x14:conditionalFormatting>
        <x14:conditionalFormatting xmlns:xm="http://schemas.microsoft.com/office/excel/2006/main">
          <x14:cfRule type="iconSet" priority="11" id="{57FD7A8F-B707-4EDF-AA2D-169E341D85B6}">
            <x14:iconSet>
              <x14:cfvo type="percent">
                <xm:f>0</xm:f>
              </x14:cfvo>
              <x14:cfvo type="num">
                <xm:f>56</xm:f>
              </x14:cfvo>
              <x14:cfvo type="num">
                <xm:f>Data!$D$2</xm:f>
              </x14:cfvo>
            </x14:iconSet>
          </x14:cfRule>
          <xm:sqref>S7:S16</xm:sqref>
        </x14:conditionalFormatting>
        <x14:conditionalFormatting xmlns:xm="http://schemas.microsoft.com/office/excel/2006/main">
          <x14:cfRule type="expression" priority="8" id="{98DE5B16-5A9E-4965-BED6-4FBF288DB897}">
            <xm:f>R7&gt;=Data!$G$2</xm:f>
            <x14:dxf>
              <font>
                <b/>
                <i val="0"/>
                <color rgb="FF00B050"/>
              </font>
            </x14:dxf>
          </x14:cfRule>
          <xm:sqref>S7:S16</xm:sqref>
        </x14:conditionalFormatting>
        <x14:conditionalFormatting xmlns:xm="http://schemas.microsoft.com/office/excel/2006/main">
          <x14:cfRule type="expression" priority="5" id="{1666A9A7-418D-4097-AF78-21690730F1C3}">
            <xm:f>Calculations!$B$2=5</xm:f>
            <x14:dxf>
              <fill>
                <patternFill patternType="lightTrellis">
                  <bgColor rgb="FFC00000"/>
                </patternFill>
              </fill>
            </x14:dxf>
          </x14:cfRule>
          <xm:sqref>K6</xm:sqref>
        </x14:conditionalFormatting>
        <x14:conditionalFormatting xmlns:xm="http://schemas.microsoft.com/office/excel/2006/main">
          <x14:cfRule type="expression" priority="4" id="{D726C14C-731E-4CCF-A301-C6190E37DE4D}">
            <xm:f>Calculations!$B$2=1</xm:f>
            <x14:dxf>
              <fill>
                <patternFill patternType="lightTrellis">
                  <bgColor rgb="FFC00000"/>
                </patternFill>
              </fill>
            </x14:dxf>
          </x14:cfRule>
          <xm:sqref>L6:M6</xm:sqref>
        </x14:conditionalFormatting>
        <x14:conditionalFormatting xmlns:xm="http://schemas.microsoft.com/office/excel/2006/main">
          <x14:cfRule type="expression" priority="3" id="{9D546DDF-2D83-4DEC-B1DF-EE48E3D7403F}">
            <xm:f>Calculations!$B$2=2</xm:f>
            <x14:dxf>
              <fill>
                <patternFill patternType="darkGray">
                  <fgColor rgb="FFC00000"/>
                </patternFill>
              </fill>
            </x14:dxf>
          </x14:cfRule>
          <xm:sqref>N6:O6</xm:sqref>
        </x14:conditionalFormatting>
        <x14:conditionalFormatting xmlns:xm="http://schemas.microsoft.com/office/excel/2006/main">
          <x14:cfRule type="expression" priority="2" id="{63162484-572D-453A-958D-AFD47D6B2337}">
            <xm:f>Calculations!$B$2=3</xm:f>
            <x14:dxf>
              <fill>
                <patternFill patternType="darkGray">
                  <fgColor rgb="FFC00000"/>
                </patternFill>
              </fill>
            </x14:dxf>
          </x14:cfRule>
          <xm:sqref>P6:Q6</xm:sqref>
        </x14:conditionalFormatting>
        <x14:conditionalFormatting xmlns:xm="http://schemas.microsoft.com/office/excel/2006/main">
          <x14:cfRule type="expression" priority="1" id="{34A7BD6A-9132-4E34-9DCA-2EB39EB7707D}">
            <xm:f>Calculations!$B$2=4</xm:f>
            <x14:dxf>
              <fill>
                <patternFill patternType="darkGray">
                  <fgColor rgb="FFC00000"/>
                </patternFill>
              </fill>
            </x14:dxf>
          </x14:cfRule>
          <xm:sqref>R6:S6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25EC-9BD4-41F5-9AD2-D8F00FC3A343}">
  <sheetPr>
    <tabColor rgb="FFFFFF00"/>
  </sheetPr>
  <dimension ref="A1:P70"/>
  <sheetViews>
    <sheetView showGridLines="0" workbookViewId="0">
      <selection activeCell="I5" sqref="I5"/>
    </sheetView>
  </sheetViews>
  <sheetFormatPr defaultRowHeight="15" x14ac:dyDescent="0.25"/>
  <cols>
    <col min="2" max="2" width="23" bestFit="1" customWidth="1"/>
    <col min="3" max="3" width="13.5703125" bestFit="1" customWidth="1"/>
    <col min="4" max="4" width="11.42578125" bestFit="1" customWidth="1"/>
    <col min="5" max="5" width="9.85546875" bestFit="1" customWidth="1"/>
    <col min="8" max="8" width="16.5703125" bestFit="1" customWidth="1"/>
    <col min="9" max="9" width="13.5703125" bestFit="1" customWidth="1"/>
    <col min="10" max="10" width="38.7109375" bestFit="1" customWidth="1"/>
    <col min="11" max="11" width="59.5703125" bestFit="1" customWidth="1"/>
    <col min="12" max="12" width="23" bestFit="1" customWidth="1"/>
    <col min="13" max="13" width="13.7109375" bestFit="1" customWidth="1"/>
    <col min="15" max="15" width="9.85546875" bestFit="1" customWidth="1"/>
    <col min="16" max="16" width="7" bestFit="1" customWidth="1"/>
  </cols>
  <sheetData>
    <row r="1" spans="1:10" ht="15.75" thickBot="1" x14ac:dyDescent="0.3">
      <c r="A1" s="6" t="s">
        <v>58</v>
      </c>
      <c r="B1" s="7">
        <v>1</v>
      </c>
    </row>
    <row r="2" spans="1:10" ht="15.75" thickBot="1" x14ac:dyDescent="0.3">
      <c r="A2" s="17" t="s">
        <v>60</v>
      </c>
      <c r="B2" s="18">
        <v>2</v>
      </c>
    </row>
    <row r="3" spans="1:10" ht="15.75" thickBot="1" x14ac:dyDescent="0.3">
      <c r="A3" s="20" t="s">
        <v>62</v>
      </c>
      <c r="B3" s="19" t="str">
        <f>CHOOSE(B2,C20,D20,E20,F20,B20)</f>
        <v>Points</v>
      </c>
    </row>
    <row r="4" spans="1:10" ht="15.75" thickBot="1" x14ac:dyDescent="0.3"/>
    <row r="5" spans="1:10" ht="15.75" thickBot="1" x14ac:dyDescent="0.3">
      <c r="A5" s="48" t="s">
        <v>59</v>
      </c>
      <c r="B5" s="49"/>
      <c r="C5" s="49"/>
      <c r="D5" s="49"/>
      <c r="E5" s="49"/>
      <c r="F5" s="50"/>
    </row>
    <row r="6" spans="1:10" ht="15.75" thickBot="1" x14ac:dyDescent="0.3">
      <c r="A6" t="str">
        <f>Data!B6</f>
        <v>#</v>
      </c>
      <c r="B6" t="str">
        <f>Data!C6</f>
        <v>Player</v>
      </c>
      <c r="C6" t="str">
        <f>Data!D6</f>
        <v>Games Played</v>
      </c>
      <c r="D6" t="str">
        <f>Data!E6</f>
        <v>Points</v>
      </c>
      <c r="E6" t="str">
        <f>Data!F6</f>
        <v>Rebounds</v>
      </c>
      <c r="F6" t="str">
        <f>Data!G6</f>
        <v>Assists</v>
      </c>
      <c r="H6" s="63" t="str">
        <f t="shared" ref="H6:H16" si="0">B6</f>
        <v>Player</v>
      </c>
      <c r="I6" s="62" t="s">
        <v>67</v>
      </c>
      <c r="J6" s="81" t="str">
        <f>Data!B1</f>
        <v>Target</v>
      </c>
    </row>
    <row r="7" spans="1:10" x14ac:dyDescent="0.25">
      <c r="A7">
        <f>$B$1+ROWS($A$7:A7)-1</f>
        <v>1</v>
      </c>
      <c r="B7" t="str" cm="1">
        <f t="array" ref="B7">INDEX(Table2_Good,$A7,2)</f>
        <v>James Harden</v>
      </c>
      <c r="C7" cm="1">
        <f t="array" ref="C7">INDEX(Table2_Good,$A7,3)</f>
        <v>54</v>
      </c>
      <c r="D7" cm="1">
        <f t="array" ref="D7">INDEX(Table2_Good,$A7,4)</f>
        <v>31.3</v>
      </c>
      <c r="E7" cm="1">
        <f t="array" ref="E7">INDEX(Table2_Good,$A7,5)</f>
        <v>5.2</v>
      </c>
      <c r="F7" cm="1">
        <f t="array" ref="F7">INDEX(Table2_Good,$A7,6)</f>
        <v>8.9</v>
      </c>
      <c r="H7" s="8" t="str">
        <f t="shared" si="0"/>
        <v>James Harden</v>
      </c>
      <c r="I7" s="9">
        <f t="shared" ref="I6:I16" si="1">C7</f>
        <v>54</v>
      </c>
      <c r="J7" s="10">
        <f>Data!$D$2</f>
        <v>59</v>
      </c>
    </row>
    <row r="8" spans="1:10" x14ac:dyDescent="0.25">
      <c r="A8">
        <f>$B$1+ROWS($A$7:A8)-1</f>
        <v>2</v>
      </c>
      <c r="B8" t="str" cm="1">
        <f t="array" ref="B8">INDEX(Table2_Good,$A8,2)</f>
        <v>Anthony Davis</v>
      </c>
      <c r="C8" cm="1">
        <f t="array" ref="C8">INDEX(Table2_Good,$A8,3)</f>
        <v>55</v>
      </c>
      <c r="D8" cm="1">
        <f t="array" ref="D8">INDEX(Table2_Good,$A8,4)</f>
        <v>28.1</v>
      </c>
      <c r="E8" cm="1">
        <f t="array" ref="E8">INDEX(Table2_Good,$A8,5)</f>
        <v>11.1</v>
      </c>
      <c r="F8" cm="1">
        <f t="array" ref="F8">INDEX(Table2_Good,$A8,6)</f>
        <v>2.4</v>
      </c>
      <c r="H8" s="12" t="str">
        <f t="shared" si="0"/>
        <v>Anthony Davis</v>
      </c>
      <c r="I8" s="13">
        <f t="shared" si="1"/>
        <v>55</v>
      </c>
      <c r="J8" s="14">
        <f>Data!$D$2</f>
        <v>59</v>
      </c>
    </row>
    <row r="9" spans="1:10" x14ac:dyDescent="0.25">
      <c r="A9">
        <f>$B$1+ROWS($A$7:A9)-1</f>
        <v>3</v>
      </c>
      <c r="B9" t="str" cm="1">
        <f t="array" ref="B9">INDEX(Table2_Good,$A9,2)</f>
        <v>Giannis Antetokounmpo</v>
      </c>
      <c r="C9" cm="1">
        <f t="array" ref="C9">INDEX(Table2_Good,$A9,3)</f>
        <v>57</v>
      </c>
      <c r="D9" cm="1">
        <f t="array" ref="D9">INDEX(Table2_Good,$A9,4)</f>
        <v>27.2</v>
      </c>
      <c r="E9" cm="1">
        <f t="array" ref="E9">INDEX(Table2_Good,$A9,5)</f>
        <v>10.199999999999999</v>
      </c>
      <c r="F9" cm="1">
        <f t="array" ref="F9">INDEX(Table2_Good,$A9,6)</f>
        <v>4.9000000000000004</v>
      </c>
      <c r="H9" s="12" t="str">
        <f t="shared" si="0"/>
        <v>Giannis Antetokounmpo</v>
      </c>
      <c r="I9" s="13">
        <f t="shared" si="1"/>
        <v>57</v>
      </c>
      <c r="J9" s="14">
        <f>Data!$D$2</f>
        <v>59</v>
      </c>
    </row>
    <row r="10" spans="1:10" x14ac:dyDescent="0.25">
      <c r="A10">
        <f>$B$1+ROWS($A$7:A10)-1</f>
        <v>4</v>
      </c>
      <c r="B10" t="str" cm="1">
        <f t="array" ref="B10">INDEX(Table2_Good,$A10,2)</f>
        <v>Stephen Curry</v>
      </c>
      <c r="C10" cm="1">
        <f t="array" ref="C10">INDEX(Table2_Good,$A10,3)</f>
        <v>47</v>
      </c>
      <c r="D10" cm="1">
        <f t="array" ref="D10">INDEX(Table2_Good,$A10,4)</f>
        <v>26.7</v>
      </c>
      <c r="E10" cm="1">
        <f t="array" ref="E10">INDEX(Table2_Good,$A10,5)</f>
        <v>5.3</v>
      </c>
      <c r="F10" cm="1">
        <f t="array" ref="F10">INDEX(Table2_Good,$A10,6)</f>
        <v>6.4</v>
      </c>
      <c r="H10" s="12" t="str">
        <f t="shared" si="0"/>
        <v>Stephen Curry</v>
      </c>
      <c r="I10" s="13">
        <f t="shared" si="1"/>
        <v>47</v>
      </c>
      <c r="J10" s="14">
        <f>Data!$D$2</f>
        <v>59</v>
      </c>
    </row>
    <row r="11" spans="1:10" x14ac:dyDescent="0.25">
      <c r="A11">
        <f>$B$1+ROWS($A$7:A11)-1</f>
        <v>5</v>
      </c>
      <c r="B11" t="str" cm="1">
        <f t="array" ref="B11">INDEX(Table2_Good,$A11,2)</f>
        <v>LeBron James</v>
      </c>
      <c r="C11" cm="1">
        <f t="array" ref="C11">INDEX(Table2_Good,$A11,3)</f>
        <v>61</v>
      </c>
      <c r="D11" cm="1">
        <f t="array" ref="D11">INDEX(Table2_Good,$A11,4)</f>
        <v>26.7</v>
      </c>
      <c r="E11" cm="1">
        <f t="array" ref="E11">INDEX(Table2_Good,$A11,5)</f>
        <v>8.4</v>
      </c>
      <c r="F11" cm="1">
        <f t="array" ref="F11">INDEX(Table2_Good,$A11,6)</f>
        <v>9</v>
      </c>
      <c r="H11" s="12" t="str">
        <f t="shared" si="0"/>
        <v>LeBron James</v>
      </c>
      <c r="I11" s="13">
        <f t="shared" si="1"/>
        <v>61</v>
      </c>
      <c r="J11" s="14">
        <f>Data!$D$2</f>
        <v>59</v>
      </c>
    </row>
    <row r="12" spans="1:10" x14ac:dyDescent="0.25">
      <c r="A12">
        <f>$B$1+ROWS($A$7:A12)-1</f>
        <v>6</v>
      </c>
      <c r="B12" t="str" cm="1">
        <f t="array" ref="B12">INDEX(Table2_Good,$A12,2)</f>
        <v>Damian Lillard</v>
      </c>
      <c r="C12" cm="1">
        <f t="array" ref="C12">INDEX(Table2_Good,$A12,3)</f>
        <v>55</v>
      </c>
      <c r="D12" cm="1">
        <f t="array" ref="D12">INDEX(Table2_Good,$A12,4)</f>
        <v>26.5</v>
      </c>
      <c r="E12" cm="1">
        <f t="array" ref="E12">INDEX(Table2_Good,$A12,5)</f>
        <v>4.5999999999999996</v>
      </c>
      <c r="F12" cm="1">
        <f t="array" ref="F12">INDEX(Table2_Good,$A12,6)</f>
        <v>6.5</v>
      </c>
      <c r="H12" s="12" t="str">
        <f t="shared" si="0"/>
        <v>Damian Lillard</v>
      </c>
      <c r="I12" s="13">
        <f t="shared" si="1"/>
        <v>55</v>
      </c>
      <c r="J12" s="14">
        <f>Data!$D$2</f>
        <v>59</v>
      </c>
    </row>
    <row r="13" spans="1:10" x14ac:dyDescent="0.25">
      <c r="A13">
        <f>$B$1+ROWS($A$7:A13)-1</f>
        <v>7</v>
      </c>
      <c r="B13" t="str" cm="1">
        <f t="array" ref="B13">INDEX(Table2_Good,$A13,2)</f>
        <v>Kevin Durant</v>
      </c>
      <c r="C13" cm="1">
        <f t="array" ref="C13">INDEX(Table2_Good,$A13,3)</f>
        <v>54</v>
      </c>
      <c r="D13" cm="1">
        <f t="array" ref="D13">INDEX(Table2_Good,$A13,4)</f>
        <v>26</v>
      </c>
      <c r="E13" cm="1">
        <f t="array" ref="E13">INDEX(Table2_Good,$A13,5)</f>
        <v>6.7</v>
      </c>
      <c r="F13" cm="1">
        <f t="array" ref="F13">INDEX(Table2_Good,$A13,6)</f>
        <v>5.4</v>
      </c>
      <c r="H13" s="12" t="str">
        <f t="shared" si="0"/>
        <v>Kevin Durant</v>
      </c>
      <c r="I13" s="13">
        <f t="shared" si="1"/>
        <v>54</v>
      </c>
      <c r="J13" s="14">
        <f>Data!$D$2</f>
        <v>59</v>
      </c>
    </row>
    <row r="14" spans="1:10" x14ac:dyDescent="0.25">
      <c r="A14">
        <f>$B$1+ROWS($A$7:A14)-1</f>
        <v>8</v>
      </c>
      <c r="B14" t="str" cm="1">
        <f t="array" ref="B14">INDEX(Table2_Good,$A14,2)</f>
        <v>DeMarcus Cousins</v>
      </c>
      <c r="C14" cm="1">
        <f t="array" ref="C14">INDEX(Table2_Good,$A14,3)</f>
        <v>48</v>
      </c>
      <c r="D14" cm="1">
        <f t="array" ref="D14">INDEX(Table2_Good,$A14,4)</f>
        <v>25.2</v>
      </c>
      <c r="E14" cm="1">
        <f t="array" ref="E14">INDEX(Table2_Good,$A14,5)</f>
        <v>12.9</v>
      </c>
      <c r="F14" cm="1">
        <f t="array" ref="F14">INDEX(Table2_Good,$A14,6)</f>
        <v>5.4</v>
      </c>
      <c r="H14" s="12" t="str">
        <f t="shared" si="0"/>
        <v>DeMarcus Cousins</v>
      </c>
      <c r="I14" s="13">
        <f t="shared" si="1"/>
        <v>48</v>
      </c>
      <c r="J14" s="14">
        <f>Data!$D$2</f>
        <v>59</v>
      </c>
    </row>
    <row r="15" spans="1:10" x14ac:dyDescent="0.25">
      <c r="A15">
        <f>$B$1+ROWS($A$7:A15)-1</f>
        <v>9</v>
      </c>
      <c r="B15" t="str" cm="1">
        <f t="array" ref="B15">INDEX(Table2_Good,$A15,2)</f>
        <v>Russell Westbrook</v>
      </c>
      <c r="C15" cm="1">
        <f t="array" ref="C15">INDEX(Table2_Good,$A15,3)</f>
        <v>61</v>
      </c>
      <c r="D15" cm="1">
        <f t="array" ref="D15">INDEX(Table2_Good,$A15,4)</f>
        <v>24.9</v>
      </c>
      <c r="E15" cm="1">
        <f t="array" ref="E15">INDEX(Table2_Good,$A15,5)</f>
        <v>9.6</v>
      </c>
      <c r="F15" cm="1">
        <f t="array" ref="F15">INDEX(Table2_Good,$A15,6)</f>
        <v>10.3</v>
      </c>
      <c r="H15" s="12" t="str">
        <f t="shared" si="0"/>
        <v>Russell Westbrook</v>
      </c>
      <c r="I15" s="13">
        <f t="shared" si="1"/>
        <v>61</v>
      </c>
      <c r="J15" s="14">
        <f>Data!$D$2</f>
        <v>59</v>
      </c>
    </row>
    <row r="16" spans="1:10" ht="15.75" thickBot="1" x14ac:dyDescent="0.3">
      <c r="A16">
        <f>$B$1+ROWS($A$7:A16)-1</f>
        <v>10</v>
      </c>
      <c r="B16" t="str" cm="1">
        <f t="array" ref="B16">INDEX(Table2_Good,$A16,2)</f>
        <v>Kyrie Irving</v>
      </c>
      <c r="C16" cm="1">
        <f t="array" ref="C16">INDEX(Table2_Good,$A16,3)</f>
        <v>57</v>
      </c>
      <c r="D16" cm="1">
        <f t="array" ref="D16">INDEX(Table2_Good,$A16,4)</f>
        <v>24.9</v>
      </c>
      <c r="E16" cm="1">
        <f t="array" ref="E16">INDEX(Table2_Good,$A16,5)</f>
        <v>3.7</v>
      </c>
      <c r="F16" cm="1">
        <f t="array" ref="F16">INDEX(Table2_Good,$A16,6)</f>
        <v>5.0999999999999996</v>
      </c>
      <c r="H16" s="79" t="str">
        <f t="shared" si="0"/>
        <v>Kyrie Irving</v>
      </c>
      <c r="I16" s="61">
        <f t="shared" si="1"/>
        <v>57</v>
      </c>
      <c r="J16" s="80">
        <f>Data!$D$2</f>
        <v>59</v>
      </c>
    </row>
    <row r="19" spans="1:16" ht="15.75" thickBot="1" x14ac:dyDescent="0.3">
      <c r="A19" s="51" t="s">
        <v>56</v>
      </c>
      <c r="B19" s="52"/>
      <c r="C19" s="52"/>
      <c r="D19" s="52"/>
      <c r="E19" s="52"/>
      <c r="F19" s="53"/>
    </row>
    <row r="20" spans="1:16" ht="16.5" thickBot="1" x14ac:dyDescent="0.3">
      <c r="A20" s="2" t="s">
        <v>0</v>
      </c>
      <c r="B20" s="2" t="s">
        <v>1</v>
      </c>
      <c r="C20" s="1" t="s">
        <v>52</v>
      </c>
      <c r="D20" s="1" t="s">
        <v>53</v>
      </c>
      <c r="E20" s="1" t="s">
        <v>54</v>
      </c>
      <c r="F20" s="1" t="s">
        <v>55</v>
      </c>
      <c r="H20" s="22" t="str">
        <f>B3</f>
        <v>Points</v>
      </c>
      <c r="I20" s="23" t="s">
        <v>63</v>
      </c>
      <c r="J20" s="21" t="s">
        <v>64</v>
      </c>
      <c r="K20" s="24" t="s">
        <v>65</v>
      </c>
      <c r="L20" s="34" t="s">
        <v>1</v>
      </c>
      <c r="M20" s="35" t="s">
        <v>52</v>
      </c>
      <c r="N20" s="36" t="s">
        <v>53</v>
      </c>
      <c r="O20" s="36" t="s">
        <v>54</v>
      </c>
      <c r="P20" s="37" t="s">
        <v>55</v>
      </c>
    </row>
    <row r="21" spans="1:16" x14ac:dyDescent="0.25">
      <c r="A21" s="3">
        <v>1</v>
      </c>
      <c r="B21" s="4" t="s">
        <v>37</v>
      </c>
      <c r="C21" s="3">
        <v>43</v>
      </c>
      <c r="D21" s="3">
        <v>18</v>
      </c>
      <c r="E21" s="4">
        <v>8.1999999999999993</v>
      </c>
      <c r="F21" s="4">
        <v>2.2999999999999998</v>
      </c>
      <c r="H21">
        <f>CHOOSE($B$2,C21,D21,E21,F21,51-A21)+(ROWS($A$21:A21)/10000)</f>
        <v>18.0001</v>
      </c>
      <c r="I21">
        <f>RANK(H21,$H$21:$H$1048576)</f>
        <v>37</v>
      </c>
      <c r="J21" s="25">
        <f>ROWS($I$21:I21)</f>
        <v>1</v>
      </c>
      <c r="K21" s="28" cm="1">
        <f t="array" ref="K21:K70">INDEX(A$21:A$70,MATCH($J$21:$J$70,$I$21:$I$70,0))</f>
        <v>25</v>
      </c>
      <c r="L21" s="31" t="str" cm="1">
        <f t="array" ref="L21:L70">INDEX(B$21:B$70,MATCH($J$21:$J$70,$I$21:$I$70,0))</f>
        <v>James Harden</v>
      </c>
      <c r="M21" s="40" cm="1">
        <f t="array" ref="M21:M70">INDEX(C$21:C$70,MATCH($J$21:$J$70,$I$21:$I$70,0))</f>
        <v>54</v>
      </c>
      <c r="N21" s="41" cm="1">
        <f t="array" ref="N21:N70">INDEX(D$21:D$70,MATCH($J$21:$J$70,$I$21:$I$70,0))</f>
        <v>31.3</v>
      </c>
      <c r="O21" s="41" cm="1">
        <f t="array" ref="O21:O70">INDEX(E$21:E$70,MATCH($J$21:$J$70,$I$21:$I$70,0))</f>
        <v>5.2</v>
      </c>
      <c r="P21" s="42" cm="1">
        <f t="array" ref="P21:P70">INDEX(F$21:F$70,MATCH($J$21:$J$70,$I$21:$I$70,0))</f>
        <v>8.9</v>
      </c>
    </row>
    <row r="22" spans="1:16" x14ac:dyDescent="0.25">
      <c r="A22" s="3">
        <v>2</v>
      </c>
      <c r="B22" s="4" t="s">
        <v>40</v>
      </c>
      <c r="C22" s="3">
        <v>65</v>
      </c>
      <c r="D22" s="3">
        <v>17.8</v>
      </c>
      <c r="E22" s="4">
        <v>4.0999999999999996</v>
      </c>
      <c r="F22" s="4">
        <v>1.8</v>
      </c>
      <c r="H22">
        <f>CHOOSE($B$2,C22,D22,E22,F22,51-A22)+(ROWS($A$21:A22)/10000)</f>
        <v>17.8002</v>
      </c>
      <c r="I22">
        <f t="shared" ref="I22:I70" si="2">RANK(H22,$H$21:$H$1048576)</f>
        <v>39</v>
      </c>
      <c r="J22" s="26">
        <f>ROWS($I$21:I22)</f>
        <v>2</v>
      </c>
      <c r="K22" s="29">
        <v>3</v>
      </c>
      <c r="L22" s="32" t="str">
        <v>Anthony Davis</v>
      </c>
      <c r="M22" s="43">
        <v>55</v>
      </c>
      <c r="N22" s="38">
        <v>28.1</v>
      </c>
      <c r="O22" s="38">
        <v>11.1</v>
      </c>
      <c r="P22" s="44">
        <v>2.4</v>
      </c>
    </row>
    <row r="23" spans="1:16" x14ac:dyDescent="0.25">
      <c r="A23" s="3">
        <v>3</v>
      </c>
      <c r="B23" s="4" t="s">
        <v>3</v>
      </c>
      <c r="C23" s="3">
        <v>55</v>
      </c>
      <c r="D23" s="3">
        <v>28.1</v>
      </c>
      <c r="E23" s="4">
        <v>11.1</v>
      </c>
      <c r="F23" s="4">
        <v>2.4</v>
      </c>
      <c r="H23">
        <f>CHOOSE($B$2,C23,D23,E23,F23,51-A23)+(ROWS($A$21:A23)/10000)</f>
        <v>28.100300000000001</v>
      </c>
      <c r="I23">
        <f t="shared" si="2"/>
        <v>2</v>
      </c>
      <c r="J23" s="26">
        <f>ROWS($I$21:I23)</f>
        <v>3</v>
      </c>
      <c r="K23" s="29">
        <v>21</v>
      </c>
      <c r="L23" s="32" t="str">
        <v>Giannis Antetokounmpo</v>
      </c>
      <c r="M23" s="43">
        <v>57</v>
      </c>
      <c r="N23" s="38">
        <v>27.2</v>
      </c>
      <c r="O23" s="38">
        <v>10.199999999999999</v>
      </c>
      <c r="P23" s="44">
        <v>4.9000000000000004</v>
      </c>
    </row>
    <row r="24" spans="1:16" x14ac:dyDescent="0.25">
      <c r="A24" s="3">
        <v>4</v>
      </c>
      <c r="B24" s="4" t="s">
        <v>49</v>
      </c>
      <c r="C24" s="3">
        <v>59</v>
      </c>
      <c r="D24" s="3">
        <v>16.600000000000001</v>
      </c>
      <c r="E24" s="4">
        <v>7.7</v>
      </c>
      <c r="F24" s="4">
        <v>7.4</v>
      </c>
      <c r="H24">
        <f>CHOOSE($B$2,C24,D24,E24,F24,51-A24)+(ROWS($A$21:A24)/10000)</f>
        <v>16.6004</v>
      </c>
      <c r="I24">
        <f t="shared" si="2"/>
        <v>48</v>
      </c>
      <c r="J24" s="26">
        <f>ROWS($I$21:I24)</f>
        <v>4</v>
      </c>
      <c r="K24" s="29">
        <v>46</v>
      </c>
      <c r="L24" s="32" t="str">
        <v>Stephen Curry</v>
      </c>
      <c r="M24" s="43">
        <v>47</v>
      </c>
      <c r="N24" s="38">
        <v>26.7</v>
      </c>
      <c r="O24" s="38">
        <v>5.3</v>
      </c>
      <c r="P24" s="44">
        <v>6.4</v>
      </c>
    </row>
    <row r="25" spans="1:16" x14ac:dyDescent="0.25">
      <c r="A25" s="3">
        <v>5</v>
      </c>
      <c r="B25" s="4" t="s">
        <v>24</v>
      </c>
      <c r="C25" s="3">
        <v>45</v>
      </c>
      <c r="D25" s="3">
        <v>21.5</v>
      </c>
      <c r="E25" s="4">
        <v>7.6</v>
      </c>
      <c r="F25" s="4">
        <v>5.4</v>
      </c>
      <c r="H25">
        <f>CHOOSE($B$2,C25,D25,E25,F25,51-A25)+(ROWS($A$21:A25)/10000)</f>
        <v>21.500499999999999</v>
      </c>
      <c r="I25">
        <f t="shared" si="2"/>
        <v>23</v>
      </c>
      <c r="J25" s="26">
        <f>ROWS($I$21:I25)</f>
        <v>5</v>
      </c>
      <c r="K25" s="29">
        <v>40</v>
      </c>
      <c r="L25" s="32" t="str">
        <v>LeBron James</v>
      </c>
      <c r="M25" s="43">
        <v>61</v>
      </c>
      <c r="N25" s="38">
        <v>26.7</v>
      </c>
      <c r="O25" s="38">
        <v>8.4</v>
      </c>
      <c r="P25" s="44">
        <v>9</v>
      </c>
    </row>
    <row r="26" spans="1:16" x14ac:dyDescent="0.25">
      <c r="A26" s="3">
        <v>6</v>
      </c>
      <c r="B26" s="4" t="s">
        <v>16</v>
      </c>
      <c r="C26" s="3">
        <v>62</v>
      </c>
      <c r="D26" s="3">
        <v>23.4</v>
      </c>
      <c r="E26" s="4">
        <v>4.5</v>
      </c>
      <c r="F26" s="4">
        <v>4.5</v>
      </c>
      <c r="H26">
        <f>CHOOSE($B$2,C26,D26,E26,F26,51-A26)+(ROWS($A$21:A26)/10000)</f>
        <v>23.400599999999997</v>
      </c>
      <c r="I26">
        <f t="shared" si="2"/>
        <v>15</v>
      </c>
      <c r="J26" s="26">
        <f>ROWS($I$21:I26)</f>
        <v>6</v>
      </c>
      <c r="K26" s="29">
        <v>11</v>
      </c>
      <c r="L26" s="32" t="str">
        <v>Damian Lillard</v>
      </c>
      <c r="M26" s="43">
        <v>55</v>
      </c>
      <c r="N26" s="38">
        <v>26.5</v>
      </c>
      <c r="O26" s="38">
        <v>4.5999999999999996</v>
      </c>
      <c r="P26" s="44">
        <v>6.5</v>
      </c>
    </row>
    <row r="27" spans="1:16" x14ac:dyDescent="0.25">
      <c r="A27" s="3">
        <v>7</v>
      </c>
      <c r="B27" s="4" t="s">
        <v>51</v>
      </c>
      <c r="C27" s="3">
        <v>57</v>
      </c>
      <c r="D27" s="3">
        <v>16.2</v>
      </c>
      <c r="E27" s="4">
        <v>5.4</v>
      </c>
      <c r="F27" s="4">
        <v>3.9</v>
      </c>
      <c r="H27">
        <f>CHOOSE($B$2,C27,D27,E27,F27,51-A27)+(ROWS($A$21:A27)/10000)</f>
        <v>16.200699999999998</v>
      </c>
      <c r="I27">
        <f t="shared" si="2"/>
        <v>50</v>
      </c>
      <c r="J27" s="26">
        <f>ROWS($I$21:I27)</f>
        <v>7</v>
      </c>
      <c r="K27" s="29">
        <v>32</v>
      </c>
      <c r="L27" s="32" t="str">
        <v>Kevin Durant</v>
      </c>
      <c r="M27" s="43">
        <v>54</v>
      </c>
      <c r="N27" s="38">
        <v>26</v>
      </c>
      <c r="O27" s="38">
        <v>6.7</v>
      </c>
      <c r="P27" s="44">
        <v>5.4</v>
      </c>
    </row>
    <row r="28" spans="1:16" x14ac:dyDescent="0.25">
      <c r="A28" s="3">
        <v>8</v>
      </c>
      <c r="B28" s="4" t="s">
        <v>46</v>
      </c>
      <c r="C28" s="3">
        <v>60</v>
      </c>
      <c r="D28" s="3">
        <v>17</v>
      </c>
      <c r="E28" s="4">
        <v>5.9</v>
      </c>
      <c r="F28" s="4">
        <v>1.3</v>
      </c>
      <c r="H28">
        <f>CHOOSE($B$2,C28,D28,E28,F28,51-A28)+(ROWS($A$21:A28)/10000)</f>
        <v>17.000800000000002</v>
      </c>
      <c r="I28">
        <f t="shared" si="2"/>
        <v>45</v>
      </c>
      <c r="J28" s="26">
        <f>ROWS($I$21:I28)</f>
        <v>8</v>
      </c>
      <c r="K28" s="29">
        <v>13</v>
      </c>
      <c r="L28" s="32" t="str">
        <v>DeMarcus Cousins</v>
      </c>
      <c r="M28" s="43">
        <v>48</v>
      </c>
      <c r="N28" s="38">
        <v>25.2</v>
      </c>
      <c r="O28" s="38">
        <v>12.9</v>
      </c>
      <c r="P28" s="44">
        <v>5.4</v>
      </c>
    </row>
    <row r="29" spans="1:16" x14ac:dyDescent="0.25">
      <c r="A29" s="3">
        <v>9</v>
      </c>
      <c r="B29" s="4" t="s">
        <v>33</v>
      </c>
      <c r="C29" s="3">
        <v>43</v>
      </c>
      <c r="D29" s="3">
        <v>18.8</v>
      </c>
      <c r="E29" s="4">
        <v>5.7</v>
      </c>
      <c r="F29" s="4">
        <v>8.1999999999999993</v>
      </c>
      <c r="H29">
        <f>CHOOSE($B$2,C29,D29,E29,F29,51-A29)+(ROWS($A$21:A29)/10000)</f>
        <v>18.800900000000002</v>
      </c>
      <c r="I29">
        <f t="shared" si="2"/>
        <v>32</v>
      </c>
      <c r="J29" s="26">
        <f>ROWS($I$21:I29)</f>
        <v>9</v>
      </c>
      <c r="K29" s="29">
        <v>45</v>
      </c>
      <c r="L29" s="32" t="str">
        <v>Russell Westbrook</v>
      </c>
      <c r="M29" s="43">
        <v>61</v>
      </c>
      <c r="N29" s="38">
        <v>24.9</v>
      </c>
      <c r="O29" s="38">
        <v>9.6</v>
      </c>
      <c r="P29" s="44">
        <v>10.3</v>
      </c>
    </row>
    <row r="30" spans="1:16" x14ac:dyDescent="0.25">
      <c r="A30" s="3">
        <v>10</v>
      </c>
      <c r="B30" s="4" t="s">
        <v>23</v>
      </c>
      <c r="C30" s="3">
        <v>61</v>
      </c>
      <c r="D30" s="3">
        <v>21.6</v>
      </c>
      <c r="E30" s="4">
        <v>3.8</v>
      </c>
      <c r="F30" s="4">
        <v>3.1</v>
      </c>
      <c r="H30">
        <f>CHOOSE($B$2,C30,D30,E30,F30,51-A30)+(ROWS($A$21:A30)/10000)</f>
        <v>21.601000000000003</v>
      </c>
      <c r="I30">
        <f t="shared" si="2"/>
        <v>22</v>
      </c>
      <c r="J30" s="26">
        <f>ROWS($I$21:I30)</f>
        <v>10</v>
      </c>
      <c r="K30" s="29">
        <v>38</v>
      </c>
      <c r="L30" s="32" t="str">
        <v>Kyrie Irving</v>
      </c>
      <c r="M30" s="43">
        <v>57</v>
      </c>
      <c r="N30" s="38">
        <v>24.9</v>
      </c>
      <c r="O30" s="38">
        <v>3.7</v>
      </c>
      <c r="P30" s="44">
        <v>5.0999999999999996</v>
      </c>
    </row>
    <row r="31" spans="1:16" x14ac:dyDescent="0.25">
      <c r="A31" s="3">
        <v>11</v>
      </c>
      <c r="B31" s="4" t="s">
        <v>7</v>
      </c>
      <c r="C31" s="3">
        <v>55</v>
      </c>
      <c r="D31" s="3">
        <v>26.5</v>
      </c>
      <c r="E31" s="4">
        <v>4.5999999999999996</v>
      </c>
      <c r="F31" s="4">
        <v>6.5</v>
      </c>
      <c r="H31">
        <f>CHOOSE($B$2,C31,D31,E31,F31,51-A31)+(ROWS($A$21:A31)/10000)</f>
        <v>26.501100000000001</v>
      </c>
      <c r="I31">
        <f t="shared" si="2"/>
        <v>6</v>
      </c>
      <c r="J31" s="26">
        <f>ROWS($I$21:I31)</f>
        <v>11</v>
      </c>
      <c r="K31" s="29">
        <v>15</v>
      </c>
      <c r="L31" s="32" t="str">
        <v>Devin Booker</v>
      </c>
      <c r="M31" s="43">
        <v>48</v>
      </c>
      <c r="N31" s="38">
        <v>24.9</v>
      </c>
      <c r="O31" s="38">
        <v>4.5999999999999996</v>
      </c>
      <c r="P31" s="44">
        <v>4.8</v>
      </c>
    </row>
    <row r="32" spans="1:16" x14ac:dyDescent="0.25">
      <c r="A32" s="3">
        <v>12</v>
      </c>
      <c r="B32" s="4" t="s">
        <v>15</v>
      </c>
      <c r="C32" s="3">
        <v>60</v>
      </c>
      <c r="D32" s="3">
        <v>23.8</v>
      </c>
      <c r="E32" s="4">
        <v>3.9</v>
      </c>
      <c r="F32" s="4">
        <v>5.2</v>
      </c>
      <c r="H32">
        <f>CHOOSE($B$2,C32,D32,E32,F32,51-A32)+(ROWS($A$21:A32)/10000)</f>
        <v>23.801200000000001</v>
      </c>
      <c r="I32">
        <f t="shared" si="2"/>
        <v>14</v>
      </c>
      <c r="J32" s="26">
        <f>ROWS($I$21:I32)</f>
        <v>12</v>
      </c>
      <c r="K32" s="29">
        <v>50</v>
      </c>
      <c r="L32" s="32" t="str">
        <v>Victor Oladipo</v>
      </c>
      <c r="M32" s="43">
        <v>55</v>
      </c>
      <c r="N32" s="38">
        <v>24.1</v>
      </c>
      <c r="O32" s="38">
        <v>5.3</v>
      </c>
      <c r="P32" s="44">
        <v>4.2</v>
      </c>
    </row>
    <row r="33" spans="1:16" x14ac:dyDescent="0.25">
      <c r="A33" s="3">
        <v>13</v>
      </c>
      <c r="B33" s="4" t="s">
        <v>9</v>
      </c>
      <c r="C33" s="3">
        <v>48</v>
      </c>
      <c r="D33" s="3">
        <v>25.2</v>
      </c>
      <c r="E33" s="4">
        <v>12.9</v>
      </c>
      <c r="F33" s="4">
        <v>5.4</v>
      </c>
      <c r="H33">
        <f>CHOOSE($B$2,C33,D33,E33,F33,51-A33)+(ROWS($A$21:A33)/10000)</f>
        <v>25.2013</v>
      </c>
      <c r="I33">
        <f t="shared" si="2"/>
        <v>8</v>
      </c>
      <c r="J33" s="26">
        <f>ROWS($I$21:I33)</f>
        <v>13</v>
      </c>
      <c r="K33" s="29">
        <v>28</v>
      </c>
      <c r="L33" s="32" t="str">
        <v>Joel Embiid</v>
      </c>
      <c r="M33" s="43">
        <v>49</v>
      </c>
      <c r="N33" s="38">
        <v>23.8</v>
      </c>
      <c r="O33" s="38">
        <v>11.2</v>
      </c>
      <c r="P33" s="44">
        <v>3.2</v>
      </c>
    </row>
    <row r="34" spans="1:16" x14ac:dyDescent="0.25">
      <c r="A34" s="3">
        <v>14</v>
      </c>
      <c r="B34" s="4" t="s">
        <v>31</v>
      </c>
      <c r="C34" s="3">
        <v>58</v>
      </c>
      <c r="D34" s="3">
        <v>19.3</v>
      </c>
      <c r="E34" s="4">
        <v>3.1</v>
      </c>
      <c r="F34" s="4">
        <v>6.1</v>
      </c>
      <c r="H34">
        <f>CHOOSE($B$2,C34,D34,E34,F34,51-A34)+(ROWS($A$21:A34)/10000)</f>
        <v>19.301400000000001</v>
      </c>
      <c r="I34">
        <f t="shared" si="2"/>
        <v>30</v>
      </c>
      <c r="J34" s="26">
        <f>ROWS($I$21:I34)</f>
        <v>14</v>
      </c>
      <c r="K34" s="29">
        <v>12</v>
      </c>
      <c r="L34" s="32" t="str">
        <v>DeMar DeRozan</v>
      </c>
      <c r="M34" s="43">
        <v>60</v>
      </c>
      <c r="N34" s="38">
        <v>23.8</v>
      </c>
      <c r="O34" s="38">
        <v>3.9</v>
      </c>
      <c r="P34" s="44">
        <v>5.2</v>
      </c>
    </row>
    <row r="35" spans="1:16" x14ac:dyDescent="0.25">
      <c r="A35" s="3">
        <v>15</v>
      </c>
      <c r="B35" s="4" t="s">
        <v>10</v>
      </c>
      <c r="C35" s="3">
        <v>48</v>
      </c>
      <c r="D35" s="3">
        <v>24.9</v>
      </c>
      <c r="E35" s="4">
        <v>4.5999999999999996</v>
      </c>
      <c r="F35" s="4">
        <v>4.8</v>
      </c>
      <c r="H35">
        <f>CHOOSE($B$2,C35,D35,E35,F35,51-A35)+(ROWS($A$21:A35)/10000)</f>
        <v>24.901499999999999</v>
      </c>
      <c r="I35">
        <f t="shared" si="2"/>
        <v>11</v>
      </c>
      <c r="J35" s="26">
        <f>ROWS($I$21:I35)</f>
        <v>15</v>
      </c>
      <c r="K35" s="29">
        <v>6</v>
      </c>
      <c r="L35" s="32" t="str">
        <v>Bradley Beal</v>
      </c>
      <c r="M35" s="43">
        <v>62</v>
      </c>
      <c r="N35" s="38">
        <v>23.4</v>
      </c>
      <c r="O35" s="38">
        <v>4.5</v>
      </c>
      <c r="P35" s="44">
        <v>4.5</v>
      </c>
    </row>
    <row r="36" spans="1:16" x14ac:dyDescent="0.25">
      <c r="A36" s="3">
        <v>16</v>
      </c>
      <c r="B36" s="4" t="s">
        <v>28</v>
      </c>
      <c r="C36" s="3">
        <v>58</v>
      </c>
      <c r="D36" s="3">
        <v>19.600000000000001</v>
      </c>
      <c r="E36" s="4">
        <v>3.5</v>
      </c>
      <c r="F36" s="4">
        <v>3.5</v>
      </c>
      <c r="H36">
        <f>CHOOSE($B$2,C36,D36,E36,F36,51-A36)+(ROWS($A$21:A36)/10000)</f>
        <v>19.601600000000001</v>
      </c>
      <c r="I36">
        <f t="shared" si="2"/>
        <v>27</v>
      </c>
      <c r="J36" s="26">
        <f>ROWS($I$21:I36)</f>
        <v>16</v>
      </c>
      <c r="K36" s="29">
        <v>41</v>
      </c>
      <c r="L36" s="32" t="str">
        <v>Lou Williams</v>
      </c>
      <c r="M36" s="43">
        <v>59</v>
      </c>
      <c r="N36" s="38">
        <v>23.2</v>
      </c>
      <c r="O36" s="38">
        <v>2.5</v>
      </c>
      <c r="P36" s="44">
        <v>5.4</v>
      </c>
    </row>
    <row r="37" spans="1:16" x14ac:dyDescent="0.25">
      <c r="A37" s="3">
        <v>17</v>
      </c>
      <c r="B37" s="4" t="s">
        <v>44</v>
      </c>
      <c r="C37" s="3">
        <v>53</v>
      </c>
      <c r="D37" s="3">
        <v>17.3</v>
      </c>
      <c r="E37" s="4">
        <v>3.7</v>
      </c>
      <c r="F37" s="4">
        <v>4.5</v>
      </c>
      <c r="H37">
        <f>CHOOSE($B$2,C37,D37,E37,F37,51-A37)+(ROWS($A$21:A37)/10000)</f>
        <v>17.3017</v>
      </c>
      <c r="I37">
        <f t="shared" si="2"/>
        <v>43</v>
      </c>
      <c r="J37" s="26">
        <f>ROWS($I$21:I37)</f>
        <v>17</v>
      </c>
      <c r="K37" s="29">
        <v>31</v>
      </c>
      <c r="L37" s="32" t="str">
        <v>Kemba Walker</v>
      </c>
      <c r="M37" s="43">
        <v>60</v>
      </c>
      <c r="N37" s="38">
        <v>23.1</v>
      </c>
      <c r="O37" s="38">
        <v>3.3</v>
      </c>
      <c r="P37" s="44">
        <v>5.8</v>
      </c>
    </row>
    <row r="38" spans="1:16" x14ac:dyDescent="0.25">
      <c r="A38" s="3">
        <v>18</v>
      </c>
      <c r="B38" s="4" t="s">
        <v>34</v>
      </c>
      <c r="C38" s="3">
        <v>52</v>
      </c>
      <c r="D38" s="3">
        <v>18.5</v>
      </c>
      <c r="E38" s="4">
        <v>2.2999999999999998</v>
      </c>
      <c r="F38" s="4">
        <v>2.2999999999999998</v>
      </c>
      <c r="H38">
        <f>CHOOSE($B$2,C38,D38,E38,F38,51-A38)+(ROWS($A$21:A38)/10000)</f>
        <v>18.501799999999999</v>
      </c>
      <c r="I38">
        <f t="shared" si="2"/>
        <v>33</v>
      </c>
      <c r="J38" s="26">
        <f>ROWS($I$21:I38)</f>
        <v>18</v>
      </c>
      <c r="K38" s="29">
        <v>36</v>
      </c>
      <c r="L38" s="32" t="str">
        <v>Kristaps Porzingis</v>
      </c>
      <c r="M38" s="43">
        <v>48</v>
      </c>
      <c r="N38" s="38">
        <v>22.7</v>
      </c>
      <c r="O38" s="38">
        <v>6.6</v>
      </c>
      <c r="P38" s="44">
        <v>1.2</v>
      </c>
    </row>
    <row r="39" spans="1:16" x14ac:dyDescent="0.25">
      <c r="A39" s="3">
        <v>19</v>
      </c>
      <c r="B39" s="4" t="s">
        <v>38</v>
      </c>
      <c r="C39" s="3">
        <v>53</v>
      </c>
      <c r="D39" s="3">
        <v>18</v>
      </c>
      <c r="E39" s="4">
        <v>3.2</v>
      </c>
      <c r="F39" s="4">
        <v>2.9</v>
      </c>
      <c r="H39">
        <f>CHOOSE($B$2,C39,D39,E39,F39,51-A39)+(ROWS($A$21:A39)/10000)</f>
        <v>18.001899999999999</v>
      </c>
      <c r="I39">
        <f t="shared" si="2"/>
        <v>36</v>
      </c>
      <c r="J39" s="26">
        <f>ROWS($I$21:I39)</f>
        <v>19</v>
      </c>
      <c r="K39" s="29">
        <v>39</v>
      </c>
      <c r="L39" s="32" t="str">
        <v>LaMarcus Aldridge</v>
      </c>
      <c r="M39" s="43">
        <v>57</v>
      </c>
      <c r="N39" s="38">
        <v>22.5</v>
      </c>
      <c r="O39" s="38">
        <v>8.1999999999999993</v>
      </c>
      <c r="P39" s="44">
        <v>2</v>
      </c>
    </row>
    <row r="40" spans="1:16" x14ac:dyDescent="0.25">
      <c r="A40" s="3">
        <v>20</v>
      </c>
      <c r="B40" s="4" t="s">
        <v>43</v>
      </c>
      <c r="C40" s="3">
        <v>57</v>
      </c>
      <c r="D40" s="3">
        <v>17.5</v>
      </c>
      <c r="E40" s="4">
        <v>2.7</v>
      </c>
      <c r="F40" s="4">
        <v>3.1</v>
      </c>
      <c r="H40">
        <f>CHOOSE($B$2,C40,D40,E40,F40,51-A40)+(ROWS($A$21:A40)/10000)</f>
        <v>17.501999999999999</v>
      </c>
      <c r="I40">
        <f t="shared" si="2"/>
        <v>42</v>
      </c>
      <c r="J40" s="26">
        <f>ROWS($I$21:I40)</f>
        <v>20</v>
      </c>
      <c r="K40" s="29">
        <v>44</v>
      </c>
      <c r="L40" s="32" t="str">
        <v>Paul George</v>
      </c>
      <c r="M40" s="43">
        <v>60</v>
      </c>
      <c r="N40" s="38">
        <v>22.4</v>
      </c>
      <c r="O40" s="38">
        <v>5.6</v>
      </c>
      <c r="P40" s="44">
        <v>3.3</v>
      </c>
    </row>
    <row r="41" spans="1:16" x14ac:dyDescent="0.25">
      <c r="A41" s="3">
        <v>21</v>
      </c>
      <c r="B41" s="4" t="s">
        <v>4</v>
      </c>
      <c r="C41" s="3">
        <v>57</v>
      </c>
      <c r="D41" s="3">
        <v>27.2</v>
      </c>
      <c r="E41" s="4">
        <v>10.199999999999999</v>
      </c>
      <c r="F41" s="4">
        <v>4.9000000000000004</v>
      </c>
      <c r="H41">
        <f>CHOOSE($B$2,C41,D41,E41,F41,51-A41)+(ROWS($A$21:A41)/10000)</f>
        <v>27.202099999999998</v>
      </c>
      <c r="I41">
        <f t="shared" si="2"/>
        <v>3</v>
      </c>
      <c r="J41" s="26">
        <f>ROWS($I$21:I41)</f>
        <v>21</v>
      </c>
      <c r="K41" s="29">
        <v>26</v>
      </c>
      <c r="L41" s="32" t="str">
        <v>Jimmy Butler</v>
      </c>
      <c r="M41" s="43">
        <v>56</v>
      </c>
      <c r="N41" s="38">
        <v>22.2</v>
      </c>
      <c r="O41" s="38">
        <v>5.4</v>
      </c>
      <c r="P41" s="44">
        <v>5</v>
      </c>
    </row>
    <row r="42" spans="1:16" x14ac:dyDescent="0.25">
      <c r="A42" s="3">
        <v>22</v>
      </c>
      <c r="B42" s="4" t="s">
        <v>42</v>
      </c>
      <c r="C42" s="3">
        <v>57</v>
      </c>
      <c r="D42" s="3">
        <v>17.5</v>
      </c>
      <c r="E42" s="4">
        <v>4.0999999999999996</v>
      </c>
      <c r="F42" s="4">
        <v>4.9000000000000004</v>
      </c>
      <c r="H42">
        <f>CHOOSE($B$2,C42,D42,E42,F42,51-A42)+(ROWS($A$21:A42)/10000)</f>
        <v>17.502199999999998</v>
      </c>
      <c r="I42">
        <f t="shared" si="2"/>
        <v>41</v>
      </c>
      <c r="J42" s="26">
        <f>ROWS($I$21:I42)</f>
        <v>22</v>
      </c>
      <c r="K42" s="29">
        <v>10</v>
      </c>
      <c r="L42" s="32" t="str">
        <v>CJ McCollum</v>
      </c>
      <c r="M42" s="43">
        <v>61</v>
      </c>
      <c r="N42" s="38">
        <v>21.6</v>
      </c>
      <c r="O42" s="38">
        <v>3.8</v>
      </c>
      <c r="P42" s="44">
        <v>3.1</v>
      </c>
    </row>
    <row r="43" spans="1:16" x14ac:dyDescent="0.25">
      <c r="A43" s="3">
        <v>23</v>
      </c>
      <c r="B43" s="4" t="s">
        <v>35</v>
      </c>
      <c r="C43" s="3">
        <v>60</v>
      </c>
      <c r="D43" s="3">
        <v>18.3</v>
      </c>
      <c r="E43" s="4">
        <v>6.4</v>
      </c>
      <c r="F43" s="4">
        <v>1.9</v>
      </c>
      <c r="H43">
        <f>CHOOSE($B$2,C43,D43,E43,F43,51-A43)+(ROWS($A$21:A43)/10000)</f>
        <v>18.302300000000002</v>
      </c>
      <c r="I43">
        <f t="shared" si="2"/>
        <v>34</v>
      </c>
      <c r="J43" s="26">
        <f>ROWS($I$21:I43)</f>
        <v>23</v>
      </c>
      <c r="K43" s="29">
        <v>5</v>
      </c>
      <c r="L43" s="32" t="str">
        <v>Blake Griffin</v>
      </c>
      <c r="M43" s="43">
        <v>45</v>
      </c>
      <c r="N43" s="38">
        <v>21.5</v>
      </c>
      <c r="O43" s="38">
        <v>7.6</v>
      </c>
      <c r="P43" s="44">
        <v>5.4</v>
      </c>
    </row>
    <row r="44" spans="1:16" x14ac:dyDescent="0.25">
      <c r="A44" s="3">
        <v>24</v>
      </c>
      <c r="B44" s="4" t="s">
        <v>50</v>
      </c>
      <c r="C44" s="3">
        <v>60</v>
      </c>
      <c r="D44" s="3">
        <v>16.399999999999999</v>
      </c>
      <c r="E44" s="4">
        <v>3.6</v>
      </c>
      <c r="F44" s="4">
        <v>3.1</v>
      </c>
      <c r="H44">
        <f>CHOOSE($B$2,C44,D44,E44,F44,51-A44)+(ROWS($A$21:A44)/10000)</f>
        <v>16.4024</v>
      </c>
      <c r="I44">
        <f t="shared" si="2"/>
        <v>49</v>
      </c>
      <c r="J44" s="26">
        <f>ROWS($I$21:I44)</f>
        <v>24</v>
      </c>
      <c r="K44" s="29">
        <v>30</v>
      </c>
      <c r="L44" s="32" t="str">
        <v>Karl-Anthony Towns</v>
      </c>
      <c r="M44" s="43">
        <v>65</v>
      </c>
      <c r="N44" s="38">
        <v>20.5</v>
      </c>
      <c r="O44" s="38">
        <v>12.3</v>
      </c>
      <c r="P44" s="44">
        <v>2.4</v>
      </c>
    </row>
    <row r="45" spans="1:16" x14ac:dyDescent="0.25">
      <c r="A45" s="3">
        <v>25</v>
      </c>
      <c r="B45" s="4" t="s">
        <v>2</v>
      </c>
      <c r="C45" s="3">
        <v>54</v>
      </c>
      <c r="D45" s="3">
        <v>31.3</v>
      </c>
      <c r="E45" s="4">
        <v>5.2</v>
      </c>
      <c r="F45" s="4">
        <v>8.9</v>
      </c>
      <c r="H45">
        <f>CHOOSE($B$2,C45,D45,E45,F45,51-A45)+(ROWS($A$21:A45)/10000)</f>
        <v>31.302500000000002</v>
      </c>
      <c r="I45">
        <f t="shared" si="2"/>
        <v>1</v>
      </c>
      <c r="J45" s="26">
        <f>ROWS($I$21:I45)</f>
        <v>25</v>
      </c>
      <c r="K45" s="29">
        <v>34</v>
      </c>
      <c r="L45" s="32" t="str">
        <v>Khris Middleton</v>
      </c>
      <c r="M45" s="43">
        <v>61</v>
      </c>
      <c r="N45" s="38">
        <v>20</v>
      </c>
      <c r="O45" s="38">
        <v>5.2</v>
      </c>
      <c r="P45" s="44">
        <v>4</v>
      </c>
    </row>
    <row r="46" spans="1:16" x14ac:dyDescent="0.25">
      <c r="A46" s="3">
        <v>26</v>
      </c>
      <c r="B46" s="4" t="s">
        <v>22</v>
      </c>
      <c r="C46" s="3">
        <v>56</v>
      </c>
      <c r="D46" s="3">
        <v>22.2</v>
      </c>
      <c r="E46" s="4">
        <v>5.4</v>
      </c>
      <c r="F46" s="4">
        <v>5</v>
      </c>
      <c r="H46">
        <f>CHOOSE($B$2,C46,D46,E46,F46,51-A46)+(ROWS($A$21:A46)/10000)</f>
        <v>22.2026</v>
      </c>
      <c r="I46">
        <f t="shared" si="2"/>
        <v>21</v>
      </c>
      <c r="J46" s="26">
        <f>ROWS($I$21:I46)</f>
        <v>26</v>
      </c>
      <c r="K46" s="29">
        <v>35</v>
      </c>
      <c r="L46" s="32" t="str">
        <v>Klay Thompson</v>
      </c>
      <c r="M46" s="43">
        <v>61</v>
      </c>
      <c r="N46" s="38">
        <v>19.8</v>
      </c>
      <c r="O46" s="38">
        <v>3.9</v>
      </c>
      <c r="P46" s="44">
        <v>2.5</v>
      </c>
    </row>
    <row r="47" spans="1:16" x14ac:dyDescent="0.25">
      <c r="A47" s="3">
        <v>27</v>
      </c>
      <c r="B47" s="4" t="s">
        <v>47</v>
      </c>
      <c r="C47" s="3">
        <v>49</v>
      </c>
      <c r="D47" s="3">
        <v>16.7</v>
      </c>
      <c r="E47" s="4">
        <v>2.7</v>
      </c>
      <c r="F47" s="4">
        <v>3.2</v>
      </c>
      <c r="H47">
        <f>CHOOSE($B$2,C47,D47,E47,F47,51-A47)+(ROWS($A$21:A47)/10000)</f>
        <v>16.7027</v>
      </c>
      <c r="I47">
        <f t="shared" si="2"/>
        <v>46</v>
      </c>
      <c r="J47" s="26">
        <f>ROWS($I$21:I47)</f>
        <v>27</v>
      </c>
      <c r="K47" s="29">
        <v>16</v>
      </c>
      <c r="L47" s="32" t="str">
        <v>Donovan Mitchell</v>
      </c>
      <c r="M47" s="43">
        <v>58</v>
      </c>
      <c r="N47" s="38">
        <v>19.600000000000001</v>
      </c>
      <c r="O47" s="38">
        <v>3.5</v>
      </c>
      <c r="P47" s="44">
        <v>3.5</v>
      </c>
    </row>
    <row r="48" spans="1:16" x14ac:dyDescent="0.25">
      <c r="A48" s="3">
        <v>28</v>
      </c>
      <c r="B48" s="4" t="s">
        <v>14</v>
      </c>
      <c r="C48" s="3">
        <v>49</v>
      </c>
      <c r="D48" s="3">
        <v>23.8</v>
      </c>
      <c r="E48" s="4">
        <v>11.2</v>
      </c>
      <c r="F48" s="4">
        <v>3.2</v>
      </c>
      <c r="H48">
        <f>CHOOSE($B$2,C48,D48,E48,F48,51-A48)+(ROWS($A$21:A48)/10000)</f>
        <v>23.802800000000001</v>
      </c>
      <c r="I48">
        <f t="shared" si="2"/>
        <v>13</v>
      </c>
      <c r="J48" s="26">
        <f>ROWS($I$21:I48)</f>
        <v>28</v>
      </c>
      <c r="K48" s="29">
        <v>47</v>
      </c>
      <c r="L48" s="32" t="str">
        <v>TJ Warren</v>
      </c>
      <c r="M48" s="43">
        <v>59</v>
      </c>
      <c r="N48" s="38">
        <v>19.5</v>
      </c>
      <c r="O48" s="38">
        <v>5.0999999999999996</v>
      </c>
      <c r="P48" s="44">
        <v>1.4</v>
      </c>
    </row>
    <row r="49" spans="1:16" x14ac:dyDescent="0.25">
      <c r="A49" s="3">
        <v>29</v>
      </c>
      <c r="B49" s="4" t="s">
        <v>32</v>
      </c>
      <c r="C49" s="3">
        <v>61</v>
      </c>
      <c r="D49" s="3">
        <v>19.2</v>
      </c>
      <c r="E49" s="4">
        <v>4.4000000000000004</v>
      </c>
      <c r="F49" s="4">
        <v>5.5</v>
      </c>
      <c r="H49">
        <f>CHOOSE($B$2,C49,D49,E49,F49,51-A49)+(ROWS($A$21:A49)/10000)</f>
        <v>19.2029</v>
      </c>
      <c r="I49">
        <f t="shared" si="2"/>
        <v>31</v>
      </c>
      <c r="J49" s="26">
        <f>ROWS($I$21:I49)</f>
        <v>29</v>
      </c>
      <c r="K49" s="29">
        <v>49</v>
      </c>
      <c r="L49" s="32" t="str">
        <v>Tyreke Evans</v>
      </c>
      <c r="M49" s="43">
        <v>49</v>
      </c>
      <c r="N49" s="38">
        <v>19.399999999999999</v>
      </c>
      <c r="O49" s="38">
        <v>5.0999999999999996</v>
      </c>
      <c r="P49" s="44">
        <v>5.0999999999999996</v>
      </c>
    </row>
    <row r="50" spans="1:16" x14ac:dyDescent="0.25">
      <c r="A50" s="3">
        <v>30</v>
      </c>
      <c r="B50" s="4" t="s">
        <v>25</v>
      </c>
      <c r="C50" s="3">
        <v>65</v>
      </c>
      <c r="D50" s="3">
        <v>20.5</v>
      </c>
      <c r="E50" s="4">
        <v>12.3</v>
      </c>
      <c r="F50" s="4">
        <v>2.4</v>
      </c>
      <c r="H50">
        <f>CHOOSE($B$2,C50,D50,E50,F50,51-A50)+(ROWS($A$21:A50)/10000)</f>
        <v>20.503</v>
      </c>
      <c r="I50">
        <f t="shared" si="2"/>
        <v>24</v>
      </c>
      <c r="J50" s="26">
        <f>ROWS($I$21:I50)</f>
        <v>30</v>
      </c>
      <c r="K50" s="29">
        <v>14</v>
      </c>
      <c r="L50" s="32" t="str">
        <v>Dennis Schroder</v>
      </c>
      <c r="M50" s="43">
        <v>58</v>
      </c>
      <c r="N50" s="38">
        <v>19.3</v>
      </c>
      <c r="O50" s="38">
        <v>3.1</v>
      </c>
      <c r="P50" s="44">
        <v>6.1</v>
      </c>
    </row>
    <row r="51" spans="1:16" x14ac:dyDescent="0.25">
      <c r="A51" s="3">
        <v>31</v>
      </c>
      <c r="B51" s="4" t="s">
        <v>18</v>
      </c>
      <c r="C51" s="3">
        <v>60</v>
      </c>
      <c r="D51" s="3">
        <v>23.1</v>
      </c>
      <c r="E51" s="4">
        <v>3.3</v>
      </c>
      <c r="F51" s="4">
        <v>5.8</v>
      </c>
      <c r="H51">
        <f>CHOOSE($B$2,C51,D51,E51,F51,51-A51)+(ROWS($A$21:A51)/10000)</f>
        <v>23.103100000000001</v>
      </c>
      <c r="I51">
        <f t="shared" si="2"/>
        <v>17</v>
      </c>
      <c r="J51" s="26">
        <f>ROWS($I$21:I51)</f>
        <v>31</v>
      </c>
      <c r="K51" s="29">
        <v>29</v>
      </c>
      <c r="L51" s="32" t="str">
        <v>Jrue Holiday</v>
      </c>
      <c r="M51" s="43">
        <v>61</v>
      </c>
      <c r="N51" s="38">
        <v>19.2</v>
      </c>
      <c r="O51" s="38">
        <v>4.4000000000000004</v>
      </c>
      <c r="P51" s="44">
        <v>5.5</v>
      </c>
    </row>
    <row r="52" spans="1:16" x14ac:dyDescent="0.25">
      <c r="A52" s="3">
        <v>32</v>
      </c>
      <c r="B52" s="4" t="s">
        <v>8</v>
      </c>
      <c r="C52" s="3">
        <v>54</v>
      </c>
      <c r="D52" s="3">
        <v>26</v>
      </c>
      <c r="E52" s="4">
        <v>6.7</v>
      </c>
      <c r="F52" s="4">
        <v>5.4</v>
      </c>
      <c r="H52">
        <f>CHOOSE($B$2,C52,D52,E52,F52,51-A52)+(ROWS($A$21:A52)/10000)</f>
        <v>26.0032</v>
      </c>
      <c r="I52">
        <f t="shared" si="2"/>
        <v>7</v>
      </c>
      <c r="J52" s="26">
        <f>ROWS($I$21:I52)</f>
        <v>32</v>
      </c>
      <c r="K52" s="29">
        <v>9</v>
      </c>
      <c r="L52" s="32" t="str">
        <v>Chris Paul</v>
      </c>
      <c r="M52" s="43">
        <v>43</v>
      </c>
      <c r="N52" s="38">
        <v>18.8</v>
      </c>
      <c r="O52" s="38">
        <v>5.7</v>
      </c>
      <c r="P52" s="44">
        <v>8.1999999999999993</v>
      </c>
    </row>
    <row r="53" spans="1:16" x14ac:dyDescent="0.25">
      <c r="A53" s="3">
        <v>33</v>
      </c>
      <c r="B53" s="4" t="s">
        <v>39</v>
      </c>
      <c r="C53" s="3">
        <v>48</v>
      </c>
      <c r="D53" s="3">
        <v>17.899999999999999</v>
      </c>
      <c r="E53" s="4">
        <v>9.4</v>
      </c>
      <c r="F53" s="4">
        <v>1.6</v>
      </c>
      <c r="H53">
        <f>CHOOSE($B$2,C53,D53,E53,F53,51-A53)+(ROWS($A$21:A53)/10000)</f>
        <v>17.903299999999998</v>
      </c>
      <c r="I53">
        <f t="shared" si="2"/>
        <v>38</v>
      </c>
      <c r="J53" s="26">
        <f>ROWS($I$21:I53)</f>
        <v>33</v>
      </c>
      <c r="K53" s="29">
        <v>18</v>
      </c>
      <c r="L53" s="32" t="str">
        <v>Eric Gordon</v>
      </c>
      <c r="M53" s="43">
        <v>52</v>
      </c>
      <c r="N53" s="38">
        <v>18.5</v>
      </c>
      <c r="O53" s="38">
        <v>2.2999999999999998</v>
      </c>
      <c r="P53" s="44">
        <v>2.2999999999999998</v>
      </c>
    </row>
    <row r="54" spans="1:16" x14ac:dyDescent="0.25">
      <c r="A54" s="3">
        <v>34</v>
      </c>
      <c r="B54" s="4" t="s">
        <v>26</v>
      </c>
      <c r="C54" s="3">
        <v>61</v>
      </c>
      <c r="D54" s="3">
        <v>20</v>
      </c>
      <c r="E54" s="4">
        <v>5.2</v>
      </c>
      <c r="F54" s="4">
        <v>4</v>
      </c>
      <c r="H54">
        <f>CHOOSE($B$2,C54,D54,E54,F54,51-A54)+(ROWS($A$21:A54)/10000)</f>
        <v>20.003399999999999</v>
      </c>
      <c r="I54">
        <f t="shared" si="2"/>
        <v>25</v>
      </c>
      <c r="J54" s="26">
        <f>ROWS($I$21:I54)</f>
        <v>34</v>
      </c>
      <c r="K54" s="29">
        <v>23</v>
      </c>
      <c r="L54" s="32" t="str">
        <v>Harrison Barnes</v>
      </c>
      <c r="M54" s="43">
        <v>60</v>
      </c>
      <c r="N54" s="38">
        <v>18.3</v>
      </c>
      <c r="O54" s="38">
        <v>6.4</v>
      </c>
      <c r="P54" s="44">
        <v>1.9</v>
      </c>
    </row>
    <row r="55" spans="1:16" x14ac:dyDescent="0.25">
      <c r="A55" s="3">
        <v>35</v>
      </c>
      <c r="B55" s="4" t="s">
        <v>27</v>
      </c>
      <c r="C55" s="3">
        <v>61</v>
      </c>
      <c r="D55" s="3">
        <v>19.8</v>
      </c>
      <c r="E55" s="4">
        <v>3.9</v>
      </c>
      <c r="F55" s="4">
        <v>2.5</v>
      </c>
      <c r="H55">
        <f>CHOOSE($B$2,C55,D55,E55,F55,51-A55)+(ROWS($A$21:A55)/10000)</f>
        <v>19.8035</v>
      </c>
      <c r="I55">
        <f t="shared" si="2"/>
        <v>26</v>
      </c>
      <c r="J55" s="26">
        <f>ROWS($I$21:I55)</f>
        <v>35</v>
      </c>
      <c r="K55" s="29">
        <v>48</v>
      </c>
      <c r="L55" s="32" t="str">
        <v>Tobias Harris</v>
      </c>
      <c r="M55" s="43">
        <v>58</v>
      </c>
      <c r="N55" s="38">
        <v>18.2</v>
      </c>
      <c r="O55" s="38">
        <v>5.4</v>
      </c>
      <c r="P55" s="44">
        <v>2.1</v>
      </c>
    </row>
    <row r="56" spans="1:16" x14ac:dyDescent="0.25">
      <c r="A56" s="3">
        <v>36</v>
      </c>
      <c r="B56" s="4" t="s">
        <v>19</v>
      </c>
      <c r="C56" s="3">
        <v>48</v>
      </c>
      <c r="D56" s="3">
        <v>22.7</v>
      </c>
      <c r="E56" s="4">
        <v>6.6</v>
      </c>
      <c r="F56" s="4">
        <v>1.2</v>
      </c>
      <c r="H56">
        <f>CHOOSE($B$2,C56,D56,E56,F56,51-A56)+(ROWS($A$21:A56)/10000)</f>
        <v>22.703599999999998</v>
      </c>
      <c r="I56">
        <f t="shared" si="2"/>
        <v>18</v>
      </c>
      <c r="J56" s="26">
        <f>ROWS($I$21:I56)</f>
        <v>36</v>
      </c>
      <c r="K56" s="29">
        <v>19</v>
      </c>
      <c r="L56" s="32" t="str">
        <v>Evan Fournier</v>
      </c>
      <c r="M56" s="43">
        <v>53</v>
      </c>
      <c r="N56" s="38">
        <v>18</v>
      </c>
      <c r="O56" s="38">
        <v>3.2</v>
      </c>
      <c r="P56" s="44">
        <v>2.9</v>
      </c>
    </row>
    <row r="57" spans="1:16" x14ac:dyDescent="0.25">
      <c r="A57" s="3">
        <v>37</v>
      </c>
      <c r="B57" s="4" t="s">
        <v>48</v>
      </c>
      <c r="C57" s="3">
        <v>57</v>
      </c>
      <c r="D57" s="3">
        <v>16.600000000000001</v>
      </c>
      <c r="E57" s="4">
        <v>5.7</v>
      </c>
      <c r="F57" s="4">
        <v>6.5</v>
      </c>
      <c r="H57">
        <f>CHOOSE($B$2,C57,D57,E57,F57,51-A57)+(ROWS($A$21:A57)/10000)</f>
        <v>16.6037</v>
      </c>
      <c r="I57">
        <f t="shared" si="2"/>
        <v>47</v>
      </c>
      <c r="J57" s="26">
        <f>ROWS($I$21:I57)</f>
        <v>37</v>
      </c>
      <c r="K57" s="29">
        <v>1</v>
      </c>
      <c r="L57" s="32" t="str">
        <v>Aaron Gordon</v>
      </c>
      <c r="M57" s="43">
        <v>43</v>
      </c>
      <c r="N57" s="38">
        <v>18</v>
      </c>
      <c r="O57" s="38">
        <v>8.1999999999999993</v>
      </c>
      <c r="P57" s="44">
        <v>2.2999999999999998</v>
      </c>
    </row>
    <row r="58" spans="1:16" x14ac:dyDescent="0.25">
      <c r="A58" s="3">
        <v>38</v>
      </c>
      <c r="B58" s="4" t="s">
        <v>12</v>
      </c>
      <c r="C58" s="3">
        <v>57</v>
      </c>
      <c r="D58" s="3">
        <v>24.9</v>
      </c>
      <c r="E58" s="4">
        <v>3.7</v>
      </c>
      <c r="F58" s="4">
        <v>5.0999999999999996</v>
      </c>
      <c r="H58">
        <f>CHOOSE($B$2,C58,D58,E58,F58,51-A58)+(ROWS($A$21:A58)/10000)</f>
        <v>24.903799999999997</v>
      </c>
      <c r="I58">
        <f t="shared" si="2"/>
        <v>10</v>
      </c>
      <c r="J58" s="26">
        <f>ROWS($I$21:I58)</f>
        <v>38</v>
      </c>
      <c r="K58" s="29">
        <v>33</v>
      </c>
      <c r="L58" s="32" t="str">
        <v>Kevin Love</v>
      </c>
      <c r="M58" s="43">
        <v>48</v>
      </c>
      <c r="N58" s="38">
        <v>17.899999999999999</v>
      </c>
      <c r="O58" s="38">
        <v>9.4</v>
      </c>
      <c r="P58" s="44">
        <v>1.6</v>
      </c>
    </row>
    <row r="59" spans="1:16" x14ac:dyDescent="0.25">
      <c r="A59" s="3">
        <v>39</v>
      </c>
      <c r="B59" s="4" t="s">
        <v>20</v>
      </c>
      <c r="C59" s="3">
        <v>57</v>
      </c>
      <c r="D59" s="3">
        <v>22.5</v>
      </c>
      <c r="E59" s="4">
        <v>8.1999999999999993</v>
      </c>
      <c r="F59" s="4">
        <v>2</v>
      </c>
      <c r="H59">
        <f>CHOOSE($B$2,C59,D59,E59,F59,51-A59)+(ROWS($A$21:A59)/10000)</f>
        <v>22.503900000000002</v>
      </c>
      <c r="I59">
        <f t="shared" si="2"/>
        <v>19</v>
      </c>
      <c r="J59" s="26">
        <f>ROWS($I$21:I59)</f>
        <v>39</v>
      </c>
      <c r="K59" s="29">
        <v>2</v>
      </c>
      <c r="L59" s="32" t="str">
        <v>Andrew Wiggins</v>
      </c>
      <c r="M59" s="43">
        <v>65</v>
      </c>
      <c r="N59" s="38">
        <v>17.8</v>
      </c>
      <c r="O59" s="38">
        <v>4.0999999999999996</v>
      </c>
      <c r="P59" s="44">
        <v>1.8</v>
      </c>
    </row>
    <row r="60" spans="1:16" x14ac:dyDescent="0.25">
      <c r="A60" s="3">
        <v>40</v>
      </c>
      <c r="B60" s="4" t="s">
        <v>5</v>
      </c>
      <c r="C60" s="3">
        <v>61</v>
      </c>
      <c r="D60" s="3">
        <v>26.7</v>
      </c>
      <c r="E60" s="4">
        <v>8.4</v>
      </c>
      <c r="F60" s="4">
        <v>9</v>
      </c>
      <c r="H60">
        <f>CHOOSE($B$2,C60,D60,E60,F60,51-A60)+(ROWS($A$21:A60)/10000)</f>
        <v>26.704000000000001</v>
      </c>
      <c r="I60">
        <f t="shared" si="2"/>
        <v>5</v>
      </c>
      <c r="J60" s="26">
        <f>ROWS($I$21:I60)</f>
        <v>40</v>
      </c>
      <c r="K60" s="29">
        <v>42</v>
      </c>
      <c r="L60" s="32" t="str">
        <v>Marc Gasol</v>
      </c>
      <c r="M60" s="43">
        <v>58</v>
      </c>
      <c r="N60" s="38">
        <v>17.7</v>
      </c>
      <c r="O60" s="38">
        <v>8.5</v>
      </c>
      <c r="P60" s="44">
        <v>4</v>
      </c>
    </row>
    <row r="61" spans="1:16" x14ac:dyDescent="0.25">
      <c r="A61" s="3">
        <v>41</v>
      </c>
      <c r="B61" s="4" t="s">
        <v>17</v>
      </c>
      <c r="C61" s="3">
        <v>59</v>
      </c>
      <c r="D61" s="3">
        <v>23.2</v>
      </c>
      <c r="E61" s="4">
        <v>2.5</v>
      </c>
      <c r="F61" s="4">
        <v>5.4</v>
      </c>
      <c r="H61">
        <f>CHOOSE($B$2,C61,D61,E61,F61,51-A61)+(ROWS($A$21:A61)/10000)</f>
        <v>23.2041</v>
      </c>
      <c r="I61">
        <f t="shared" si="2"/>
        <v>16</v>
      </c>
      <c r="J61" s="26">
        <f>ROWS($I$21:I61)</f>
        <v>41</v>
      </c>
      <c r="K61" s="29">
        <v>22</v>
      </c>
      <c r="L61" s="32" t="str">
        <v>Goran Dragic</v>
      </c>
      <c r="M61" s="43">
        <v>57</v>
      </c>
      <c r="N61" s="38">
        <v>17.5</v>
      </c>
      <c r="O61" s="38">
        <v>4.0999999999999996</v>
      </c>
      <c r="P61" s="44">
        <v>4.9000000000000004</v>
      </c>
    </row>
    <row r="62" spans="1:16" x14ac:dyDescent="0.25">
      <c r="A62" s="3">
        <v>42</v>
      </c>
      <c r="B62" s="4" t="s">
        <v>41</v>
      </c>
      <c r="C62" s="3">
        <v>58</v>
      </c>
      <c r="D62" s="3">
        <v>17.7</v>
      </c>
      <c r="E62" s="4">
        <v>8.5</v>
      </c>
      <c r="F62" s="4">
        <v>4</v>
      </c>
      <c r="H62">
        <f>CHOOSE($B$2,C62,D62,E62,F62,51-A62)+(ROWS($A$21:A62)/10000)</f>
        <v>17.7042</v>
      </c>
      <c r="I62">
        <f t="shared" si="2"/>
        <v>40</v>
      </c>
      <c r="J62" s="26">
        <f>ROWS($I$21:I62)</f>
        <v>42</v>
      </c>
      <c r="K62" s="29">
        <v>20</v>
      </c>
      <c r="L62" s="32" t="str">
        <v>Gary Harris</v>
      </c>
      <c r="M62" s="43">
        <v>57</v>
      </c>
      <c r="N62" s="38">
        <v>17.5</v>
      </c>
      <c r="O62" s="38">
        <v>2.7</v>
      </c>
      <c r="P62" s="44">
        <v>3.1</v>
      </c>
    </row>
    <row r="63" spans="1:16" x14ac:dyDescent="0.25">
      <c r="A63" s="3">
        <v>43</v>
      </c>
      <c r="B63" s="4" t="s">
        <v>45</v>
      </c>
      <c r="C63" s="3">
        <v>54</v>
      </c>
      <c r="D63" s="3">
        <v>17.2</v>
      </c>
      <c r="E63" s="4">
        <v>10.6</v>
      </c>
      <c r="F63" s="4">
        <v>6</v>
      </c>
      <c r="H63">
        <f>CHOOSE($B$2,C63,D63,E63,F63,51-A63)+(ROWS($A$21:A63)/10000)</f>
        <v>17.2043</v>
      </c>
      <c r="I63">
        <f t="shared" si="2"/>
        <v>44</v>
      </c>
      <c r="J63" s="26">
        <f>ROWS($I$21:I63)</f>
        <v>43</v>
      </c>
      <c r="K63" s="29">
        <v>17</v>
      </c>
      <c r="L63" s="32" t="str">
        <v>Eric Bledsoe</v>
      </c>
      <c r="M63" s="43">
        <v>53</v>
      </c>
      <c r="N63" s="38">
        <v>17.3</v>
      </c>
      <c r="O63" s="38">
        <v>3.7</v>
      </c>
      <c r="P63" s="44">
        <v>4.5</v>
      </c>
    </row>
    <row r="64" spans="1:16" x14ac:dyDescent="0.25">
      <c r="A64" s="3">
        <v>44</v>
      </c>
      <c r="B64" s="4" t="s">
        <v>21</v>
      </c>
      <c r="C64" s="3">
        <v>60</v>
      </c>
      <c r="D64" s="3">
        <v>22.4</v>
      </c>
      <c r="E64" s="4">
        <v>5.6</v>
      </c>
      <c r="F64" s="4">
        <v>3.3</v>
      </c>
      <c r="H64">
        <f>CHOOSE($B$2,C64,D64,E64,F64,51-A64)+(ROWS($A$21:A64)/10000)</f>
        <v>22.404399999999999</v>
      </c>
      <c r="I64">
        <f t="shared" si="2"/>
        <v>20</v>
      </c>
      <c r="J64" s="26">
        <f>ROWS($I$21:I64)</f>
        <v>44</v>
      </c>
      <c r="K64" s="29">
        <v>43</v>
      </c>
      <c r="L64" s="32" t="str">
        <v>Nikola Jokic</v>
      </c>
      <c r="M64" s="43">
        <v>54</v>
      </c>
      <c r="N64" s="38">
        <v>17.2</v>
      </c>
      <c r="O64" s="38">
        <v>10.6</v>
      </c>
      <c r="P64" s="44">
        <v>6</v>
      </c>
    </row>
    <row r="65" spans="1:16" x14ac:dyDescent="0.25">
      <c r="A65" s="3">
        <v>45</v>
      </c>
      <c r="B65" s="4" t="s">
        <v>11</v>
      </c>
      <c r="C65" s="3">
        <v>61</v>
      </c>
      <c r="D65" s="3">
        <v>24.9</v>
      </c>
      <c r="E65" s="4">
        <v>9.6</v>
      </c>
      <c r="F65" s="4">
        <v>10.3</v>
      </c>
      <c r="H65">
        <f>CHOOSE($B$2,C65,D65,E65,F65,51-A65)+(ROWS($A$21:A65)/10000)</f>
        <v>24.904499999999999</v>
      </c>
      <c r="I65">
        <f t="shared" si="2"/>
        <v>9</v>
      </c>
      <c r="J65" s="26">
        <f>ROWS($I$21:I65)</f>
        <v>45</v>
      </c>
      <c r="K65" s="29">
        <v>8</v>
      </c>
      <c r="L65" s="32" t="str">
        <v>Carmelo Anthony</v>
      </c>
      <c r="M65" s="43">
        <v>60</v>
      </c>
      <c r="N65" s="38">
        <v>17</v>
      </c>
      <c r="O65" s="38">
        <v>5.9</v>
      </c>
      <c r="P65" s="44">
        <v>1.3</v>
      </c>
    </row>
    <row r="66" spans="1:16" x14ac:dyDescent="0.25">
      <c r="A66" s="3">
        <v>46</v>
      </c>
      <c r="B66" s="4" t="s">
        <v>6</v>
      </c>
      <c r="C66" s="3">
        <v>47</v>
      </c>
      <c r="D66" s="3">
        <v>26.7</v>
      </c>
      <c r="E66" s="4">
        <v>5.3</v>
      </c>
      <c r="F66" s="4">
        <v>6.4</v>
      </c>
      <c r="H66">
        <f>CHOOSE($B$2,C66,D66,E66,F66,51-A66)+(ROWS($A$21:A66)/10000)</f>
        <v>26.704599999999999</v>
      </c>
      <c r="I66">
        <f t="shared" si="2"/>
        <v>4</v>
      </c>
      <c r="J66" s="26">
        <f>ROWS($I$21:I66)</f>
        <v>46</v>
      </c>
      <c r="K66" s="29">
        <v>27</v>
      </c>
      <c r="L66" s="32" t="str">
        <v>JJ Redick</v>
      </c>
      <c r="M66" s="43">
        <v>49</v>
      </c>
      <c r="N66" s="38">
        <v>16.7</v>
      </c>
      <c r="O66" s="38">
        <v>2.7</v>
      </c>
      <c r="P66" s="44">
        <v>3.2</v>
      </c>
    </row>
    <row r="67" spans="1:16" x14ac:dyDescent="0.25">
      <c r="A67" s="3">
        <v>47</v>
      </c>
      <c r="B67" s="4" t="s">
        <v>29</v>
      </c>
      <c r="C67" s="3">
        <v>59</v>
      </c>
      <c r="D67" s="3">
        <v>19.5</v>
      </c>
      <c r="E67" s="4">
        <v>5.0999999999999996</v>
      </c>
      <c r="F67" s="4">
        <v>1.4</v>
      </c>
      <c r="H67">
        <f>CHOOSE($B$2,C67,D67,E67,F67,51-A67)+(ROWS($A$21:A67)/10000)</f>
        <v>19.5047</v>
      </c>
      <c r="I67">
        <f t="shared" si="2"/>
        <v>28</v>
      </c>
      <c r="J67" s="26">
        <f>ROWS($I$21:I67)</f>
        <v>47</v>
      </c>
      <c r="K67" s="29">
        <v>37</v>
      </c>
      <c r="L67" s="32" t="str">
        <v>Kyle Lowry</v>
      </c>
      <c r="M67" s="43">
        <v>57</v>
      </c>
      <c r="N67" s="38">
        <v>16.600000000000001</v>
      </c>
      <c r="O67" s="38">
        <v>5.7</v>
      </c>
      <c r="P67" s="44">
        <v>6.5</v>
      </c>
    </row>
    <row r="68" spans="1:16" x14ac:dyDescent="0.25">
      <c r="A68" s="3">
        <v>48</v>
      </c>
      <c r="B68" s="4" t="s">
        <v>36</v>
      </c>
      <c r="C68" s="3">
        <v>58</v>
      </c>
      <c r="D68" s="3">
        <v>18.2</v>
      </c>
      <c r="E68" s="4">
        <v>5.4</v>
      </c>
      <c r="F68" s="4">
        <v>2.1</v>
      </c>
      <c r="H68">
        <f>CHOOSE($B$2,C68,D68,E68,F68,51-A68)+(ROWS($A$21:A68)/10000)</f>
        <v>18.204799999999999</v>
      </c>
      <c r="I68">
        <f t="shared" si="2"/>
        <v>35</v>
      </c>
      <c r="J68" s="26">
        <f>ROWS($I$21:I68)</f>
        <v>48</v>
      </c>
      <c r="K68" s="29">
        <v>4</v>
      </c>
      <c r="L68" s="32" t="str">
        <v>Ben Simmons</v>
      </c>
      <c r="M68" s="43">
        <v>59</v>
      </c>
      <c r="N68" s="38">
        <v>16.600000000000001</v>
      </c>
      <c r="O68" s="38">
        <v>7.7</v>
      </c>
      <c r="P68" s="44">
        <v>7.4</v>
      </c>
    </row>
    <row r="69" spans="1:16" x14ac:dyDescent="0.25">
      <c r="A69" s="3">
        <v>49</v>
      </c>
      <c r="B69" s="4" t="s">
        <v>30</v>
      </c>
      <c r="C69" s="3">
        <v>49</v>
      </c>
      <c r="D69" s="3">
        <v>19.399999999999999</v>
      </c>
      <c r="E69" s="4">
        <v>5.0999999999999996</v>
      </c>
      <c r="F69" s="4">
        <v>5.0999999999999996</v>
      </c>
      <c r="H69">
        <f>CHOOSE($B$2,C69,D69,E69,F69,51-A69)+(ROWS($A$21:A69)/10000)</f>
        <v>19.404899999999998</v>
      </c>
      <c r="I69">
        <f t="shared" si="2"/>
        <v>29</v>
      </c>
      <c r="J69" s="26">
        <f>ROWS($I$21:I69)</f>
        <v>49</v>
      </c>
      <c r="K69" s="29">
        <v>24</v>
      </c>
      <c r="L69" s="39" t="str">
        <v>Jamal Murray</v>
      </c>
      <c r="M69" s="43">
        <v>60</v>
      </c>
      <c r="N69" s="38">
        <v>16.399999999999999</v>
      </c>
      <c r="O69" s="38">
        <v>3.6</v>
      </c>
      <c r="P69" s="44">
        <v>3.1</v>
      </c>
    </row>
    <row r="70" spans="1:16" ht="15.75" thickBot="1" x14ac:dyDescent="0.3">
      <c r="A70" s="3">
        <v>50</v>
      </c>
      <c r="B70" s="4" t="s">
        <v>13</v>
      </c>
      <c r="C70" s="3">
        <v>55</v>
      </c>
      <c r="D70" s="3">
        <v>24.1</v>
      </c>
      <c r="E70" s="4">
        <v>5.3</v>
      </c>
      <c r="F70" s="4">
        <v>4.2</v>
      </c>
      <c r="H70">
        <f>CHOOSE($B$2,C70,D70,E70,F70,51-A70)+(ROWS($A$21:A70)/10000)</f>
        <v>24.105</v>
      </c>
      <c r="I70">
        <f t="shared" si="2"/>
        <v>12</v>
      </c>
      <c r="J70" s="27">
        <f>ROWS($I$21:I70)</f>
        <v>50</v>
      </c>
      <c r="K70" s="30">
        <v>7</v>
      </c>
      <c r="L70" s="33" t="str">
        <v>Brandon Ingram</v>
      </c>
      <c r="M70" s="45">
        <v>57</v>
      </c>
      <c r="N70" s="46">
        <v>16.2</v>
      </c>
      <c r="O70" s="46">
        <v>5.4</v>
      </c>
      <c r="P70" s="47">
        <v>3.9</v>
      </c>
    </row>
  </sheetData>
  <mergeCells count="2">
    <mergeCell ref="A5:F5"/>
    <mergeCell ref="A19:F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G56"/>
  <sheetViews>
    <sheetView showGridLines="0" workbookViewId="0">
      <selection activeCell="D1" sqref="D1"/>
    </sheetView>
  </sheetViews>
  <sheetFormatPr defaultRowHeight="15" x14ac:dyDescent="0.25"/>
  <cols>
    <col min="1" max="1" width="3.85546875" customWidth="1"/>
    <col min="2" max="2" width="4.5703125" customWidth="1"/>
    <col min="3" max="3" width="24.5703125" customWidth="1"/>
    <col min="4" max="4" width="15" customWidth="1"/>
    <col min="5" max="5" width="13.42578125" customWidth="1"/>
    <col min="6" max="6" width="14.140625" customWidth="1"/>
    <col min="7" max="7" width="13.140625" customWidth="1"/>
  </cols>
  <sheetData>
    <row r="1" spans="2:7" ht="15" customHeight="1" x14ac:dyDescent="0.25">
      <c r="B1" s="54" t="s">
        <v>57</v>
      </c>
      <c r="C1" s="54"/>
      <c r="D1" s="1" t="s">
        <v>52</v>
      </c>
      <c r="E1" s="1" t="s">
        <v>53</v>
      </c>
      <c r="F1" s="1" t="s">
        <v>54</v>
      </c>
      <c r="G1" s="1" t="s">
        <v>55</v>
      </c>
    </row>
    <row r="2" spans="2:7" x14ac:dyDescent="0.25">
      <c r="B2" s="54"/>
      <c r="C2" s="54"/>
      <c r="D2" s="5">
        <v>59</v>
      </c>
      <c r="E2" s="5">
        <v>24</v>
      </c>
      <c r="F2" s="5">
        <v>7</v>
      </c>
      <c r="G2" s="5">
        <v>5</v>
      </c>
    </row>
    <row r="5" spans="2:7" x14ac:dyDescent="0.25">
      <c r="B5" s="55" t="s">
        <v>56</v>
      </c>
      <c r="C5" s="56"/>
      <c r="D5" s="56"/>
      <c r="E5" s="56"/>
      <c r="F5" s="56"/>
      <c r="G5" s="57"/>
    </row>
    <row r="6" spans="2:7" x14ac:dyDescent="0.25">
      <c r="B6" s="2" t="s">
        <v>0</v>
      </c>
      <c r="C6" s="2" t="s">
        <v>1</v>
      </c>
      <c r="D6" s="1" t="s">
        <v>52</v>
      </c>
      <c r="E6" s="1" t="s">
        <v>53</v>
      </c>
      <c r="F6" s="1" t="s">
        <v>54</v>
      </c>
      <c r="G6" s="1" t="s">
        <v>55</v>
      </c>
    </row>
    <row r="7" spans="2:7" x14ac:dyDescent="0.25">
      <c r="B7" s="3">
        <v>1</v>
      </c>
      <c r="C7" s="4" t="s">
        <v>37</v>
      </c>
      <c r="D7" s="3">
        <v>43</v>
      </c>
      <c r="E7" s="3">
        <v>18</v>
      </c>
      <c r="F7" s="4">
        <v>8.1999999999999993</v>
      </c>
      <c r="G7" s="4">
        <v>2.2999999999999998</v>
      </c>
    </row>
    <row r="8" spans="2:7" x14ac:dyDescent="0.25">
      <c r="B8" s="3">
        <v>2</v>
      </c>
      <c r="C8" s="4" t="s">
        <v>40</v>
      </c>
      <c r="D8" s="3">
        <v>65</v>
      </c>
      <c r="E8" s="3">
        <v>17.8</v>
      </c>
      <c r="F8" s="4">
        <v>4.0999999999999996</v>
      </c>
      <c r="G8" s="4">
        <v>1.8</v>
      </c>
    </row>
    <row r="9" spans="2:7" x14ac:dyDescent="0.25">
      <c r="B9" s="3">
        <v>3</v>
      </c>
      <c r="C9" s="4" t="s">
        <v>3</v>
      </c>
      <c r="D9" s="3">
        <v>55</v>
      </c>
      <c r="E9" s="3">
        <v>28.1</v>
      </c>
      <c r="F9" s="4">
        <v>11.1</v>
      </c>
      <c r="G9" s="4">
        <v>2.4</v>
      </c>
    </row>
    <row r="10" spans="2:7" x14ac:dyDescent="0.25">
      <c r="B10" s="3">
        <v>4</v>
      </c>
      <c r="C10" s="4" t="s">
        <v>49</v>
      </c>
      <c r="D10" s="3">
        <v>59</v>
      </c>
      <c r="E10" s="3">
        <v>16.600000000000001</v>
      </c>
      <c r="F10" s="4">
        <v>7.7</v>
      </c>
      <c r="G10" s="4">
        <v>7.4</v>
      </c>
    </row>
    <row r="11" spans="2:7" x14ac:dyDescent="0.25">
      <c r="B11" s="3">
        <v>5</v>
      </c>
      <c r="C11" s="4" t="s">
        <v>24</v>
      </c>
      <c r="D11" s="3">
        <v>45</v>
      </c>
      <c r="E11" s="3">
        <v>21.5</v>
      </c>
      <c r="F11" s="4">
        <v>7.6</v>
      </c>
      <c r="G11" s="4">
        <v>5.4</v>
      </c>
    </row>
    <row r="12" spans="2:7" x14ac:dyDescent="0.25">
      <c r="B12" s="3">
        <v>6</v>
      </c>
      <c r="C12" s="4" t="s">
        <v>16</v>
      </c>
      <c r="D12" s="3">
        <v>62</v>
      </c>
      <c r="E12" s="3">
        <v>23.4</v>
      </c>
      <c r="F12" s="4">
        <v>4.5</v>
      </c>
      <c r="G12" s="4">
        <v>4.5</v>
      </c>
    </row>
    <row r="13" spans="2:7" x14ac:dyDescent="0.25">
      <c r="B13" s="3">
        <v>7</v>
      </c>
      <c r="C13" s="4" t="s">
        <v>51</v>
      </c>
      <c r="D13" s="3">
        <v>57</v>
      </c>
      <c r="E13" s="3">
        <v>16.2</v>
      </c>
      <c r="F13" s="4">
        <v>5.4</v>
      </c>
      <c r="G13" s="4">
        <v>3.9</v>
      </c>
    </row>
    <row r="14" spans="2:7" x14ac:dyDescent="0.25">
      <c r="B14" s="3">
        <v>8</v>
      </c>
      <c r="C14" s="4" t="s">
        <v>46</v>
      </c>
      <c r="D14" s="3">
        <v>60</v>
      </c>
      <c r="E14" s="3">
        <v>17</v>
      </c>
      <c r="F14" s="4">
        <v>5.9</v>
      </c>
      <c r="G14" s="4">
        <v>1.3</v>
      </c>
    </row>
    <row r="15" spans="2:7" x14ac:dyDescent="0.25">
      <c r="B15" s="3">
        <v>9</v>
      </c>
      <c r="C15" s="4" t="s">
        <v>33</v>
      </c>
      <c r="D15" s="3">
        <v>43</v>
      </c>
      <c r="E15" s="3">
        <v>18.8</v>
      </c>
      <c r="F15" s="4">
        <v>5.7</v>
      </c>
      <c r="G15" s="4">
        <v>8.1999999999999993</v>
      </c>
    </row>
    <row r="16" spans="2:7" x14ac:dyDescent="0.25">
      <c r="B16" s="3">
        <v>10</v>
      </c>
      <c r="C16" s="4" t="s">
        <v>23</v>
      </c>
      <c r="D16" s="3">
        <v>61</v>
      </c>
      <c r="E16" s="3">
        <v>21.6</v>
      </c>
      <c r="F16" s="4">
        <v>3.8</v>
      </c>
      <c r="G16" s="4">
        <v>3.1</v>
      </c>
    </row>
    <row r="17" spans="2:7" x14ac:dyDescent="0.25">
      <c r="B17" s="3">
        <v>11</v>
      </c>
      <c r="C17" s="4" t="s">
        <v>7</v>
      </c>
      <c r="D17" s="3">
        <v>55</v>
      </c>
      <c r="E17" s="3">
        <v>26.5</v>
      </c>
      <c r="F17" s="4">
        <v>4.5999999999999996</v>
      </c>
      <c r="G17" s="4">
        <v>6.5</v>
      </c>
    </row>
    <row r="18" spans="2:7" x14ac:dyDescent="0.25">
      <c r="B18" s="3">
        <v>12</v>
      </c>
      <c r="C18" s="4" t="s">
        <v>15</v>
      </c>
      <c r="D18" s="3">
        <v>60</v>
      </c>
      <c r="E18" s="3">
        <v>23.8</v>
      </c>
      <c r="F18" s="4">
        <v>3.9</v>
      </c>
      <c r="G18" s="4">
        <v>5.2</v>
      </c>
    </row>
    <row r="19" spans="2:7" x14ac:dyDescent="0.25">
      <c r="B19" s="3">
        <v>13</v>
      </c>
      <c r="C19" s="4" t="s">
        <v>9</v>
      </c>
      <c r="D19" s="3">
        <v>48</v>
      </c>
      <c r="E19" s="3">
        <v>25.2</v>
      </c>
      <c r="F19" s="4">
        <v>12.9</v>
      </c>
      <c r="G19" s="4">
        <v>5.4</v>
      </c>
    </row>
    <row r="20" spans="2:7" x14ac:dyDescent="0.25">
      <c r="B20" s="3">
        <v>14</v>
      </c>
      <c r="C20" s="4" t="s">
        <v>31</v>
      </c>
      <c r="D20" s="3">
        <v>58</v>
      </c>
      <c r="E20" s="3">
        <v>19.3</v>
      </c>
      <c r="F20" s="4">
        <v>3.1</v>
      </c>
      <c r="G20" s="4">
        <v>6.1</v>
      </c>
    </row>
    <row r="21" spans="2:7" x14ac:dyDescent="0.25">
      <c r="B21" s="3">
        <v>15</v>
      </c>
      <c r="C21" s="4" t="s">
        <v>10</v>
      </c>
      <c r="D21" s="3">
        <v>48</v>
      </c>
      <c r="E21" s="3">
        <v>24.9</v>
      </c>
      <c r="F21" s="4">
        <v>4.5999999999999996</v>
      </c>
      <c r="G21" s="4">
        <v>4.8</v>
      </c>
    </row>
    <row r="22" spans="2:7" x14ac:dyDescent="0.25">
      <c r="B22" s="3">
        <v>16</v>
      </c>
      <c r="C22" s="4" t="s">
        <v>28</v>
      </c>
      <c r="D22" s="3">
        <v>58</v>
      </c>
      <c r="E22" s="3">
        <v>19.600000000000001</v>
      </c>
      <c r="F22" s="4">
        <v>3.5</v>
      </c>
      <c r="G22" s="4">
        <v>3.5</v>
      </c>
    </row>
    <row r="23" spans="2:7" x14ac:dyDescent="0.25">
      <c r="B23" s="3">
        <v>17</v>
      </c>
      <c r="C23" s="4" t="s">
        <v>44</v>
      </c>
      <c r="D23" s="3">
        <v>53</v>
      </c>
      <c r="E23" s="3">
        <v>17.3</v>
      </c>
      <c r="F23" s="4">
        <v>3.7</v>
      </c>
      <c r="G23" s="4">
        <v>4.5</v>
      </c>
    </row>
    <row r="24" spans="2:7" x14ac:dyDescent="0.25">
      <c r="B24" s="3">
        <v>18</v>
      </c>
      <c r="C24" s="4" t="s">
        <v>34</v>
      </c>
      <c r="D24" s="3">
        <v>52</v>
      </c>
      <c r="E24" s="3">
        <v>18.5</v>
      </c>
      <c r="F24" s="4">
        <v>2.2999999999999998</v>
      </c>
      <c r="G24" s="4">
        <v>2.2999999999999998</v>
      </c>
    </row>
    <row r="25" spans="2:7" x14ac:dyDescent="0.25">
      <c r="B25" s="3">
        <v>19</v>
      </c>
      <c r="C25" s="4" t="s">
        <v>38</v>
      </c>
      <c r="D25" s="3">
        <v>53</v>
      </c>
      <c r="E25" s="3">
        <v>18</v>
      </c>
      <c r="F25" s="4">
        <v>3.2</v>
      </c>
      <c r="G25" s="4">
        <v>2.9</v>
      </c>
    </row>
    <row r="26" spans="2:7" x14ac:dyDescent="0.25">
      <c r="B26" s="3">
        <v>20</v>
      </c>
      <c r="C26" s="4" t="s">
        <v>43</v>
      </c>
      <c r="D26" s="3">
        <v>57</v>
      </c>
      <c r="E26" s="3">
        <v>17.5</v>
      </c>
      <c r="F26" s="4">
        <v>2.7</v>
      </c>
      <c r="G26" s="4">
        <v>3.1</v>
      </c>
    </row>
    <row r="27" spans="2:7" x14ac:dyDescent="0.25">
      <c r="B27" s="3">
        <v>21</v>
      </c>
      <c r="C27" s="4" t="s">
        <v>4</v>
      </c>
      <c r="D27" s="3">
        <v>57</v>
      </c>
      <c r="E27" s="3">
        <v>27.2</v>
      </c>
      <c r="F27" s="4">
        <v>10.199999999999999</v>
      </c>
      <c r="G27" s="4">
        <v>4.9000000000000004</v>
      </c>
    </row>
    <row r="28" spans="2:7" x14ac:dyDescent="0.25">
      <c r="B28" s="3">
        <v>22</v>
      </c>
      <c r="C28" s="4" t="s">
        <v>42</v>
      </c>
      <c r="D28" s="3">
        <v>57</v>
      </c>
      <c r="E28" s="3">
        <v>17.5</v>
      </c>
      <c r="F28" s="4">
        <v>4.0999999999999996</v>
      </c>
      <c r="G28" s="4">
        <v>4.9000000000000004</v>
      </c>
    </row>
    <row r="29" spans="2:7" x14ac:dyDescent="0.25">
      <c r="B29" s="3">
        <v>23</v>
      </c>
      <c r="C29" s="4" t="s">
        <v>35</v>
      </c>
      <c r="D29" s="3">
        <v>60</v>
      </c>
      <c r="E29" s="3">
        <v>18.3</v>
      </c>
      <c r="F29" s="4">
        <v>6.4</v>
      </c>
      <c r="G29" s="4">
        <v>1.9</v>
      </c>
    </row>
    <row r="30" spans="2:7" x14ac:dyDescent="0.25">
      <c r="B30" s="3">
        <v>24</v>
      </c>
      <c r="C30" s="4" t="s">
        <v>50</v>
      </c>
      <c r="D30" s="3">
        <v>60</v>
      </c>
      <c r="E30" s="3">
        <v>16.399999999999999</v>
      </c>
      <c r="F30" s="4">
        <v>3.6</v>
      </c>
      <c r="G30" s="4">
        <v>3.1</v>
      </c>
    </row>
    <row r="31" spans="2:7" x14ac:dyDescent="0.25">
      <c r="B31" s="3">
        <v>25</v>
      </c>
      <c r="C31" s="4" t="s">
        <v>2</v>
      </c>
      <c r="D31" s="3">
        <v>54</v>
      </c>
      <c r="E31" s="3">
        <v>31.3</v>
      </c>
      <c r="F31" s="4">
        <v>5.2</v>
      </c>
      <c r="G31" s="4">
        <v>8.9</v>
      </c>
    </row>
    <row r="32" spans="2:7" x14ac:dyDescent="0.25">
      <c r="B32" s="3">
        <v>26</v>
      </c>
      <c r="C32" s="4" t="s">
        <v>22</v>
      </c>
      <c r="D32" s="3">
        <v>56</v>
      </c>
      <c r="E32" s="3">
        <v>22.2</v>
      </c>
      <c r="F32" s="4">
        <v>5.4</v>
      </c>
      <c r="G32" s="4">
        <v>5</v>
      </c>
    </row>
    <row r="33" spans="2:7" x14ac:dyDescent="0.25">
      <c r="B33" s="3">
        <v>27</v>
      </c>
      <c r="C33" s="4" t="s">
        <v>47</v>
      </c>
      <c r="D33" s="3">
        <v>49</v>
      </c>
      <c r="E33" s="3">
        <v>16.7</v>
      </c>
      <c r="F33" s="4">
        <v>2.7</v>
      </c>
      <c r="G33" s="4">
        <v>3.2</v>
      </c>
    </row>
    <row r="34" spans="2:7" x14ac:dyDescent="0.25">
      <c r="B34" s="3">
        <v>28</v>
      </c>
      <c r="C34" s="4" t="s">
        <v>14</v>
      </c>
      <c r="D34" s="3">
        <v>49</v>
      </c>
      <c r="E34" s="3">
        <v>23.8</v>
      </c>
      <c r="F34" s="4">
        <v>11.2</v>
      </c>
      <c r="G34" s="4">
        <v>3.2</v>
      </c>
    </row>
    <row r="35" spans="2:7" x14ac:dyDescent="0.25">
      <c r="B35" s="3">
        <v>29</v>
      </c>
      <c r="C35" s="4" t="s">
        <v>32</v>
      </c>
      <c r="D35" s="3">
        <v>61</v>
      </c>
      <c r="E35" s="3">
        <v>19.2</v>
      </c>
      <c r="F35" s="4">
        <v>4.4000000000000004</v>
      </c>
      <c r="G35" s="4">
        <v>5.5</v>
      </c>
    </row>
    <row r="36" spans="2:7" x14ac:dyDescent="0.25">
      <c r="B36" s="3">
        <v>30</v>
      </c>
      <c r="C36" s="4" t="s">
        <v>25</v>
      </c>
      <c r="D36" s="3">
        <v>65</v>
      </c>
      <c r="E36" s="3">
        <v>20.5</v>
      </c>
      <c r="F36" s="4">
        <v>12.3</v>
      </c>
      <c r="G36" s="4">
        <v>2.4</v>
      </c>
    </row>
    <row r="37" spans="2:7" x14ac:dyDescent="0.25">
      <c r="B37" s="3">
        <v>31</v>
      </c>
      <c r="C37" s="4" t="s">
        <v>18</v>
      </c>
      <c r="D37" s="3">
        <v>60</v>
      </c>
      <c r="E37" s="3">
        <v>23.1</v>
      </c>
      <c r="F37" s="4">
        <v>3.3</v>
      </c>
      <c r="G37" s="4">
        <v>5.8</v>
      </c>
    </row>
    <row r="38" spans="2:7" x14ac:dyDescent="0.25">
      <c r="B38" s="3">
        <v>32</v>
      </c>
      <c r="C38" s="4" t="s">
        <v>8</v>
      </c>
      <c r="D38" s="3">
        <v>54</v>
      </c>
      <c r="E38" s="3">
        <v>26</v>
      </c>
      <c r="F38" s="4">
        <v>6.7</v>
      </c>
      <c r="G38" s="4">
        <v>5.4</v>
      </c>
    </row>
    <row r="39" spans="2:7" x14ac:dyDescent="0.25">
      <c r="B39" s="3">
        <v>33</v>
      </c>
      <c r="C39" s="4" t="s">
        <v>39</v>
      </c>
      <c r="D39" s="3">
        <v>48</v>
      </c>
      <c r="E39" s="3">
        <v>17.899999999999999</v>
      </c>
      <c r="F39" s="4">
        <v>9.4</v>
      </c>
      <c r="G39" s="4">
        <v>1.6</v>
      </c>
    </row>
    <row r="40" spans="2:7" x14ac:dyDescent="0.25">
      <c r="B40" s="3">
        <v>34</v>
      </c>
      <c r="C40" s="4" t="s">
        <v>26</v>
      </c>
      <c r="D40" s="3">
        <v>61</v>
      </c>
      <c r="E40" s="3">
        <v>20</v>
      </c>
      <c r="F40" s="4">
        <v>5.2</v>
      </c>
      <c r="G40" s="4">
        <v>4</v>
      </c>
    </row>
    <row r="41" spans="2:7" x14ac:dyDescent="0.25">
      <c r="B41" s="3">
        <v>35</v>
      </c>
      <c r="C41" s="4" t="s">
        <v>27</v>
      </c>
      <c r="D41" s="3">
        <v>61</v>
      </c>
      <c r="E41" s="3">
        <v>19.8</v>
      </c>
      <c r="F41" s="4">
        <v>3.9</v>
      </c>
      <c r="G41" s="4">
        <v>2.5</v>
      </c>
    </row>
    <row r="42" spans="2:7" x14ac:dyDescent="0.25">
      <c r="B42" s="3">
        <v>36</v>
      </c>
      <c r="C42" s="4" t="s">
        <v>19</v>
      </c>
      <c r="D42" s="3">
        <v>48</v>
      </c>
      <c r="E42" s="3">
        <v>22.7</v>
      </c>
      <c r="F42" s="4">
        <v>6.6</v>
      </c>
      <c r="G42" s="4">
        <v>1.2</v>
      </c>
    </row>
    <row r="43" spans="2:7" x14ac:dyDescent="0.25">
      <c r="B43" s="3">
        <v>37</v>
      </c>
      <c r="C43" s="4" t="s">
        <v>48</v>
      </c>
      <c r="D43" s="3">
        <v>57</v>
      </c>
      <c r="E43" s="3">
        <v>16.600000000000001</v>
      </c>
      <c r="F43" s="4">
        <v>5.7</v>
      </c>
      <c r="G43" s="4">
        <v>6.5</v>
      </c>
    </row>
    <row r="44" spans="2:7" x14ac:dyDescent="0.25">
      <c r="B44" s="3">
        <v>38</v>
      </c>
      <c r="C44" s="4" t="s">
        <v>12</v>
      </c>
      <c r="D44" s="3">
        <v>57</v>
      </c>
      <c r="E44" s="3">
        <v>24.9</v>
      </c>
      <c r="F44" s="4">
        <v>3.7</v>
      </c>
      <c r="G44" s="4">
        <v>5.0999999999999996</v>
      </c>
    </row>
    <row r="45" spans="2:7" x14ac:dyDescent="0.25">
      <c r="B45" s="3">
        <v>39</v>
      </c>
      <c r="C45" s="4" t="s">
        <v>20</v>
      </c>
      <c r="D45" s="3">
        <v>57</v>
      </c>
      <c r="E45" s="3">
        <v>22.5</v>
      </c>
      <c r="F45" s="4">
        <v>8.1999999999999993</v>
      </c>
      <c r="G45" s="4">
        <v>2</v>
      </c>
    </row>
    <row r="46" spans="2:7" x14ac:dyDescent="0.25">
      <c r="B46" s="3">
        <v>40</v>
      </c>
      <c r="C46" s="4" t="s">
        <v>5</v>
      </c>
      <c r="D46" s="3">
        <v>61</v>
      </c>
      <c r="E46" s="3">
        <v>26.7</v>
      </c>
      <c r="F46" s="4">
        <v>8.4</v>
      </c>
      <c r="G46" s="4">
        <v>9</v>
      </c>
    </row>
    <row r="47" spans="2:7" x14ac:dyDescent="0.25">
      <c r="B47" s="3">
        <v>41</v>
      </c>
      <c r="C47" s="4" t="s">
        <v>17</v>
      </c>
      <c r="D47" s="3">
        <v>59</v>
      </c>
      <c r="E47" s="3">
        <v>23.2</v>
      </c>
      <c r="F47" s="4">
        <v>2.5</v>
      </c>
      <c r="G47" s="4">
        <v>5.4</v>
      </c>
    </row>
    <row r="48" spans="2:7" x14ac:dyDescent="0.25">
      <c r="B48" s="3">
        <v>42</v>
      </c>
      <c r="C48" s="4" t="s">
        <v>41</v>
      </c>
      <c r="D48" s="3">
        <v>58</v>
      </c>
      <c r="E48" s="3">
        <v>17.7</v>
      </c>
      <c r="F48" s="4">
        <v>8.5</v>
      </c>
      <c r="G48" s="4">
        <v>4</v>
      </c>
    </row>
    <row r="49" spans="2:7" x14ac:dyDescent="0.25">
      <c r="B49" s="3">
        <v>43</v>
      </c>
      <c r="C49" s="4" t="s">
        <v>45</v>
      </c>
      <c r="D49" s="3">
        <v>54</v>
      </c>
      <c r="E49" s="3">
        <v>17.2</v>
      </c>
      <c r="F49" s="4">
        <v>10.6</v>
      </c>
      <c r="G49" s="4">
        <v>6</v>
      </c>
    </row>
    <row r="50" spans="2:7" x14ac:dyDescent="0.25">
      <c r="B50" s="3">
        <v>44</v>
      </c>
      <c r="C50" s="4" t="s">
        <v>21</v>
      </c>
      <c r="D50" s="3">
        <v>60</v>
      </c>
      <c r="E50" s="3">
        <v>22.4</v>
      </c>
      <c r="F50" s="4">
        <v>5.6</v>
      </c>
      <c r="G50" s="4">
        <v>3.3</v>
      </c>
    </row>
    <row r="51" spans="2:7" x14ac:dyDescent="0.25">
      <c r="B51" s="3">
        <v>45</v>
      </c>
      <c r="C51" s="4" t="s">
        <v>11</v>
      </c>
      <c r="D51" s="3">
        <v>61</v>
      </c>
      <c r="E51" s="3">
        <v>24.9</v>
      </c>
      <c r="F51" s="4">
        <v>9.6</v>
      </c>
      <c r="G51" s="4">
        <v>10.3</v>
      </c>
    </row>
    <row r="52" spans="2:7" x14ac:dyDescent="0.25">
      <c r="B52" s="3">
        <v>46</v>
      </c>
      <c r="C52" s="4" t="s">
        <v>6</v>
      </c>
      <c r="D52" s="3">
        <v>47</v>
      </c>
      <c r="E52" s="3">
        <v>26.7</v>
      </c>
      <c r="F52" s="4">
        <v>5.3</v>
      </c>
      <c r="G52" s="4">
        <v>6.4</v>
      </c>
    </row>
    <row r="53" spans="2:7" x14ac:dyDescent="0.25">
      <c r="B53" s="3">
        <v>47</v>
      </c>
      <c r="C53" s="4" t="s">
        <v>29</v>
      </c>
      <c r="D53" s="3">
        <v>59</v>
      </c>
      <c r="E53" s="3">
        <v>19.5</v>
      </c>
      <c r="F53" s="4">
        <v>5.0999999999999996</v>
      </c>
      <c r="G53" s="4">
        <v>1.4</v>
      </c>
    </row>
    <row r="54" spans="2:7" x14ac:dyDescent="0.25">
      <c r="B54" s="3">
        <v>48</v>
      </c>
      <c r="C54" s="4" t="s">
        <v>36</v>
      </c>
      <c r="D54" s="3">
        <v>58</v>
      </c>
      <c r="E54" s="3">
        <v>18.2</v>
      </c>
      <c r="F54" s="4">
        <v>5.4</v>
      </c>
      <c r="G54" s="4">
        <v>2.1</v>
      </c>
    </row>
    <row r="55" spans="2:7" x14ac:dyDescent="0.25">
      <c r="B55" s="3">
        <v>49</v>
      </c>
      <c r="C55" s="4" t="s">
        <v>30</v>
      </c>
      <c r="D55" s="3">
        <v>49</v>
      </c>
      <c r="E55" s="3">
        <v>19.399999999999999</v>
      </c>
      <c r="F55" s="4">
        <v>5.0999999999999996</v>
      </c>
      <c r="G55" s="4">
        <v>5.0999999999999996</v>
      </c>
    </row>
    <row r="56" spans="2:7" x14ac:dyDescent="0.25">
      <c r="B56" s="3">
        <v>50</v>
      </c>
      <c r="C56" s="4" t="s">
        <v>13</v>
      </c>
      <c r="D56" s="3">
        <v>55</v>
      </c>
      <c r="E56" s="3">
        <v>24.1</v>
      </c>
      <c r="F56" s="4">
        <v>5.3</v>
      </c>
      <c r="G56" s="4">
        <v>4.2</v>
      </c>
    </row>
  </sheetData>
  <sortState xmlns:xlrd2="http://schemas.microsoft.com/office/spreadsheetml/2017/richdata2" ref="B7:G56">
    <sortCondition ref="C7"/>
  </sortState>
  <mergeCells count="2">
    <mergeCell ref="B1:C2"/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Dashboard</vt:lpstr>
      <vt:lpstr>Calculations</vt:lpstr>
      <vt:lpstr>Data</vt:lpstr>
      <vt:lpstr>Dashboard</vt:lpstr>
      <vt:lpstr>Table1</vt:lpstr>
      <vt:lpstr>Table2_Good</vt:lpstr>
      <vt:lpstr>Table2_Sorted</vt:lpstr>
    </vt:vector>
  </TitlesOfParts>
  <Manager>LEON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</dc:creator>
  <cp:lastModifiedBy>Leon Mihaescu</cp:lastModifiedBy>
  <dcterms:created xsi:type="dcterms:W3CDTF">2018-03-02T11:49:39Z</dcterms:created>
  <dcterms:modified xsi:type="dcterms:W3CDTF">2025-03-08T16:10:26Z</dcterms:modified>
</cp:coreProperties>
</file>