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cel\my_doing\6_Sales_Dashboard\"/>
    </mc:Choice>
  </mc:AlternateContent>
  <xr:revisionPtr revIDLastSave="0" documentId="13_ncr:1_{F0771A17-3A00-4EF3-81FC-9E094690AB2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shboard" sheetId="4" r:id="rId1"/>
    <sheet name="Calculations" sheetId="3" r:id="rId2"/>
    <sheet name="Data" sheetId="2" r:id="rId3"/>
    <sheet name="mock-up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G7" i="3" s="1"/>
  <c r="F27" i="3" s="1"/>
  <c r="K36" i="3"/>
  <c r="H36" i="3"/>
  <c r="E23" i="3" l="1"/>
  <c r="B7" i="3" l="1"/>
  <c r="L41" i="4" s="1"/>
  <c r="B4" i="3"/>
  <c r="E7" i="3" s="1"/>
  <c r="O41" i="4" s="1"/>
  <c r="B3" i="3"/>
  <c r="C7" i="3" l="1"/>
  <c r="M41" i="4" s="1"/>
  <c r="E24" i="3"/>
  <c r="I23" i="3" a="1"/>
  <c r="I23" i="3" s="1"/>
  <c r="H23" i="3" a="1"/>
  <c r="H23" i="3" s="1"/>
  <c r="G23" i="3" a="1"/>
  <c r="G23" i="3" s="1"/>
  <c r="F23" i="3" a="1"/>
  <c r="F23" i="3" s="1"/>
  <c r="C9" i="3" a="1"/>
  <c r="C9" i="3" s="1"/>
  <c r="C10" i="3" a="1"/>
  <c r="C10" i="3" s="1"/>
  <c r="C11" i="3" a="1"/>
  <c r="C11" i="3" s="1"/>
  <c r="C8" i="3" a="1"/>
  <c r="C8" i="3" s="1"/>
  <c r="C14" i="3" a="1"/>
  <c r="C14" i="3" s="1"/>
  <c r="C16" i="3" a="1"/>
  <c r="C16" i="3" s="1"/>
  <c r="C12" i="3" a="1"/>
  <c r="C12" i="3" s="1"/>
  <c r="C13" i="3" a="1"/>
  <c r="C13" i="3" s="1"/>
  <c r="C15" i="3" a="1"/>
  <c r="C15" i="3" s="1"/>
  <c r="C17" i="3" a="1"/>
  <c r="C17" i="3" s="1"/>
  <c r="E9" i="3" a="1"/>
  <c r="E9" i="3" s="1"/>
  <c r="O43" i="4" s="1"/>
  <c r="E12" i="3" a="1"/>
  <c r="E12" i="3" s="1"/>
  <c r="O46" i="4" s="1"/>
  <c r="E13" i="3" a="1"/>
  <c r="E13" i="3" s="1"/>
  <c r="O47" i="4" s="1"/>
  <c r="E15" i="3" a="1"/>
  <c r="E15" i="3" s="1"/>
  <c r="O49" i="4" s="1"/>
  <c r="E17" i="3" a="1"/>
  <c r="E17" i="3" s="1"/>
  <c r="O51" i="4" s="1"/>
  <c r="E10" i="3" a="1"/>
  <c r="E10" i="3" s="1"/>
  <c r="O44" i="4" s="1"/>
  <c r="E11" i="3" a="1"/>
  <c r="E11" i="3" s="1"/>
  <c r="O45" i="4" s="1"/>
  <c r="E16" i="3" a="1"/>
  <c r="E16" i="3" s="1"/>
  <c r="O50" i="4" s="1"/>
  <c r="E8" i="3" a="1"/>
  <c r="E8" i="3" s="1"/>
  <c r="O42" i="4" s="1"/>
  <c r="E14" i="3" a="1"/>
  <c r="E14" i="3" s="1"/>
  <c r="O48" i="4" s="1"/>
  <c r="H7" i="3"/>
  <c r="B13" i="3" a="1"/>
  <c r="B13" i="3" s="1"/>
  <c r="L47" i="4" s="1"/>
  <c r="B14" i="3" a="1"/>
  <c r="B14" i="3" s="1"/>
  <c r="L48" i="4" s="1"/>
  <c r="B15" i="3" a="1"/>
  <c r="B15" i="3" s="1"/>
  <c r="L49" i="4" s="1"/>
  <c r="B16" i="3" a="1"/>
  <c r="B16" i="3" s="1"/>
  <c r="L50" i="4" s="1"/>
  <c r="B17" i="3" a="1"/>
  <c r="B17" i="3" s="1"/>
  <c r="L51" i="4" s="1"/>
  <c r="B8" i="3" a="1"/>
  <c r="B8" i="3" s="1"/>
  <c r="B9" i="3" a="1"/>
  <c r="B9" i="3" s="1"/>
  <c r="L43" i="4" s="1"/>
  <c r="B10" i="3" a="1"/>
  <c r="B10" i="3" s="1"/>
  <c r="L44" i="4" s="1"/>
  <c r="B12" i="3" a="1"/>
  <c r="B12" i="3" s="1"/>
  <c r="L46" i="4" s="1"/>
  <c r="B11" i="3" a="1"/>
  <c r="B11" i="3" s="1"/>
  <c r="L45" i="4" s="1"/>
  <c r="B26" i="2"/>
  <c r="H26" i="2" s="1"/>
  <c r="B25" i="2"/>
  <c r="H25" i="2" s="1"/>
  <c r="B24" i="2"/>
  <c r="H24" i="2" s="1"/>
  <c r="B23" i="2"/>
  <c r="H23" i="2" s="1"/>
  <c r="B22" i="2"/>
  <c r="H22" i="2" s="1"/>
  <c r="B21" i="2"/>
  <c r="H21" i="2" s="1"/>
  <c r="B20" i="2"/>
  <c r="H20" i="2" s="1"/>
  <c r="B19" i="2"/>
  <c r="H19" i="2" s="1"/>
  <c r="B18" i="2"/>
  <c r="H18" i="2" s="1"/>
  <c r="B17" i="2"/>
  <c r="H17" i="2" s="1"/>
  <c r="B16" i="2"/>
  <c r="H16" i="2" s="1"/>
  <c r="B15" i="2"/>
  <c r="H15" i="2" s="1"/>
  <c r="B14" i="2"/>
  <c r="H14" i="2" s="1"/>
  <c r="B13" i="2"/>
  <c r="H13" i="2" s="1"/>
  <c r="B12" i="2"/>
  <c r="H12" i="2" s="1"/>
  <c r="B11" i="2"/>
  <c r="H11" i="2" s="1"/>
  <c r="B10" i="2"/>
  <c r="H10" i="2" s="1"/>
  <c r="B9" i="2"/>
  <c r="H9" i="2" s="1"/>
  <c r="B8" i="2"/>
  <c r="H8" i="2" s="1"/>
  <c r="B7" i="2"/>
  <c r="H7" i="2" s="1"/>
  <c r="B6" i="2"/>
  <c r="H6" i="2" s="1"/>
  <c r="B5" i="2"/>
  <c r="H5" i="2" s="1"/>
  <c r="B4" i="2"/>
  <c r="H4" i="2" s="1"/>
  <c r="B3" i="2"/>
  <c r="H3" i="2" s="1"/>
  <c r="H17" i="3" l="1"/>
  <c r="M51" i="4"/>
  <c r="H15" i="3"/>
  <c r="M49" i="4"/>
  <c r="H13" i="3"/>
  <c r="M47" i="4"/>
  <c r="H12" i="3"/>
  <c r="M46" i="4"/>
  <c r="H16" i="3"/>
  <c r="M50" i="4"/>
  <c r="H14" i="3"/>
  <c r="G33" i="3" s="1"/>
  <c r="M48" i="4"/>
  <c r="H8" i="3"/>
  <c r="M42" i="4"/>
  <c r="H11" i="3"/>
  <c r="M45" i="4"/>
  <c r="H10" i="3"/>
  <c r="M44" i="4"/>
  <c r="H9" i="3"/>
  <c r="M43" i="4"/>
  <c r="G8" i="3"/>
  <c r="L42" i="4"/>
  <c r="H37" i="3"/>
  <c r="I38" i="3"/>
  <c r="G16" i="3"/>
  <c r="D13" i="3"/>
  <c r="N47" i="4" s="1"/>
  <c r="G13" i="3"/>
  <c r="I7" i="3"/>
  <c r="G27" i="3"/>
  <c r="D15" i="3"/>
  <c r="N49" i="4" s="1"/>
  <c r="E37" i="3"/>
  <c r="F38" i="3"/>
  <c r="G15" i="3"/>
  <c r="D14" i="3"/>
  <c r="N48" i="4" s="1"/>
  <c r="B37" i="3"/>
  <c r="G14" i="3"/>
  <c r="C38" i="3"/>
  <c r="D11" i="3"/>
  <c r="N45" i="4" s="1"/>
  <c r="G11" i="3"/>
  <c r="D12" i="3"/>
  <c r="N46" i="4" s="1"/>
  <c r="G12" i="3"/>
  <c r="D10" i="3"/>
  <c r="N44" i="4" s="1"/>
  <c r="G10" i="3"/>
  <c r="D17" i="3"/>
  <c r="N51" i="4" s="1"/>
  <c r="L38" i="3"/>
  <c r="K37" i="3"/>
  <c r="G17" i="3"/>
  <c r="D9" i="3"/>
  <c r="N43" i="4" s="1"/>
  <c r="G9" i="3"/>
  <c r="I24" i="3" a="1"/>
  <c r="I24" i="3" s="1"/>
  <c r="H24" i="3" a="1"/>
  <c r="H24" i="3" s="1"/>
  <c r="G24" i="3" a="1"/>
  <c r="G24" i="3" s="1"/>
  <c r="F24" i="3" a="1"/>
  <c r="F24" i="3" s="1"/>
  <c r="D16" i="3"/>
  <c r="N50" i="4" s="1"/>
  <c r="D8" i="3"/>
  <c r="N42" i="4" s="1"/>
  <c r="F33" i="3" l="1"/>
  <c r="J7" i="3"/>
  <c r="I11" i="3" a="1"/>
  <c r="I11" i="3" s="1"/>
  <c r="I16" i="3" a="1"/>
  <c r="I16" i="3" s="1"/>
  <c r="I12" i="3" a="1"/>
  <c r="I12" i="3" s="1"/>
  <c r="I15" i="3" a="1"/>
  <c r="I15" i="3" s="1"/>
  <c r="H27" i="3"/>
  <c r="I8" i="3" a="1"/>
  <c r="I8" i="3" s="1"/>
  <c r="I17" i="3" a="1"/>
  <c r="I17" i="3" s="1"/>
  <c r="I13" i="3" a="1"/>
  <c r="I13" i="3" s="1"/>
  <c r="I9" i="3" a="1"/>
  <c r="I9" i="3" s="1"/>
  <c r="I14" i="3" a="1"/>
  <c r="I14" i="3" s="1"/>
  <c r="H33" i="3" s="1"/>
  <c r="I10" i="3" a="1"/>
  <c r="I10" i="3" s="1"/>
  <c r="K7" i="3" l="1"/>
  <c r="I27" i="3"/>
  <c r="J16" i="3" a="1"/>
  <c r="J16" i="3" s="1"/>
  <c r="J12" i="3" a="1"/>
  <c r="J12" i="3" s="1"/>
  <c r="J13" i="3" a="1"/>
  <c r="J13" i="3" s="1"/>
  <c r="J10" i="3" a="1"/>
  <c r="J10" i="3" s="1"/>
  <c r="J15" i="3" a="1"/>
  <c r="J15" i="3" s="1"/>
  <c r="J11" i="3" a="1"/>
  <c r="J11" i="3" s="1"/>
  <c r="J17" i="3" a="1"/>
  <c r="J17" i="3" s="1"/>
  <c r="J9" i="3" a="1"/>
  <c r="J9" i="3" s="1"/>
  <c r="J14" i="3" a="1"/>
  <c r="J14" i="3" s="1"/>
  <c r="I33" i="3" s="1"/>
  <c r="J8" i="3" a="1"/>
  <c r="J8" i="3" s="1"/>
  <c r="L7" i="3" l="1"/>
  <c r="K15" i="3" a="1"/>
  <c r="K15" i="3" s="1"/>
  <c r="K16" i="3" a="1"/>
  <c r="K16" i="3" s="1"/>
  <c r="K11" i="3" a="1"/>
  <c r="K11" i="3" s="1"/>
  <c r="K12" i="3" a="1"/>
  <c r="K12" i="3" s="1"/>
  <c r="K17" i="3" a="1"/>
  <c r="K17" i="3" s="1"/>
  <c r="K8" i="3" a="1"/>
  <c r="K8" i="3" s="1"/>
  <c r="K9" i="3" a="1"/>
  <c r="K9" i="3" s="1"/>
  <c r="K10" i="3" a="1"/>
  <c r="K10" i="3" s="1"/>
  <c r="K13" i="3" a="1"/>
  <c r="K13" i="3" s="1"/>
  <c r="K14" i="3" a="1"/>
  <c r="K14" i="3" s="1"/>
  <c r="M7" i="3" l="1"/>
  <c r="L13" i="3" a="1"/>
  <c r="L13" i="3" s="1"/>
  <c r="L15" i="3" a="1"/>
  <c r="L15" i="3" s="1"/>
  <c r="L16" i="3" a="1"/>
  <c r="L16" i="3" s="1"/>
  <c r="L8" i="3" a="1"/>
  <c r="L8" i="3" s="1"/>
  <c r="L10" i="3" a="1"/>
  <c r="L10" i="3" s="1"/>
  <c r="L11" i="3" a="1"/>
  <c r="L11" i="3" s="1"/>
  <c r="L14" i="3" a="1"/>
  <c r="L14" i="3" s="1"/>
  <c r="L17" i="3" a="1"/>
  <c r="L17" i="3" s="1"/>
  <c r="L9" i="3" a="1"/>
  <c r="L9" i="3" s="1"/>
  <c r="L12" i="3" a="1"/>
  <c r="L12" i="3" s="1"/>
  <c r="N7" i="3" l="1"/>
  <c r="M9" i="3" a="1"/>
  <c r="M9" i="3" s="1"/>
  <c r="M10" i="3" a="1"/>
  <c r="M10" i="3" s="1"/>
  <c r="M14" i="3" a="1"/>
  <c r="M14" i="3" s="1"/>
  <c r="M15" i="3" a="1"/>
  <c r="M15" i="3" s="1"/>
  <c r="M16" i="3" a="1"/>
  <c r="M16" i="3" s="1"/>
  <c r="M17" i="3" a="1"/>
  <c r="M17" i="3" s="1"/>
  <c r="M11" i="3" a="1"/>
  <c r="M11" i="3" s="1"/>
  <c r="M12" i="3" a="1"/>
  <c r="M12" i="3" s="1"/>
  <c r="M13" i="3" a="1"/>
  <c r="M13" i="3" s="1"/>
  <c r="M8" i="3" a="1"/>
  <c r="M8" i="3" s="1"/>
  <c r="O7" i="3" l="1"/>
  <c r="N17" i="3" a="1"/>
  <c r="N17" i="3" s="1"/>
  <c r="N11" i="3" a="1"/>
  <c r="N11" i="3" s="1"/>
  <c r="N12" i="3" a="1"/>
  <c r="N12" i="3" s="1"/>
  <c r="N15" i="3" a="1"/>
  <c r="N15" i="3" s="1"/>
  <c r="N16" i="3" a="1"/>
  <c r="N16" i="3" s="1"/>
  <c r="N9" i="3" a="1"/>
  <c r="N9" i="3" s="1"/>
  <c r="N8" i="3" a="1"/>
  <c r="N8" i="3" s="1"/>
  <c r="N10" i="3" a="1"/>
  <c r="N10" i="3" s="1"/>
  <c r="N13" i="3" a="1"/>
  <c r="N13" i="3" s="1"/>
  <c r="N14" i="3" a="1"/>
  <c r="N14" i="3" s="1"/>
  <c r="P7" i="3" l="1"/>
  <c r="O11" i="3" a="1"/>
  <c r="O11" i="3" s="1"/>
  <c r="O12" i="3" a="1"/>
  <c r="O12" i="3" s="1"/>
  <c r="O15" i="3" a="1"/>
  <c r="O15" i="3" s="1"/>
  <c r="O10" i="3" a="1"/>
  <c r="O10" i="3" s="1"/>
  <c r="O13" i="3" a="1"/>
  <c r="O13" i="3" s="1"/>
  <c r="O14" i="3" a="1"/>
  <c r="O14" i="3" s="1"/>
  <c r="O16" i="3" a="1"/>
  <c r="O16" i="3" s="1"/>
  <c r="O17" i="3" a="1"/>
  <c r="O17" i="3" s="1"/>
  <c r="O8" i="3" a="1"/>
  <c r="O8" i="3" s="1"/>
  <c r="O9" i="3" a="1"/>
  <c r="O9" i="3" s="1"/>
  <c r="Q7" i="3" l="1"/>
  <c r="P12" i="3" a="1"/>
  <c r="P12" i="3" s="1"/>
  <c r="P15" i="3" a="1"/>
  <c r="P15" i="3" s="1"/>
  <c r="P16" i="3" a="1"/>
  <c r="P16" i="3" s="1"/>
  <c r="P9" i="3" a="1"/>
  <c r="P9" i="3" s="1"/>
  <c r="P8" i="3" a="1"/>
  <c r="P8" i="3" s="1"/>
  <c r="P10" i="3" a="1"/>
  <c r="P10" i="3" s="1"/>
  <c r="P11" i="3" a="1"/>
  <c r="P11" i="3" s="1"/>
  <c r="P13" i="3" a="1"/>
  <c r="P13" i="3" s="1"/>
  <c r="P14" i="3" a="1"/>
  <c r="P14" i="3" s="1"/>
  <c r="P17" i="3" a="1"/>
  <c r="P17" i="3" s="1"/>
  <c r="R7" i="3" l="1"/>
  <c r="Q10" i="3" a="1"/>
  <c r="Q10" i="3" s="1"/>
  <c r="Q11" i="3" a="1"/>
  <c r="Q11" i="3" s="1"/>
  <c r="Q13" i="3" a="1"/>
  <c r="Q13" i="3" s="1"/>
  <c r="Q14" i="3" a="1"/>
  <c r="Q14" i="3" s="1"/>
  <c r="Q8" i="3" a="1"/>
  <c r="Q8" i="3" s="1"/>
  <c r="Q9" i="3" a="1"/>
  <c r="Q9" i="3" s="1"/>
  <c r="Q15" i="3" a="1"/>
  <c r="Q15" i="3" s="1"/>
  <c r="Q16" i="3" a="1"/>
  <c r="Q16" i="3" s="1"/>
  <c r="Q17" i="3" a="1"/>
  <c r="Q17" i="3" s="1"/>
  <c r="Q12" i="3" a="1"/>
  <c r="Q12" i="3" s="1"/>
  <c r="R11" i="3" l="1" a="1"/>
  <c r="R11" i="3" s="1"/>
  <c r="F11" i="3" s="1"/>
  <c r="P45" i="4" s="1"/>
  <c r="R12" i="3" a="1"/>
  <c r="R12" i="3" s="1"/>
  <c r="F12" i="3" s="1"/>
  <c r="P46" i="4" s="1"/>
  <c r="R13" i="3" a="1"/>
  <c r="R13" i="3" s="1"/>
  <c r="F13" i="3" s="1"/>
  <c r="P47" i="4" s="1"/>
  <c r="R15" i="3" a="1"/>
  <c r="R15" i="3" s="1"/>
  <c r="F15" i="3" s="1"/>
  <c r="P49" i="4" s="1"/>
  <c r="R16" i="3" a="1"/>
  <c r="R16" i="3" s="1"/>
  <c r="F16" i="3" s="1"/>
  <c r="P50" i="4" s="1"/>
  <c r="R9" i="3" a="1"/>
  <c r="R9" i="3" s="1"/>
  <c r="F9" i="3" s="1"/>
  <c r="P43" i="4" s="1"/>
  <c r="R8" i="3" a="1"/>
  <c r="R8" i="3" s="1"/>
  <c r="F8" i="3" s="1"/>
  <c r="P42" i="4" s="1"/>
  <c r="R10" i="3" a="1"/>
  <c r="R10" i="3" s="1"/>
  <c r="F10" i="3" s="1"/>
  <c r="P44" i="4" s="1"/>
  <c r="R14" i="3" a="1"/>
  <c r="R14" i="3" s="1"/>
  <c r="F14" i="3" s="1"/>
  <c r="P48" i="4" s="1"/>
  <c r="R17" i="3" a="1"/>
  <c r="R17" i="3" s="1"/>
  <c r="F17" i="3" s="1"/>
  <c r="P5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<sst xmlns="http://schemas.openxmlformats.org/spreadsheetml/2006/main" count="88" uniqueCount="42">
  <si>
    <t>Refunds</t>
  </si>
  <si>
    <t>Other</t>
  </si>
  <si>
    <t>Month</t>
  </si>
  <si>
    <t>Udemy Organic</t>
  </si>
  <si>
    <t>My Promotions</t>
  </si>
  <si>
    <t>Ad Program</t>
  </si>
  <si>
    <t>Revenue</t>
  </si>
  <si>
    <t>Students</t>
  </si>
  <si>
    <t>YouTube Subscribers</t>
  </si>
  <si>
    <t>Website Unique visitors</t>
  </si>
  <si>
    <t>Student Purchases</t>
  </si>
  <si>
    <t>Month Filter</t>
  </si>
  <si>
    <t>Subscribers</t>
  </si>
  <si>
    <t>Unique Visitors</t>
  </si>
  <si>
    <t>Clustered Stacked Column Chart</t>
  </si>
  <si>
    <t>Bullet Chart</t>
  </si>
  <si>
    <t>Description</t>
  </si>
  <si>
    <t>This month</t>
  </si>
  <si>
    <t>Last Month</t>
  </si>
  <si>
    <t>Change %</t>
  </si>
  <si>
    <t>This month Last Year</t>
  </si>
  <si>
    <t>Last 12 Months</t>
  </si>
  <si>
    <t>Trend</t>
  </si>
  <si>
    <t xml:space="preserve">Udemy organic </t>
  </si>
  <si>
    <t>Current Month</t>
  </si>
  <si>
    <t>Previous Month</t>
  </si>
  <si>
    <t>Same Month Last Year</t>
  </si>
  <si>
    <t>Change</t>
  </si>
  <si>
    <t>%</t>
  </si>
  <si>
    <t>Total</t>
  </si>
  <si>
    <t>Poor</t>
  </si>
  <si>
    <t>Good</t>
  </si>
  <si>
    <t>Excellemt</t>
  </si>
  <si>
    <t>Target Revenue</t>
  </si>
  <si>
    <t>Net Revenue</t>
  </si>
  <si>
    <t>Measurement</t>
  </si>
  <si>
    <t>Revenue for the Selected Month</t>
  </si>
  <si>
    <t>Compared to previous Month</t>
  </si>
  <si>
    <t>Select Month:</t>
  </si>
  <si>
    <t>Fair</t>
  </si>
  <si>
    <t>Total for the last 12 Months</t>
  </si>
  <si>
    <t>Trend for the last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</si>
</sst>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\£\ 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EE8F0"/>
        <bgColor indexed="64"/>
      </patternFill>
    </fill>
    <fill>
      <patternFill patternType="solid">
        <fgColor rgb="FFF98FD3"/>
        <bgColor indexed="64"/>
      </patternFill>
    </fill>
    <fill>
      <patternFill patternType="solid">
        <fgColor rgb="FFFEE6F9"/>
        <bgColor indexed="64"/>
      </patternFill>
    </fill>
    <fill>
      <patternFill patternType="solid">
        <fgColor rgb="FF881272"/>
        <bgColor indexed="64"/>
      </patternFill>
    </fill>
    <fill>
      <patternFill patternType="solid">
        <fgColor rgb="FFF7318B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7" fontId="0" fillId="0" borderId="0" xfId="0" applyNumberFormat="1"/>
    <xf numFmtId="9" fontId="1" fillId="0" borderId="0" xfId="1" applyFont="1"/>
    <xf numFmtId="17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3" fontId="3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2" borderId="0" xfId="0" applyFill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5" fontId="0" fillId="0" borderId="0" xfId="0" applyNumberFormat="1"/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3" borderId="13" xfId="0" applyFill="1" applyBorder="1"/>
    <xf numFmtId="0" fontId="0" fillId="3" borderId="4" xfId="0" applyFill="1" applyBorder="1" applyAlignment="1">
      <alignment horizontal="center" vertical="center"/>
    </xf>
    <xf numFmtId="15" fontId="6" fillId="6" borderId="3" xfId="0" applyNumberFormat="1" applyFont="1" applyFill="1" applyBorder="1"/>
    <xf numFmtId="15" fontId="6" fillId="6" borderId="4" xfId="0" applyNumberFormat="1" applyFont="1" applyFill="1" applyBorder="1"/>
    <xf numFmtId="0" fontId="0" fillId="0" borderId="1" xfId="0" applyBorder="1"/>
    <xf numFmtId="10" fontId="0" fillId="5" borderId="1" xfId="0" applyNumberFormat="1" applyFill="1" applyBorder="1"/>
    <xf numFmtId="0" fontId="0" fillId="0" borderId="19" xfId="0" applyBorder="1"/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15" fontId="3" fillId="7" borderId="21" xfId="0" applyNumberFormat="1" applyFont="1" applyFill="1" applyBorder="1"/>
    <xf numFmtId="15" fontId="3" fillId="7" borderId="22" xfId="0" applyNumberFormat="1" applyFont="1" applyFill="1" applyBorder="1"/>
    <xf numFmtId="0" fontId="3" fillId="7" borderId="22" xfId="0" applyFont="1" applyFill="1" applyBorder="1" applyAlignment="1">
      <alignment horizontal="center" vertical="center"/>
    </xf>
    <xf numFmtId="15" fontId="3" fillId="7" borderId="23" xfId="0" applyNumberFormat="1" applyFont="1" applyFill="1" applyBorder="1"/>
    <xf numFmtId="0" fontId="6" fillId="6" borderId="1" xfId="0" applyFont="1" applyFill="1" applyBorder="1"/>
    <xf numFmtId="0" fontId="0" fillId="0" borderId="25" xfId="0" applyBorder="1"/>
    <xf numFmtId="0" fontId="4" fillId="6" borderId="15" xfId="0" applyFont="1" applyFill="1" applyBorder="1" applyAlignment="1">
      <alignment horizontal="center" vertical="center" wrapText="1"/>
    </xf>
    <xf numFmtId="0" fontId="0" fillId="0" borderId="26" xfId="0" applyBorder="1"/>
    <xf numFmtId="0" fontId="0" fillId="0" borderId="27" xfId="0" applyBorder="1"/>
    <xf numFmtId="10" fontId="0" fillId="5" borderId="27" xfId="0" applyNumberFormat="1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6" fillId="6" borderId="29" xfId="0" applyFont="1" applyFill="1" applyBorder="1"/>
    <xf numFmtId="0" fontId="0" fillId="0" borderId="31" xfId="0" applyBorder="1"/>
    <xf numFmtId="0" fontId="0" fillId="0" borderId="32" xfId="0" applyBorder="1"/>
    <xf numFmtId="10" fontId="0" fillId="5" borderId="32" xfId="0" applyNumberFormat="1" applyFill="1" applyBorder="1"/>
    <xf numFmtId="0" fontId="0" fillId="0" borderId="34" xfId="0" applyBorder="1"/>
    <xf numFmtId="0" fontId="0" fillId="0" borderId="36" xfId="0" applyBorder="1"/>
    <xf numFmtId="0" fontId="0" fillId="0" borderId="37" xfId="0" applyBorder="1"/>
    <xf numFmtId="0" fontId="0" fillId="0" borderId="25" xfId="0" applyNumberFormat="1" applyBorder="1"/>
    <xf numFmtId="0" fontId="0" fillId="0" borderId="39" xfId="0" applyNumberFormat="1" applyBorder="1"/>
    <xf numFmtId="0" fontId="0" fillId="0" borderId="1" xfId="0" applyBorder="1" applyAlignment="1">
      <alignment horizontal="center" vertical="center"/>
    </xf>
    <xf numFmtId="0" fontId="0" fillId="0" borderId="24" xfId="0" applyNumberFormat="1" applyBorder="1"/>
    <xf numFmtId="0" fontId="0" fillId="0" borderId="40" xfId="0" applyBorder="1"/>
    <xf numFmtId="0" fontId="0" fillId="0" borderId="35" xfId="0" applyBorder="1"/>
    <xf numFmtId="166" fontId="4" fillId="6" borderId="14" xfId="0" applyNumberFormat="1" applyFont="1" applyFill="1" applyBorder="1" applyAlignment="1">
      <alignment horizontal="center" vertical="center"/>
    </xf>
    <xf numFmtId="166" fontId="4" fillId="6" borderId="13" xfId="0" applyNumberFormat="1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2" fillId="3" borderId="43" xfId="0" applyFont="1" applyFill="1" applyBorder="1" applyAlignment="1">
      <alignment horizontal="center" vertical="center" wrapText="1"/>
    </xf>
    <xf numFmtId="9" fontId="5" fillId="7" borderId="20" xfId="1" applyFont="1" applyFill="1" applyBorder="1" applyAlignment="1">
      <alignment horizontal="center" vertical="center"/>
    </xf>
    <xf numFmtId="15" fontId="5" fillId="7" borderId="17" xfId="1" applyNumberFormat="1" applyFont="1" applyFill="1" applyBorder="1" applyAlignment="1">
      <alignment horizontal="center"/>
    </xf>
    <xf numFmtId="15" fontId="5" fillId="7" borderId="18" xfId="1" applyNumberFormat="1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 vertical="center"/>
    </xf>
    <xf numFmtId="0" fontId="0" fillId="0" borderId="38" xfId="0" applyBorder="1"/>
    <xf numFmtId="0" fontId="0" fillId="0" borderId="39" xfId="0" applyBorder="1"/>
    <xf numFmtId="0" fontId="5" fillId="7" borderId="14" xfId="0" applyFont="1" applyFill="1" applyBorder="1" applyAlignment="1">
      <alignment horizontal="left" vertical="center"/>
    </xf>
    <xf numFmtId="0" fontId="5" fillId="7" borderId="15" xfId="0" applyFont="1" applyFill="1" applyBorder="1" applyAlignment="1">
      <alignment horizontal="left" vertical="center"/>
    </xf>
    <xf numFmtId="0" fontId="5" fillId="7" borderId="16" xfId="0" applyFont="1" applyFill="1" applyBorder="1" applyAlignment="1">
      <alignment horizontal="left" vertical="center"/>
    </xf>
    <xf numFmtId="15" fontId="0" fillId="0" borderId="41" xfId="0" applyNumberFormat="1" applyBorder="1" applyAlignment="1">
      <alignment horizontal="center" vertical="center"/>
    </xf>
    <xf numFmtId="15" fontId="0" fillId="0" borderId="42" xfId="0" applyNumberFormat="1" applyBorder="1" applyAlignment="1">
      <alignment horizontal="center" vertical="center"/>
    </xf>
    <xf numFmtId="15" fontId="0" fillId="0" borderId="43" xfId="0" applyNumberForma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166" fontId="8" fillId="6" borderId="2" xfId="0" applyNumberFormat="1" applyFont="1" applyFill="1" applyBorder="1" applyAlignment="1">
      <alignment horizontal="center" vertical="center"/>
    </xf>
    <xf numFmtId="166" fontId="8" fillId="6" borderId="4" xfId="0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vertical="center" wrapText="1"/>
    </xf>
    <xf numFmtId="10" fontId="8" fillId="6" borderId="23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3" fontId="8" fillId="6" borderId="2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15" fontId="4" fillId="6" borderId="3" xfId="0" applyNumberFormat="1" applyFont="1" applyFill="1" applyBorder="1" applyAlignment="1">
      <alignment horizontal="center"/>
    </xf>
    <xf numFmtId="15" fontId="4" fillId="6" borderId="4" xfId="0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20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5" fontId="4" fillId="6" borderId="13" xfId="0" applyNumberFormat="1" applyFont="1" applyFill="1" applyBorder="1" applyAlignment="1">
      <alignment horizontal="center" vertical="center"/>
    </xf>
    <xf numFmtId="15" fontId="4" fillId="6" borderId="6" xfId="0" applyNumberFormat="1" applyFont="1" applyFill="1" applyBorder="1" applyAlignment="1">
      <alignment horizontal="center" vertical="center" wrapText="1"/>
    </xf>
    <xf numFmtId="15" fontId="4" fillId="6" borderId="20" xfId="0" applyNumberFormat="1" applyFont="1" applyFill="1" applyBorder="1" applyAlignment="1">
      <alignment horizontal="center" vertical="center" wrapText="1"/>
    </xf>
    <xf numFmtId="15" fontId="4" fillId="6" borderId="47" xfId="0" applyNumberFormat="1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 wrapText="1"/>
    </xf>
    <xf numFmtId="166" fontId="0" fillId="0" borderId="27" xfId="0" applyNumberFormat="1" applyBorder="1" applyAlignment="1">
      <alignment horizontal="center" vertical="center"/>
    </xf>
    <xf numFmtId="0" fontId="2" fillId="0" borderId="29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left" vertical="center" wrapText="1"/>
    </xf>
    <xf numFmtId="166" fontId="0" fillId="0" borderId="32" xfId="0" applyNumberFormat="1" applyBorder="1" applyAlignment="1">
      <alignment horizontal="center" vertical="center"/>
    </xf>
    <xf numFmtId="166" fontId="4" fillId="6" borderId="15" xfId="0" applyNumberFormat="1" applyFont="1" applyFill="1" applyBorder="1" applyAlignment="1">
      <alignment horizontal="center" vertical="center"/>
    </xf>
    <xf numFmtId="166" fontId="4" fillId="6" borderId="16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15" fontId="2" fillId="7" borderId="44" xfId="0" applyNumberFormat="1" applyFont="1" applyFill="1" applyBorder="1" applyAlignment="1">
      <alignment horizontal="center" vertical="center"/>
    </xf>
    <xf numFmtId="15" fontId="2" fillId="7" borderId="42" xfId="0" applyNumberFormat="1" applyFont="1" applyFill="1" applyBorder="1" applyAlignment="1">
      <alignment horizontal="center" vertical="center"/>
    </xf>
    <xf numFmtId="0" fontId="2" fillId="7" borderId="42" xfId="0" applyFont="1" applyFill="1" applyBorder="1" applyAlignment="1">
      <alignment horizontal="center" vertical="center"/>
    </xf>
    <xf numFmtId="15" fontId="2" fillId="7" borderId="46" xfId="0" applyNumberFormat="1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left" vertical="center" wrapText="1"/>
    </xf>
    <xf numFmtId="166" fontId="6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0" fontId="0" fillId="5" borderId="35" xfId="0" applyNumberFormat="1" applyFill="1" applyBorder="1"/>
    <xf numFmtId="10" fontId="0" fillId="5" borderId="48" xfId="0" applyNumberFormat="1" applyFill="1" applyBorder="1"/>
    <xf numFmtId="10" fontId="6" fillId="6" borderId="48" xfId="0" applyNumberFormat="1" applyFont="1" applyFill="1" applyBorder="1"/>
    <xf numFmtId="10" fontId="0" fillId="5" borderId="49" xfId="0" applyNumberFormat="1" applyFill="1" applyBorder="1"/>
    <xf numFmtId="166" fontId="0" fillId="0" borderId="14" xfId="0" applyNumberForma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6" fillId="6" borderId="15" xfId="0" applyNumberFormat="1" applyFont="1" applyFill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15" fontId="4" fillId="6" borderId="5" xfId="0" applyNumberFormat="1" applyFont="1" applyFill="1" applyBorder="1" applyAlignment="1">
      <alignment horizontal="center" vertical="center" wrapText="1"/>
    </xf>
    <xf numFmtId="15" fontId="4" fillId="6" borderId="7" xfId="0" applyNumberFormat="1" applyFont="1" applyFill="1" applyBorder="1" applyAlignment="1">
      <alignment horizontal="center" vertical="center" wrapText="1"/>
    </xf>
    <xf numFmtId="15" fontId="4" fillId="6" borderId="10" xfId="0" applyNumberFormat="1" applyFont="1" applyFill="1" applyBorder="1" applyAlignment="1">
      <alignment horizontal="center" vertical="center" wrapText="1"/>
    </xf>
    <xf numFmtId="15" fontId="4" fillId="6" borderId="11" xfId="0" applyNumberFormat="1" applyFont="1" applyFill="1" applyBorder="1" applyAlignment="1">
      <alignment horizontal="center" vertical="center" wrapText="1"/>
    </xf>
    <xf numFmtId="15" fontId="4" fillId="6" borderId="1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2" fillId="0" borderId="50" xfId="0" applyFont="1" applyFill="1" applyBorder="1" applyAlignment="1">
      <alignment horizontal="left" vertical="center" wrapText="1"/>
    </xf>
    <xf numFmtId="166" fontId="0" fillId="0" borderId="33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0" fontId="0" fillId="5" borderId="37" xfId="0" applyNumberFormat="1" applyFill="1" applyBorder="1"/>
    <xf numFmtId="166" fontId="0" fillId="0" borderId="45" xfId="0" applyNumberFormat="1" applyBorder="1" applyAlignment="1">
      <alignment horizontal="center" vertical="center"/>
    </xf>
    <xf numFmtId="166" fontId="4" fillId="6" borderId="45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881272"/>
      <color rgb="FF6699FF"/>
      <color rgb="FFF818C8"/>
      <color rgb="FFF7318B"/>
      <color rgb="FFBA8DFB"/>
      <color rgb="FFFEE6F9"/>
      <color rgb="FFFEE8F0"/>
      <color rgb="FFF98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Calculations!$F$22</c:f>
              <c:strCache>
                <c:ptCount val="1"/>
                <c:pt idx="0">
                  <c:v>Udemy Organic</c:v>
                </c:pt>
              </c:strCache>
            </c:strRef>
          </c:tx>
          <c:spPr>
            <a:solidFill>
              <a:srgbClr val="BA8DFB"/>
            </a:solidFill>
            <a:ln>
              <a:noFill/>
            </a:ln>
            <a:effectLst/>
          </c:spPr>
          <c:invertIfNegative val="0"/>
          <c:cat>
            <c:numRef>
              <c:f>Calculations!$E$23:$E$24</c:f>
              <c:numCache>
                <c:formatCode>d\-mmm\-yy</c:formatCode>
                <c:ptCount val="2"/>
                <c:pt idx="0">
                  <c:v>42856</c:v>
                </c:pt>
                <c:pt idx="1">
                  <c:v>42826</c:v>
                </c:pt>
              </c:numCache>
            </c:numRef>
          </c:cat>
          <c:val>
            <c:numRef>
              <c:f>Calculations!$F$23:$F$24</c:f>
              <c:numCache>
                <c:formatCode>General</c:formatCode>
                <c:ptCount val="2"/>
                <c:pt idx="0">
                  <c:v>936</c:v>
                </c:pt>
                <c:pt idx="1">
                  <c:v>1114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69-428E-A724-E95909493122}"/>
            </c:ext>
          </c:extLst>
        </c:ser>
        <c:ser>
          <c:idx val="1"/>
          <c:order val="1"/>
          <c:tx>
            <c:strRef>
              <c:f>Calculations!$G$22</c:f>
              <c:strCache>
                <c:ptCount val="1"/>
                <c:pt idx="0">
                  <c:v>My Promotions</c:v>
                </c:pt>
              </c:strCache>
            </c:strRef>
          </c:tx>
          <c:spPr>
            <a:solidFill>
              <a:srgbClr val="F7318B"/>
            </a:solidFill>
            <a:ln>
              <a:noFill/>
            </a:ln>
            <a:effectLst/>
          </c:spPr>
          <c:invertIfNegative val="0"/>
          <c:cat>
            <c:numRef>
              <c:f>Calculations!$E$23:$E$24</c:f>
              <c:numCache>
                <c:formatCode>d\-mmm\-yy</c:formatCode>
                <c:ptCount val="2"/>
                <c:pt idx="0">
                  <c:v>42856</c:v>
                </c:pt>
                <c:pt idx="1">
                  <c:v>42826</c:v>
                </c:pt>
              </c:numCache>
            </c:numRef>
          </c:cat>
          <c:val>
            <c:numRef>
              <c:f>Calculations!$G$23:$G$24</c:f>
              <c:numCache>
                <c:formatCode>General</c:formatCode>
                <c:ptCount val="2"/>
                <c:pt idx="0">
                  <c:v>172</c:v>
                </c:pt>
                <c:pt idx="1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69-428E-A724-E95909493122}"/>
            </c:ext>
          </c:extLst>
        </c:ser>
        <c:ser>
          <c:idx val="2"/>
          <c:order val="2"/>
          <c:tx>
            <c:strRef>
              <c:f>Calculations!$H$22</c:f>
              <c:strCache>
                <c:ptCount val="1"/>
                <c:pt idx="0">
                  <c:v>Ad Program</c:v>
                </c:pt>
              </c:strCache>
            </c:strRef>
          </c:tx>
          <c:spPr>
            <a:solidFill>
              <a:srgbClr val="FEE6F9"/>
            </a:solidFill>
            <a:ln>
              <a:noFill/>
            </a:ln>
            <a:effectLst/>
          </c:spPr>
          <c:invertIfNegative val="0"/>
          <c:cat>
            <c:numRef>
              <c:f>Calculations!$E$23:$E$24</c:f>
              <c:numCache>
                <c:formatCode>d\-mmm\-yy</c:formatCode>
                <c:ptCount val="2"/>
                <c:pt idx="0">
                  <c:v>42856</c:v>
                </c:pt>
                <c:pt idx="1">
                  <c:v>42826</c:v>
                </c:pt>
              </c:numCache>
            </c:numRef>
          </c:cat>
          <c:val>
            <c:numRef>
              <c:f>Calculations!$H$23:$H$24</c:f>
              <c:numCache>
                <c:formatCode>General</c:formatCode>
                <c:ptCount val="2"/>
                <c:pt idx="0">
                  <c:v>77</c:v>
                </c:pt>
                <c:pt idx="1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69-428E-A724-E95909493122}"/>
            </c:ext>
          </c:extLst>
        </c:ser>
        <c:ser>
          <c:idx val="3"/>
          <c:order val="3"/>
          <c:tx>
            <c:strRef>
              <c:f>Calculations!$I$22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881272"/>
            </a:solidFill>
            <a:ln>
              <a:noFill/>
            </a:ln>
            <a:effectLst/>
          </c:spPr>
          <c:invertIfNegative val="0"/>
          <c:cat>
            <c:numRef>
              <c:f>Calculations!$E$23:$E$24</c:f>
              <c:numCache>
                <c:formatCode>d\-mmm\-yy</c:formatCode>
                <c:ptCount val="2"/>
                <c:pt idx="0">
                  <c:v>42856</c:v>
                </c:pt>
                <c:pt idx="1">
                  <c:v>42826</c:v>
                </c:pt>
              </c:numCache>
            </c:numRef>
          </c:cat>
          <c:val>
            <c:numRef>
              <c:f>Calculations!$I$23:$I$24</c:f>
              <c:numCache>
                <c:formatCode>General</c:formatCode>
                <c:ptCount val="2"/>
                <c:pt idx="0">
                  <c:v>67</c:v>
                </c:pt>
                <c:pt idx="1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69-428E-A724-E95909493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4159728"/>
        <c:axId val="1064163664"/>
      </c:barChart>
      <c:dateAx>
        <c:axId val="106415972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63664"/>
        <c:crosses val="autoZero"/>
        <c:auto val="1"/>
        <c:lblOffset val="100"/>
        <c:baseTimeUnit val="months"/>
      </c:dateAx>
      <c:valAx>
        <c:axId val="1064163664"/>
        <c:scaling>
          <c:orientation val="minMax"/>
        </c:scaling>
        <c:delete val="0"/>
        <c:axPos val="l"/>
        <c:numFmt formatCode="\£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5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Calculations!$E$28</c:f>
              <c:strCache>
                <c:ptCount val="1"/>
                <c:pt idx="0">
                  <c:v>Poor</c:v>
                </c:pt>
              </c:strCache>
            </c:strRef>
          </c:tx>
          <c:spPr>
            <a:solidFill>
              <a:srgbClr val="FEE6F9"/>
            </a:solidFill>
            <a:ln>
              <a:noFill/>
            </a:ln>
            <a:effectLst/>
          </c:spPr>
          <c:invertIfNegative val="0"/>
          <c:cat>
            <c:numRef>
              <c:f>Calculations!$F$27:$I$27</c:f>
              <c:numCache>
                <c:formatCode>d\-mmm\-yy</c:formatCode>
                <c:ptCount val="4"/>
                <c:pt idx="0">
                  <c:v>42856</c:v>
                </c:pt>
                <c:pt idx="1">
                  <c:v>42826</c:v>
                </c:pt>
                <c:pt idx="2">
                  <c:v>42795</c:v>
                </c:pt>
                <c:pt idx="3">
                  <c:v>42767</c:v>
                </c:pt>
              </c:numCache>
            </c:numRef>
          </c:cat>
          <c:val>
            <c:numRef>
              <c:f>Calculations!$F$28:$I$28</c:f>
              <c:numCache>
                <c:formatCode>General</c:formatCode>
                <c:ptCount val="4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4-4958-8C43-46619AA22C93}"/>
            </c:ext>
          </c:extLst>
        </c:ser>
        <c:ser>
          <c:idx val="1"/>
          <c:order val="1"/>
          <c:tx>
            <c:strRef>
              <c:f>Calculations!$E$29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rgbClr val="BA8DFB"/>
            </a:solidFill>
            <a:ln>
              <a:noFill/>
            </a:ln>
            <a:effectLst/>
          </c:spPr>
          <c:invertIfNegative val="0"/>
          <c:cat>
            <c:numRef>
              <c:f>Calculations!$F$27:$I$27</c:f>
              <c:numCache>
                <c:formatCode>d\-mmm\-yy</c:formatCode>
                <c:ptCount val="4"/>
                <c:pt idx="0">
                  <c:v>42856</c:v>
                </c:pt>
                <c:pt idx="1">
                  <c:v>42826</c:v>
                </c:pt>
                <c:pt idx="2">
                  <c:v>42795</c:v>
                </c:pt>
                <c:pt idx="3">
                  <c:v>42767</c:v>
                </c:pt>
              </c:numCache>
            </c:numRef>
          </c:cat>
          <c:val>
            <c:numRef>
              <c:f>Calculations!$F$29:$I$29</c:f>
              <c:numCache>
                <c:formatCode>General</c:formatCode>
                <c:ptCount val="4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64-4958-8C43-46619AA22C93}"/>
            </c:ext>
          </c:extLst>
        </c:ser>
        <c:ser>
          <c:idx val="2"/>
          <c:order val="2"/>
          <c:tx>
            <c:strRef>
              <c:f>Calculations!$E$30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rgbClr val="F7318B"/>
            </a:solidFill>
            <a:ln>
              <a:noFill/>
            </a:ln>
            <a:effectLst/>
          </c:spPr>
          <c:invertIfNegative val="0"/>
          <c:cat>
            <c:numRef>
              <c:f>Calculations!$F$27:$I$27</c:f>
              <c:numCache>
                <c:formatCode>d\-mmm\-yy</c:formatCode>
                <c:ptCount val="4"/>
                <c:pt idx="0">
                  <c:v>42856</c:v>
                </c:pt>
                <c:pt idx="1">
                  <c:v>42826</c:v>
                </c:pt>
                <c:pt idx="2">
                  <c:v>42795</c:v>
                </c:pt>
                <c:pt idx="3">
                  <c:v>42767</c:v>
                </c:pt>
              </c:numCache>
            </c:numRef>
          </c:cat>
          <c:val>
            <c:numRef>
              <c:f>Calculations!$F$30:$I$30</c:f>
              <c:numCache>
                <c:formatCode>General</c:formatCode>
                <c:ptCount val="4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64-4958-8C43-46619AA22C93}"/>
            </c:ext>
          </c:extLst>
        </c:ser>
        <c:ser>
          <c:idx val="3"/>
          <c:order val="3"/>
          <c:tx>
            <c:strRef>
              <c:f>Calculations!$E$31</c:f>
              <c:strCache>
                <c:ptCount val="1"/>
                <c:pt idx="0">
                  <c:v>Excellemt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f>Calculations!$F$27:$I$27</c:f>
              <c:numCache>
                <c:formatCode>d\-mmm\-yy</c:formatCode>
                <c:ptCount val="4"/>
                <c:pt idx="0">
                  <c:v>42856</c:v>
                </c:pt>
                <c:pt idx="1">
                  <c:v>42826</c:v>
                </c:pt>
                <c:pt idx="2">
                  <c:v>42795</c:v>
                </c:pt>
                <c:pt idx="3">
                  <c:v>42767</c:v>
                </c:pt>
              </c:numCache>
            </c:numRef>
          </c:cat>
          <c:val>
            <c:numRef>
              <c:f>Calculations!$F$31:$I$31</c:f>
              <c:numCache>
                <c:formatCode>General</c:formatCode>
                <c:ptCount val="4"/>
                <c:pt idx="0">
                  <c:v>1600</c:v>
                </c:pt>
                <c:pt idx="1">
                  <c:v>1600</c:v>
                </c:pt>
                <c:pt idx="2">
                  <c:v>1600</c:v>
                </c:pt>
                <c:pt idx="3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64-4958-8C43-46619AA22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31704872"/>
        <c:axId val="1331699624"/>
      </c:barChart>
      <c:barChart>
        <c:barDir val="col"/>
        <c:grouping val="stacked"/>
        <c:varyColors val="0"/>
        <c:ser>
          <c:idx val="5"/>
          <c:order val="5"/>
          <c:tx>
            <c:strRef>
              <c:f>Calculations!$E$33</c:f>
              <c:strCache>
                <c:ptCount val="1"/>
                <c:pt idx="0">
                  <c:v>Net Revenue</c:v>
                </c:pt>
              </c:strCache>
            </c:strRef>
          </c:tx>
          <c:spPr>
            <a:solidFill>
              <a:srgbClr val="88127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875523638539579E-3"/>
                  <c:y val="-0.56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664-4958-8C43-46619AA22C93}"/>
                </c:ext>
              </c:extLst>
            </c:dLbl>
            <c:dLbl>
              <c:idx val="1"/>
              <c:layout>
                <c:manualLayout>
                  <c:x val="4.7875523638539795E-3"/>
                  <c:y val="-0.550000000000000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664-4958-8C43-46619AA22C93}"/>
                </c:ext>
              </c:extLst>
            </c:dLbl>
            <c:dLbl>
              <c:idx val="2"/>
              <c:layout>
                <c:manualLayout>
                  <c:x val="0"/>
                  <c:y val="-0.550000000000000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664-4958-8C43-46619AA22C93}"/>
                </c:ext>
              </c:extLst>
            </c:dLbl>
            <c:dLbl>
              <c:idx val="3"/>
              <c:layout>
                <c:manualLayout>
                  <c:x val="2.3937761819269898E-3"/>
                  <c:y val="-0.554166666666666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664-4958-8C43-46619AA22C93}"/>
                </c:ext>
              </c:extLst>
            </c:dLbl>
            <c:numFmt formatCode="\£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Calculations!$F$27:$I$27</c:f>
              <c:numCache>
                <c:formatCode>d\-mmm\-yy</c:formatCode>
                <c:ptCount val="4"/>
                <c:pt idx="0">
                  <c:v>42856</c:v>
                </c:pt>
                <c:pt idx="1">
                  <c:v>42826</c:v>
                </c:pt>
                <c:pt idx="2">
                  <c:v>42795</c:v>
                </c:pt>
                <c:pt idx="3">
                  <c:v>42767</c:v>
                </c:pt>
              </c:numCache>
            </c:numRef>
          </c:cat>
          <c:val>
            <c:numRef>
              <c:f>Calculations!$F$33:$I$33</c:f>
              <c:numCache>
                <c:formatCode>General</c:formatCode>
                <c:ptCount val="4"/>
                <c:pt idx="0">
                  <c:v>1242</c:v>
                </c:pt>
                <c:pt idx="1">
                  <c:v>1477</c:v>
                </c:pt>
                <c:pt idx="2">
                  <c:v>1164</c:v>
                </c:pt>
                <c:pt idx="3">
                  <c:v>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64-4958-8C43-46619AA22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95"/>
        <c:overlap val="100"/>
        <c:axId val="1331706184"/>
        <c:axId val="1331716024"/>
      </c:barChart>
      <c:lineChart>
        <c:grouping val="standard"/>
        <c:varyColors val="0"/>
        <c:ser>
          <c:idx val="4"/>
          <c:order val="4"/>
          <c:tx>
            <c:strRef>
              <c:f>Calculations!$E$32</c:f>
              <c:strCache>
                <c:ptCount val="1"/>
                <c:pt idx="0">
                  <c:v>Target Revenue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8"/>
            <c:spPr>
              <a:solidFill>
                <a:schemeClr val="bg1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Calculations!$F$27:$I$27</c:f>
              <c:numCache>
                <c:formatCode>d\-mmm\-yy</c:formatCode>
                <c:ptCount val="4"/>
                <c:pt idx="0">
                  <c:v>42856</c:v>
                </c:pt>
                <c:pt idx="1">
                  <c:v>42826</c:v>
                </c:pt>
                <c:pt idx="2">
                  <c:v>42795</c:v>
                </c:pt>
                <c:pt idx="3">
                  <c:v>42767</c:v>
                </c:pt>
              </c:numCache>
            </c:numRef>
          </c:cat>
          <c:val>
            <c:numRef>
              <c:f>Calculations!$F$32:$I$32</c:f>
              <c:numCache>
                <c:formatCode>General</c:formatCode>
                <c:ptCount val="4"/>
                <c:pt idx="0">
                  <c:v>1500</c:v>
                </c:pt>
                <c:pt idx="1">
                  <c:v>1500</c:v>
                </c:pt>
                <c:pt idx="2">
                  <c:v>1500</c:v>
                </c:pt>
                <c:pt idx="3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64-4958-8C43-46619AA22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1706184"/>
        <c:axId val="1331716024"/>
      </c:lineChart>
      <c:dateAx>
        <c:axId val="133170487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699624"/>
        <c:crosses val="autoZero"/>
        <c:auto val="1"/>
        <c:lblOffset val="100"/>
        <c:baseTimeUnit val="months"/>
      </c:dateAx>
      <c:valAx>
        <c:axId val="1331699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704872"/>
        <c:crosses val="autoZero"/>
        <c:crossBetween val="between"/>
      </c:valAx>
      <c:valAx>
        <c:axId val="1331716024"/>
        <c:scaling>
          <c:orientation val="minMax"/>
        </c:scaling>
        <c:delete val="0"/>
        <c:axPos val="r"/>
        <c:numFmt formatCode="\£\ 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706184"/>
        <c:crosses val="max"/>
        <c:crossBetween val="between"/>
      </c:valAx>
      <c:dateAx>
        <c:axId val="1331706184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133171602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Calculations!$E$28</c:f>
              <c:strCache>
                <c:ptCount val="1"/>
                <c:pt idx="0">
                  <c:v>Poor</c:v>
                </c:pt>
              </c:strCache>
            </c:strRef>
          </c:tx>
          <c:spPr>
            <a:solidFill>
              <a:srgbClr val="FEE6F9"/>
            </a:solidFill>
            <a:ln>
              <a:noFill/>
            </a:ln>
            <a:effectLst/>
          </c:spPr>
          <c:invertIfNegative val="0"/>
          <c:cat>
            <c:numRef>
              <c:f>Calculations!$F$27:$I$27</c:f>
              <c:numCache>
                <c:formatCode>d\-mmm\-yy</c:formatCode>
                <c:ptCount val="4"/>
                <c:pt idx="0">
                  <c:v>42856</c:v>
                </c:pt>
                <c:pt idx="1">
                  <c:v>42826</c:v>
                </c:pt>
                <c:pt idx="2">
                  <c:v>42795</c:v>
                </c:pt>
                <c:pt idx="3">
                  <c:v>42767</c:v>
                </c:pt>
              </c:numCache>
            </c:numRef>
          </c:cat>
          <c:val>
            <c:numRef>
              <c:f>Calculations!$F$28:$I$28</c:f>
              <c:numCache>
                <c:formatCode>General</c:formatCode>
                <c:ptCount val="4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B-426E-B1AA-1A4CBB39F08E}"/>
            </c:ext>
          </c:extLst>
        </c:ser>
        <c:ser>
          <c:idx val="1"/>
          <c:order val="1"/>
          <c:tx>
            <c:strRef>
              <c:f>Calculations!$E$29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rgbClr val="BA8DFB"/>
            </a:solidFill>
            <a:ln>
              <a:noFill/>
            </a:ln>
            <a:effectLst/>
          </c:spPr>
          <c:invertIfNegative val="0"/>
          <c:cat>
            <c:numRef>
              <c:f>Calculations!$F$27:$I$27</c:f>
              <c:numCache>
                <c:formatCode>d\-mmm\-yy</c:formatCode>
                <c:ptCount val="4"/>
                <c:pt idx="0">
                  <c:v>42856</c:v>
                </c:pt>
                <c:pt idx="1">
                  <c:v>42826</c:v>
                </c:pt>
                <c:pt idx="2">
                  <c:v>42795</c:v>
                </c:pt>
                <c:pt idx="3">
                  <c:v>42767</c:v>
                </c:pt>
              </c:numCache>
            </c:numRef>
          </c:cat>
          <c:val>
            <c:numRef>
              <c:f>Calculations!$F$29:$I$29</c:f>
              <c:numCache>
                <c:formatCode>General</c:formatCode>
                <c:ptCount val="4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1B-426E-B1AA-1A4CBB39F08E}"/>
            </c:ext>
          </c:extLst>
        </c:ser>
        <c:ser>
          <c:idx val="2"/>
          <c:order val="2"/>
          <c:tx>
            <c:strRef>
              <c:f>Calculations!$E$30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rgbClr val="F7318B"/>
            </a:solidFill>
            <a:ln>
              <a:noFill/>
            </a:ln>
            <a:effectLst/>
          </c:spPr>
          <c:invertIfNegative val="0"/>
          <c:cat>
            <c:numRef>
              <c:f>Calculations!$F$27:$I$27</c:f>
              <c:numCache>
                <c:formatCode>d\-mmm\-yy</c:formatCode>
                <c:ptCount val="4"/>
                <c:pt idx="0">
                  <c:v>42856</c:v>
                </c:pt>
                <c:pt idx="1">
                  <c:v>42826</c:v>
                </c:pt>
                <c:pt idx="2">
                  <c:v>42795</c:v>
                </c:pt>
                <c:pt idx="3">
                  <c:v>42767</c:v>
                </c:pt>
              </c:numCache>
            </c:numRef>
          </c:cat>
          <c:val>
            <c:numRef>
              <c:f>Calculations!$F$30:$I$30</c:f>
              <c:numCache>
                <c:formatCode>General</c:formatCode>
                <c:ptCount val="4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1B-426E-B1AA-1A4CBB39F08E}"/>
            </c:ext>
          </c:extLst>
        </c:ser>
        <c:ser>
          <c:idx val="3"/>
          <c:order val="3"/>
          <c:tx>
            <c:strRef>
              <c:f>Calculations!$E$31</c:f>
              <c:strCache>
                <c:ptCount val="1"/>
                <c:pt idx="0">
                  <c:v>Excellemt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f>Calculations!$F$27:$I$27</c:f>
              <c:numCache>
                <c:formatCode>d\-mmm\-yy</c:formatCode>
                <c:ptCount val="4"/>
                <c:pt idx="0">
                  <c:v>42856</c:v>
                </c:pt>
                <c:pt idx="1">
                  <c:v>42826</c:v>
                </c:pt>
                <c:pt idx="2">
                  <c:v>42795</c:v>
                </c:pt>
                <c:pt idx="3">
                  <c:v>42767</c:v>
                </c:pt>
              </c:numCache>
            </c:numRef>
          </c:cat>
          <c:val>
            <c:numRef>
              <c:f>Calculations!$F$31:$I$31</c:f>
              <c:numCache>
                <c:formatCode>General</c:formatCode>
                <c:ptCount val="4"/>
                <c:pt idx="0">
                  <c:v>1600</c:v>
                </c:pt>
                <c:pt idx="1">
                  <c:v>1600</c:v>
                </c:pt>
                <c:pt idx="2">
                  <c:v>1600</c:v>
                </c:pt>
                <c:pt idx="3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1B-426E-B1AA-1A4CBB39F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31704872"/>
        <c:axId val="1331699624"/>
      </c:barChart>
      <c:barChart>
        <c:barDir val="col"/>
        <c:grouping val="stacked"/>
        <c:varyColors val="0"/>
        <c:ser>
          <c:idx val="5"/>
          <c:order val="5"/>
          <c:tx>
            <c:strRef>
              <c:f>Calculations!$E$33</c:f>
              <c:strCache>
                <c:ptCount val="1"/>
                <c:pt idx="0">
                  <c:v>Net Revenue</c:v>
                </c:pt>
              </c:strCache>
            </c:strRef>
          </c:tx>
          <c:spPr>
            <a:solidFill>
              <a:srgbClr val="881272"/>
            </a:solidFill>
            <a:ln>
              <a:noFill/>
            </a:ln>
            <a:effectLst/>
          </c:spPr>
          <c:invertIfNegative val="0"/>
          <c:dLbls>
            <c:numFmt formatCode="\£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Calculations!$F$27:$I$27</c:f>
              <c:numCache>
                <c:formatCode>d\-mmm\-yy</c:formatCode>
                <c:ptCount val="4"/>
                <c:pt idx="0">
                  <c:v>42856</c:v>
                </c:pt>
                <c:pt idx="1">
                  <c:v>42826</c:v>
                </c:pt>
                <c:pt idx="2">
                  <c:v>42795</c:v>
                </c:pt>
                <c:pt idx="3">
                  <c:v>42767</c:v>
                </c:pt>
              </c:numCache>
            </c:numRef>
          </c:cat>
          <c:val>
            <c:numRef>
              <c:f>Calculations!$F$33:$I$33</c:f>
              <c:numCache>
                <c:formatCode>General</c:formatCode>
                <c:ptCount val="4"/>
                <c:pt idx="0">
                  <c:v>1242</c:v>
                </c:pt>
                <c:pt idx="1">
                  <c:v>1477</c:v>
                </c:pt>
                <c:pt idx="2">
                  <c:v>1164</c:v>
                </c:pt>
                <c:pt idx="3">
                  <c:v>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1B-426E-B1AA-1A4CBB39F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95"/>
        <c:overlap val="100"/>
        <c:axId val="1331706184"/>
        <c:axId val="1331716024"/>
      </c:barChart>
      <c:lineChart>
        <c:grouping val="standard"/>
        <c:varyColors val="0"/>
        <c:ser>
          <c:idx val="4"/>
          <c:order val="4"/>
          <c:tx>
            <c:strRef>
              <c:f>Calculations!$E$32</c:f>
              <c:strCache>
                <c:ptCount val="1"/>
                <c:pt idx="0">
                  <c:v>Target Revenue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8"/>
            <c:spPr>
              <a:solidFill>
                <a:schemeClr val="bg1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Calculations!$F$27:$I$27</c:f>
              <c:numCache>
                <c:formatCode>d\-mmm\-yy</c:formatCode>
                <c:ptCount val="4"/>
                <c:pt idx="0">
                  <c:v>42856</c:v>
                </c:pt>
                <c:pt idx="1">
                  <c:v>42826</c:v>
                </c:pt>
                <c:pt idx="2">
                  <c:v>42795</c:v>
                </c:pt>
                <c:pt idx="3">
                  <c:v>42767</c:v>
                </c:pt>
              </c:numCache>
            </c:numRef>
          </c:cat>
          <c:val>
            <c:numRef>
              <c:f>Calculations!$F$32:$I$32</c:f>
              <c:numCache>
                <c:formatCode>General</c:formatCode>
                <c:ptCount val="4"/>
                <c:pt idx="0">
                  <c:v>1500</c:v>
                </c:pt>
                <c:pt idx="1">
                  <c:v>1500</c:v>
                </c:pt>
                <c:pt idx="2">
                  <c:v>1500</c:v>
                </c:pt>
                <c:pt idx="3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1B-426E-B1AA-1A4CBB39F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1706184"/>
        <c:axId val="1331716024"/>
      </c:lineChart>
      <c:dateAx>
        <c:axId val="133170487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699624"/>
        <c:crosses val="autoZero"/>
        <c:auto val="1"/>
        <c:lblOffset val="100"/>
        <c:baseTimeUnit val="months"/>
      </c:dateAx>
      <c:valAx>
        <c:axId val="1331699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704872"/>
        <c:crosses val="autoZero"/>
        <c:crossBetween val="between"/>
      </c:valAx>
      <c:valAx>
        <c:axId val="1331716024"/>
        <c:scaling>
          <c:orientation val="minMax"/>
        </c:scaling>
        <c:delete val="0"/>
        <c:axPos val="r"/>
        <c:numFmt formatCode="\£\ 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706184"/>
        <c:crosses val="max"/>
        <c:crossBetween val="between"/>
      </c:valAx>
      <c:dateAx>
        <c:axId val="1331706184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1331716024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6699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4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600075</xdr:colOff>
          <xdr:row>7</xdr:row>
          <xdr:rowOff>19050</xdr:rowOff>
        </xdr:from>
        <xdr:to>
          <xdr:col>12</xdr:col>
          <xdr:colOff>0</xdr:colOff>
          <xdr:row>19</xdr:row>
          <xdr:rowOff>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D99AD378-E5A1-4DA8-A9DA-597CC07A872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alculations!$B$36:$C$44" spid="_x0000_s217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086475" y="1371600"/>
              <a:ext cx="1962150" cy="22669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7</xdr:row>
          <xdr:rowOff>9524</xdr:rowOff>
        </xdr:from>
        <xdr:to>
          <xdr:col>15</xdr:col>
          <xdr:colOff>19050</xdr:colOff>
          <xdr:row>19</xdr:row>
          <xdr:rowOff>2351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9FB820B5-E08B-4495-BC7A-C23F4E3F8A8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alculations!$E$36:$F$44" spid="_x0000_s218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734425" y="1362074"/>
              <a:ext cx="2752725" cy="22764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28575</xdr:colOff>
          <xdr:row>7</xdr:row>
          <xdr:rowOff>19050</xdr:rowOff>
        </xdr:from>
        <xdr:to>
          <xdr:col>18</xdr:col>
          <xdr:colOff>38100</xdr:colOff>
          <xdr:row>19</xdr:row>
          <xdr:rowOff>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C8A31954-E342-42C5-88CF-91F35A1C10D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alculations!$H$36:$I$44" spid="_x0000_s2181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2439650" y="1371600"/>
              <a:ext cx="2752725" cy="22669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601956</xdr:colOff>
          <xdr:row>6</xdr:row>
          <xdr:rowOff>178623</xdr:rowOff>
        </xdr:from>
        <xdr:to>
          <xdr:col>21</xdr:col>
          <xdr:colOff>0</xdr:colOff>
          <xdr:row>19</xdr:row>
          <xdr:rowOff>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AE6D2C59-5F39-4F37-84F0-6CACD797AD3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alculations!$K$36:$L$44" spid="_x0000_s2182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5794919" y="1331030"/>
              <a:ext cx="1961562" cy="2267303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10</xdr:col>
      <xdr:colOff>0</xdr:colOff>
      <xdr:row>21</xdr:row>
      <xdr:rowOff>190499</xdr:rowOff>
    </xdr:from>
    <xdr:to>
      <xdr:col>15</xdr:col>
      <xdr:colOff>0</xdr:colOff>
      <xdr:row>38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8A334D-34F8-4FB2-8F50-14FDD02D26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942974</xdr:colOff>
      <xdr:row>22</xdr:row>
      <xdr:rowOff>0</xdr:rowOff>
    </xdr:from>
    <xdr:to>
      <xdr:col>20</xdr:col>
      <xdr:colOff>1009649</xdr:colOff>
      <xdr:row>38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311DA73-19F7-4035-BA3E-F114EFFF4D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595312</xdr:colOff>
      <xdr:row>18</xdr:row>
      <xdr:rowOff>123825</xdr:rowOff>
    </xdr:from>
    <xdr:to>
      <xdr:col>17</xdr:col>
      <xdr:colOff>166687</xdr:colOff>
      <xdr:row>31</xdr:row>
      <xdr:rowOff>152400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EA6A8D15-3340-43BF-BA54-46E97DB70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4:W51"/>
  <sheetViews>
    <sheetView showGridLines="0" showRowColHeaders="0" tabSelected="1" zoomScale="87" zoomScaleNormal="87" workbookViewId="0">
      <selection activeCell="AB13" sqref="AB13"/>
    </sheetView>
  </sheetViews>
  <sheetFormatPr defaultRowHeight="15" x14ac:dyDescent="0.25"/>
  <cols>
    <col min="11" max="11" width="14.140625" bestFit="1" customWidth="1"/>
    <col min="12" max="12" width="15.140625" bestFit="1" customWidth="1"/>
    <col min="13" max="13" width="10.140625" bestFit="1" customWidth="1"/>
    <col min="14" max="14" width="20.5703125" bestFit="1" customWidth="1"/>
    <col min="15" max="15" width="20.5703125" customWidth="1"/>
    <col min="16" max="16" width="14.140625" bestFit="1" customWidth="1"/>
    <col min="17" max="17" width="20.5703125" bestFit="1" customWidth="1"/>
    <col min="18" max="18" width="20.5703125" customWidth="1"/>
    <col min="20" max="20" width="14.140625" bestFit="1" customWidth="1"/>
    <col min="21" max="21" width="15.140625" bestFit="1" customWidth="1"/>
    <col min="22" max="22" width="9.140625" customWidth="1"/>
  </cols>
  <sheetData>
    <row r="4" spans="11:23" ht="15.75" thickBot="1" x14ac:dyDescent="0.3"/>
    <row r="5" spans="11:23" ht="15.75" thickBot="1" x14ac:dyDescent="0.3">
      <c r="K5" s="35" t="s">
        <v>38</v>
      </c>
      <c r="L5" s="36"/>
      <c r="M5" s="36"/>
      <c r="N5" s="36"/>
      <c r="O5" s="36"/>
      <c r="P5" s="36"/>
      <c r="Q5" s="36"/>
      <c r="R5" s="36"/>
      <c r="S5" s="36"/>
      <c r="T5" s="36"/>
      <c r="U5" s="37"/>
      <c r="V5" s="99">
        <v>42856</v>
      </c>
      <c r="W5" s="100"/>
    </row>
    <row r="6" spans="11:23" x14ac:dyDescent="0.25">
      <c r="K6" s="143"/>
      <c r="L6" s="144"/>
      <c r="M6" s="144"/>
      <c r="N6" s="144"/>
      <c r="O6" s="144"/>
      <c r="P6" s="144"/>
      <c r="Q6" s="144"/>
      <c r="R6" s="144"/>
      <c r="S6" s="144"/>
      <c r="T6" s="144"/>
      <c r="U6" s="103"/>
    </row>
    <row r="7" spans="11:23" x14ac:dyDescent="0.25">
      <c r="K7" s="143"/>
      <c r="L7" s="144"/>
      <c r="M7" s="144"/>
      <c r="N7" s="144"/>
      <c r="O7" s="144"/>
      <c r="P7" s="144"/>
      <c r="Q7" s="144"/>
      <c r="R7" s="144"/>
      <c r="S7" s="144"/>
      <c r="T7" s="144"/>
      <c r="U7" s="103"/>
    </row>
    <row r="8" spans="11:23" x14ac:dyDescent="0.25">
      <c r="K8" s="143"/>
      <c r="L8" s="144"/>
      <c r="M8" s="144"/>
      <c r="N8" s="144"/>
      <c r="O8" s="144"/>
      <c r="P8" s="144"/>
      <c r="Q8" s="144"/>
      <c r="R8" s="144"/>
      <c r="S8" s="144"/>
      <c r="T8" s="144"/>
      <c r="U8" s="103"/>
    </row>
    <row r="9" spans="11:23" x14ac:dyDescent="0.25">
      <c r="K9" s="143"/>
      <c r="L9" s="144"/>
      <c r="M9" s="144"/>
      <c r="N9" s="144"/>
      <c r="O9" s="144"/>
      <c r="P9" s="144"/>
      <c r="Q9" s="144"/>
      <c r="R9" s="144"/>
      <c r="S9" s="144"/>
      <c r="T9" s="144"/>
      <c r="U9" s="103"/>
    </row>
    <row r="10" spans="11:23" x14ac:dyDescent="0.25">
      <c r="K10" s="143"/>
      <c r="L10" s="144"/>
      <c r="M10" s="144"/>
      <c r="N10" s="144"/>
      <c r="O10" s="144"/>
      <c r="P10" s="144"/>
      <c r="Q10" s="144"/>
      <c r="R10" s="144"/>
      <c r="S10" s="144"/>
      <c r="T10" s="144"/>
      <c r="U10" s="103"/>
    </row>
    <row r="11" spans="11:23" x14ac:dyDescent="0.25">
      <c r="K11" s="143"/>
      <c r="L11" s="144"/>
      <c r="M11" s="144"/>
      <c r="N11" s="144"/>
      <c r="O11" s="144"/>
      <c r="P11" s="144"/>
      <c r="Q11" s="144"/>
      <c r="R11" s="144"/>
      <c r="S11" s="144"/>
      <c r="T11" s="144"/>
      <c r="U11" s="103"/>
    </row>
    <row r="12" spans="11:23" x14ac:dyDescent="0.25">
      <c r="K12" s="143"/>
      <c r="L12" s="144"/>
      <c r="M12" s="144"/>
      <c r="N12" s="144"/>
      <c r="O12" s="144"/>
      <c r="P12" s="144"/>
      <c r="Q12" s="144"/>
      <c r="R12" s="144"/>
      <c r="S12" s="144"/>
      <c r="T12" s="144"/>
      <c r="U12" s="103"/>
    </row>
    <row r="13" spans="11:23" x14ac:dyDescent="0.25">
      <c r="K13" s="143"/>
      <c r="L13" s="144"/>
      <c r="M13" s="144"/>
      <c r="N13" s="144"/>
      <c r="O13" s="144"/>
      <c r="P13" s="144"/>
      <c r="Q13" s="144"/>
      <c r="R13" s="144"/>
      <c r="S13" s="144"/>
      <c r="T13" s="144"/>
      <c r="U13" s="103"/>
    </row>
    <row r="14" spans="11:23" x14ac:dyDescent="0.25">
      <c r="K14" s="143"/>
      <c r="L14" s="144"/>
      <c r="M14" s="144"/>
      <c r="N14" s="144"/>
      <c r="O14" s="144"/>
      <c r="P14" s="144"/>
      <c r="Q14" s="144"/>
      <c r="R14" s="144"/>
      <c r="S14" s="144"/>
      <c r="T14" s="144"/>
      <c r="U14" s="103"/>
    </row>
    <row r="15" spans="11:23" x14ac:dyDescent="0.25">
      <c r="K15" s="143"/>
      <c r="L15" s="144"/>
      <c r="M15" s="144"/>
      <c r="N15" s="144"/>
      <c r="O15" s="144"/>
      <c r="P15" s="144"/>
      <c r="Q15" s="144"/>
      <c r="R15" s="144"/>
      <c r="S15" s="144"/>
      <c r="T15" s="144"/>
      <c r="U15" s="103"/>
    </row>
    <row r="16" spans="11:23" x14ac:dyDescent="0.25">
      <c r="K16" s="143"/>
      <c r="L16" s="144"/>
      <c r="M16" s="144"/>
      <c r="N16" s="144"/>
      <c r="O16" s="144"/>
      <c r="P16" s="144"/>
      <c r="Q16" s="144"/>
      <c r="R16" s="144"/>
      <c r="S16" s="144"/>
      <c r="T16" s="144"/>
      <c r="U16" s="103"/>
    </row>
    <row r="17" spans="11:21" x14ac:dyDescent="0.25">
      <c r="K17" s="143"/>
      <c r="L17" s="144"/>
      <c r="M17" s="144"/>
      <c r="N17" s="144"/>
      <c r="O17" s="144"/>
      <c r="P17" s="144"/>
      <c r="Q17" s="144"/>
      <c r="R17" s="144"/>
      <c r="S17" s="144"/>
      <c r="T17" s="144"/>
      <c r="U17" s="103"/>
    </row>
    <row r="18" spans="11:21" x14ac:dyDescent="0.25">
      <c r="K18" s="143"/>
      <c r="L18" s="144"/>
      <c r="M18" s="144"/>
      <c r="N18" s="144"/>
      <c r="O18" s="144"/>
      <c r="P18" s="144"/>
      <c r="Q18" s="144"/>
      <c r="R18" s="144"/>
      <c r="S18" s="144"/>
      <c r="T18" s="144"/>
      <c r="U18" s="103"/>
    </row>
    <row r="19" spans="11:21" x14ac:dyDescent="0.25">
      <c r="K19" s="143"/>
      <c r="L19" s="144"/>
      <c r="M19" s="144"/>
      <c r="N19" s="144"/>
      <c r="O19" s="144"/>
      <c r="P19" s="144"/>
      <c r="Q19" s="144"/>
      <c r="R19" s="144"/>
      <c r="S19" s="144"/>
      <c r="T19" s="144"/>
      <c r="U19" s="103"/>
    </row>
    <row r="20" spans="11:21" x14ac:dyDescent="0.25">
      <c r="K20" s="143"/>
      <c r="L20" s="144"/>
      <c r="M20" s="144"/>
      <c r="N20" s="144"/>
      <c r="O20" s="144"/>
      <c r="P20" s="144"/>
      <c r="Q20" s="144"/>
      <c r="R20" s="144"/>
      <c r="S20" s="144"/>
      <c r="T20" s="144"/>
      <c r="U20" s="103"/>
    </row>
    <row r="21" spans="11:21" x14ac:dyDescent="0.25">
      <c r="K21" s="143"/>
      <c r="L21" s="144"/>
      <c r="M21" s="144"/>
      <c r="N21" s="144"/>
      <c r="O21" s="144"/>
      <c r="P21" s="144"/>
      <c r="Q21" s="144"/>
      <c r="R21" s="144"/>
      <c r="S21" s="144"/>
      <c r="T21" s="144"/>
      <c r="U21" s="103"/>
    </row>
    <row r="22" spans="11:21" x14ac:dyDescent="0.25">
      <c r="K22" s="143"/>
      <c r="L22" s="144"/>
      <c r="M22" s="144"/>
      <c r="N22" s="144"/>
      <c r="O22" s="144"/>
      <c r="P22" s="144"/>
      <c r="Q22" s="144"/>
      <c r="R22" s="144"/>
      <c r="S22" s="144"/>
      <c r="T22" s="144"/>
      <c r="U22" s="103"/>
    </row>
    <row r="23" spans="11:21" x14ac:dyDescent="0.25">
      <c r="K23" s="143"/>
      <c r="L23" s="144"/>
      <c r="M23" s="144"/>
      <c r="N23" s="144"/>
      <c r="O23" s="144"/>
      <c r="P23" s="144"/>
      <c r="Q23" s="144"/>
      <c r="R23" s="144"/>
      <c r="S23" s="144"/>
      <c r="T23" s="144"/>
      <c r="U23" s="103"/>
    </row>
    <row r="24" spans="11:21" x14ac:dyDescent="0.25">
      <c r="K24" s="143"/>
      <c r="L24" s="144"/>
      <c r="M24" s="144"/>
      <c r="N24" s="144"/>
      <c r="O24" s="144"/>
      <c r="P24" s="144"/>
      <c r="Q24" s="144"/>
      <c r="R24" s="144"/>
      <c r="S24" s="144"/>
      <c r="T24" s="144"/>
      <c r="U24" s="103"/>
    </row>
    <row r="25" spans="11:21" x14ac:dyDescent="0.25">
      <c r="K25" s="143"/>
      <c r="L25" s="144"/>
      <c r="M25" s="144"/>
      <c r="N25" s="144"/>
      <c r="O25" s="144"/>
      <c r="P25" s="144"/>
      <c r="Q25" s="144"/>
      <c r="R25" s="144"/>
      <c r="S25" s="144"/>
      <c r="T25" s="144"/>
      <c r="U25" s="103"/>
    </row>
    <row r="26" spans="11:21" x14ac:dyDescent="0.25">
      <c r="K26" s="143"/>
      <c r="L26" s="144"/>
      <c r="M26" s="144"/>
      <c r="N26" s="144"/>
      <c r="O26" s="144"/>
      <c r="P26" s="144"/>
      <c r="Q26" s="144"/>
      <c r="R26" s="144"/>
      <c r="S26" s="144"/>
      <c r="T26" s="144"/>
      <c r="U26" s="103"/>
    </row>
    <row r="27" spans="11:21" x14ac:dyDescent="0.25">
      <c r="K27" s="143"/>
      <c r="L27" s="144"/>
      <c r="M27" s="144"/>
      <c r="N27" s="144"/>
      <c r="O27" s="144"/>
      <c r="P27" s="144"/>
      <c r="Q27" s="144"/>
      <c r="R27" s="144"/>
      <c r="S27" s="144"/>
      <c r="T27" s="144"/>
      <c r="U27" s="103"/>
    </row>
    <row r="28" spans="11:21" x14ac:dyDescent="0.25">
      <c r="K28" s="143"/>
      <c r="L28" s="144"/>
      <c r="M28" s="144"/>
      <c r="N28" s="144"/>
      <c r="O28" s="144"/>
      <c r="P28" s="144"/>
      <c r="Q28" s="144"/>
      <c r="R28" s="144"/>
      <c r="S28" s="144"/>
      <c r="T28" s="144"/>
      <c r="U28" s="103"/>
    </row>
    <row r="29" spans="11:21" x14ac:dyDescent="0.25">
      <c r="K29" s="143"/>
      <c r="L29" s="144"/>
      <c r="M29" s="144"/>
      <c r="N29" s="144"/>
      <c r="O29" s="144"/>
      <c r="P29" s="144"/>
      <c r="Q29" s="144"/>
      <c r="R29" s="144"/>
      <c r="S29" s="144"/>
      <c r="T29" s="144"/>
      <c r="U29" s="103"/>
    </row>
    <row r="30" spans="11:21" x14ac:dyDescent="0.25">
      <c r="K30" s="143"/>
      <c r="L30" s="144"/>
      <c r="M30" s="144"/>
      <c r="N30" s="144"/>
      <c r="O30" s="144"/>
      <c r="P30" s="144"/>
      <c r="Q30" s="144"/>
      <c r="R30" s="144"/>
      <c r="S30" s="144"/>
      <c r="T30" s="144"/>
      <c r="U30" s="103"/>
    </row>
    <row r="31" spans="11:21" x14ac:dyDescent="0.25">
      <c r="K31" s="143"/>
      <c r="L31" s="144"/>
      <c r="M31" s="144"/>
      <c r="N31" s="144"/>
      <c r="O31" s="144"/>
      <c r="P31" s="144"/>
      <c r="Q31" s="144"/>
      <c r="R31" s="144"/>
      <c r="S31" s="144"/>
      <c r="T31" s="144"/>
      <c r="U31" s="103"/>
    </row>
    <row r="32" spans="11:21" x14ac:dyDescent="0.25">
      <c r="K32" s="143"/>
      <c r="L32" s="144"/>
      <c r="M32" s="144"/>
      <c r="N32" s="144"/>
      <c r="O32" s="144"/>
      <c r="P32" s="144"/>
      <c r="Q32" s="144"/>
      <c r="R32" s="144"/>
      <c r="S32" s="144"/>
      <c r="T32" s="144"/>
      <c r="U32" s="103"/>
    </row>
    <row r="33" spans="11:21" x14ac:dyDescent="0.25">
      <c r="K33" s="143"/>
      <c r="L33" s="144"/>
      <c r="M33" s="144"/>
      <c r="N33" s="144"/>
      <c r="O33" s="144"/>
      <c r="P33" s="144"/>
      <c r="Q33" s="144"/>
      <c r="R33" s="144"/>
      <c r="S33" s="144"/>
      <c r="T33" s="144"/>
      <c r="U33" s="103"/>
    </row>
    <row r="34" spans="11:21" x14ac:dyDescent="0.25">
      <c r="K34" s="143"/>
      <c r="L34" s="144"/>
      <c r="M34" s="144"/>
      <c r="N34" s="144"/>
      <c r="O34" s="144"/>
      <c r="P34" s="144"/>
      <c r="Q34" s="144"/>
      <c r="R34" s="144"/>
      <c r="S34" s="144"/>
      <c r="T34" s="144"/>
      <c r="U34" s="103"/>
    </row>
    <row r="35" spans="11:21" x14ac:dyDescent="0.25">
      <c r="K35" s="143"/>
      <c r="L35" s="144"/>
      <c r="M35" s="144"/>
      <c r="N35" s="144"/>
      <c r="O35" s="144"/>
      <c r="P35" s="144"/>
      <c r="Q35" s="144"/>
      <c r="R35" s="144"/>
      <c r="S35" s="144"/>
      <c r="T35" s="144"/>
      <c r="U35" s="103"/>
    </row>
    <row r="36" spans="11:21" x14ac:dyDescent="0.25">
      <c r="K36" s="143"/>
      <c r="L36" s="144"/>
      <c r="M36" s="144"/>
      <c r="N36" s="144"/>
      <c r="O36" s="144"/>
      <c r="P36" s="144"/>
      <c r="Q36" s="144"/>
      <c r="R36" s="144"/>
      <c r="S36" s="144"/>
      <c r="T36" s="144"/>
      <c r="U36" s="103"/>
    </row>
    <row r="37" spans="11:21" x14ac:dyDescent="0.25">
      <c r="K37" s="143"/>
      <c r="L37" s="144"/>
      <c r="M37" s="144"/>
      <c r="N37" s="144"/>
      <c r="O37" s="144"/>
      <c r="P37" s="144"/>
      <c r="Q37" s="144"/>
      <c r="R37" s="144"/>
      <c r="S37" s="144"/>
      <c r="T37" s="144"/>
      <c r="U37" s="103"/>
    </row>
    <row r="38" spans="11:21" x14ac:dyDescent="0.25">
      <c r="K38" s="143"/>
      <c r="L38" s="144"/>
      <c r="M38" s="144"/>
      <c r="N38" s="144"/>
      <c r="O38" s="144"/>
      <c r="P38" s="144"/>
      <c r="Q38" s="144"/>
      <c r="R38" s="144"/>
      <c r="S38" s="144"/>
      <c r="T38" s="144"/>
      <c r="U38" s="103"/>
    </row>
    <row r="39" spans="11:21" ht="15.75" thickBot="1" x14ac:dyDescent="0.3">
      <c r="K39" s="143"/>
      <c r="L39" s="144"/>
      <c r="M39" s="144"/>
      <c r="N39" s="144"/>
      <c r="O39" s="144"/>
      <c r="P39" s="144"/>
      <c r="Q39" s="144"/>
      <c r="R39" s="144"/>
      <c r="S39" s="144"/>
      <c r="T39" s="144"/>
      <c r="U39" s="103"/>
    </row>
    <row r="40" spans="11:21" ht="30" customHeight="1" thickBot="1" x14ac:dyDescent="0.3">
      <c r="K40" s="102" t="s">
        <v>16</v>
      </c>
      <c r="L40" s="119" t="s">
        <v>24</v>
      </c>
      <c r="M40" s="120" t="s">
        <v>25</v>
      </c>
      <c r="N40" s="119" t="s">
        <v>27</v>
      </c>
      <c r="O40" s="121" t="s">
        <v>26</v>
      </c>
      <c r="P40" s="108" t="s">
        <v>40</v>
      </c>
      <c r="Q40" s="137" t="s">
        <v>41</v>
      </c>
      <c r="R40" s="107"/>
      <c r="S40" s="107"/>
      <c r="T40" s="107"/>
      <c r="U40" s="138"/>
    </row>
    <row r="41" spans="11:21" ht="15.75" thickBot="1" x14ac:dyDescent="0.3">
      <c r="K41" s="110"/>
      <c r="L41" s="122">
        <f>Calculations!B7</f>
        <v>42856</v>
      </c>
      <c r="M41" s="123">
        <f>Calculations!C7</f>
        <v>42826</v>
      </c>
      <c r="N41" s="124" t="s">
        <v>28</v>
      </c>
      <c r="O41" s="125">
        <f>Calculations!E7</f>
        <v>42491</v>
      </c>
      <c r="P41" s="109"/>
      <c r="Q41" s="139"/>
      <c r="R41" s="140"/>
      <c r="S41" s="140"/>
      <c r="T41" s="140"/>
      <c r="U41" s="141"/>
    </row>
    <row r="42" spans="11:21" ht="30.75" thickBot="1" x14ac:dyDescent="0.3">
      <c r="K42" s="112" t="s">
        <v>10</v>
      </c>
      <c r="L42" s="113">
        <f>Calculations!B8</f>
        <v>1252</v>
      </c>
      <c r="M42" s="104">
        <f>Calculations!C8</f>
        <v>1492</v>
      </c>
      <c r="N42" s="129">
        <f>Calculations!D8</f>
        <v>-0.16085790884718498</v>
      </c>
      <c r="O42" s="133">
        <f>Calculations!E8</f>
        <v>1210</v>
      </c>
      <c r="P42" s="64">
        <f>Calculations!F8</f>
        <v>16181</v>
      </c>
      <c r="Q42" s="87"/>
      <c r="R42" s="142"/>
      <c r="S42" s="142"/>
      <c r="T42" s="142"/>
      <c r="U42" s="88"/>
    </row>
    <row r="43" spans="11:21" ht="30.75" thickBot="1" x14ac:dyDescent="0.3">
      <c r="K43" s="114" t="s">
        <v>3</v>
      </c>
      <c r="L43" s="111">
        <f>Calculations!B9</f>
        <v>936</v>
      </c>
      <c r="M43" s="60">
        <f>Calculations!C9</f>
        <v>1114</v>
      </c>
      <c r="N43" s="130">
        <f>Calculations!D9</f>
        <v>-0.15978456014362658</v>
      </c>
      <c r="O43" s="134">
        <f>Calculations!E9</f>
        <v>821</v>
      </c>
      <c r="P43" s="117">
        <f>Calculations!F9</f>
        <v>11677</v>
      </c>
      <c r="Q43" s="87"/>
      <c r="R43" s="142"/>
      <c r="S43" s="142"/>
      <c r="T43" s="142"/>
      <c r="U43" s="88"/>
    </row>
    <row r="44" spans="11:21" ht="30.75" thickBot="1" x14ac:dyDescent="0.3">
      <c r="K44" s="114" t="s">
        <v>4</v>
      </c>
      <c r="L44" s="111">
        <f>Calculations!B10</f>
        <v>172</v>
      </c>
      <c r="M44" s="60">
        <f>Calculations!C10</f>
        <v>230</v>
      </c>
      <c r="N44" s="130">
        <f>Calculations!D10</f>
        <v>-0.25217391304347825</v>
      </c>
      <c r="O44" s="134">
        <f>Calculations!E10</f>
        <v>225</v>
      </c>
      <c r="P44" s="117">
        <f>Calculations!F10</f>
        <v>2758</v>
      </c>
      <c r="Q44" s="87"/>
      <c r="R44" s="142"/>
      <c r="S44" s="142"/>
      <c r="T44" s="142"/>
      <c r="U44" s="88"/>
    </row>
    <row r="45" spans="11:21" ht="30" customHeight="1" thickBot="1" x14ac:dyDescent="0.3">
      <c r="K45" s="114" t="s">
        <v>5</v>
      </c>
      <c r="L45" s="111">
        <f>Calculations!B11</f>
        <v>77</v>
      </c>
      <c r="M45" s="60">
        <f>Calculations!C11</f>
        <v>85</v>
      </c>
      <c r="N45" s="130">
        <f>Calculations!D11</f>
        <v>-9.4117647058823528E-2</v>
      </c>
      <c r="O45" s="134">
        <f>Calculations!E11</f>
        <v>102</v>
      </c>
      <c r="P45" s="117">
        <f>Calculations!F11</f>
        <v>918</v>
      </c>
      <c r="Q45" s="87"/>
      <c r="R45" s="142"/>
      <c r="S45" s="142"/>
      <c r="T45" s="142"/>
      <c r="U45" s="88"/>
    </row>
    <row r="46" spans="11:21" ht="30" customHeight="1" thickBot="1" x14ac:dyDescent="0.3">
      <c r="K46" s="114" t="s">
        <v>1</v>
      </c>
      <c r="L46" s="111">
        <f>Calculations!B12</f>
        <v>67</v>
      </c>
      <c r="M46" s="60">
        <f>Calculations!C12</f>
        <v>63</v>
      </c>
      <c r="N46" s="130">
        <f>Calculations!D12</f>
        <v>6.3492063492063489E-2</v>
      </c>
      <c r="O46" s="134">
        <f>Calculations!E12</f>
        <v>62</v>
      </c>
      <c r="P46" s="117">
        <f>Calculations!F12</f>
        <v>828</v>
      </c>
      <c r="Q46" s="87"/>
      <c r="R46" s="142"/>
      <c r="S46" s="142"/>
      <c r="T46" s="142"/>
      <c r="U46" s="88"/>
    </row>
    <row r="47" spans="11:21" ht="30" customHeight="1" thickBot="1" x14ac:dyDescent="0.3">
      <c r="K47" s="126" t="s">
        <v>0</v>
      </c>
      <c r="L47" s="127">
        <f>Calculations!B13</f>
        <v>10</v>
      </c>
      <c r="M47" s="128">
        <f>Calculations!C13</f>
        <v>15</v>
      </c>
      <c r="N47" s="131">
        <f>Calculations!D13</f>
        <v>-0.33333333333333331</v>
      </c>
      <c r="O47" s="135">
        <f>Calculations!E13</f>
        <v>18</v>
      </c>
      <c r="P47" s="117">
        <f>Calculations!F13</f>
        <v>360</v>
      </c>
      <c r="Q47" s="87"/>
      <c r="R47" s="142"/>
      <c r="S47" s="142"/>
      <c r="T47" s="142"/>
      <c r="U47" s="88"/>
    </row>
    <row r="48" spans="11:21" ht="30" customHeight="1" thickBot="1" x14ac:dyDescent="0.3">
      <c r="K48" s="114" t="s">
        <v>6</v>
      </c>
      <c r="L48" s="111">
        <f>Calculations!B14</f>
        <v>1242</v>
      </c>
      <c r="M48" s="60">
        <f>Calculations!C14</f>
        <v>1477</v>
      </c>
      <c r="N48" s="130">
        <f>Calculations!D14</f>
        <v>-0.15910629654705485</v>
      </c>
      <c r="O48" s="134">
        <f>Calculations!E14</f>
        <v>1192</v>
      </c>
      <c r="P48" s="117">
        <f>Calculations!F14</f>
        <v>15821</v>
      </c>
      <c r="Q48" s="87"/>
      <c r="R48" s="142"/>
      <c r="S48" s="142"/>
      <c r="T48" s="142"/>
      <c r="U48" s="88"/>
    </row>
    <row r="49" spans="11:21" ht="30" customHeight="1" thickBot="1" x14ac:dyDescent="0.3">
      <c r="K49" s="114" t="s">
        <v>7</v>
      </c>
      <c r="L49" s="111">
        <f>Calculations!B15</f>
        <v>101</v>
      </c>
      <c r="M49" s="60">
        <f>Calculations!C15</f>
        <v>76</v>
      </c>
      <c r="N49" s="130">
        <f>Calculations!D15</f>
        <v>0.32894736842105265</v>
      </c>
      <c r="O49" s="134">
        <f>Calculations!E15</f>
        <v>58</v>
      </c>
      <c r="P49" s="117">
        <f>Calculations!F15</f>
        <v>1357</v>
      </c>
      <c r="Q49" s="87"/>
      <c r="R49" s="142"/>
      <c r="S49" s="142"/>
      <c r="T49" s="142"/>
      <c r="U49" s="88"/>
    </row>
    <row r="50" spans="11:21" ht="30.75" thickBot="1" x14ac:dyDescent="0.3">
      <c r="K50" s="115" t="s">
        <v>8</v>
      </c>
      <c r="L50" s="116">
        <f>Calculations!B16</f>
        <v>107</v>
      </c>
      <c r="M50" s="105">
        <f>Calculations!C16</f>
        <v>117</v>
      </c>
      <c r="N50" s="132">
        <f>Calculations!D16</f>
        <v>-8.5470085470085472E-2</v>
      </c>
      <c r="O50" s="136">
        <f>Calculations!E16</f>
        <v>121</v>
      </c>
      <c r="P50" s="118">
        <f>Calculations!F16</f>
        <v>1562</v>
      </c>
      <c r="Q50" s="87"/>
      <c r="R50" s="142"/>
      <c r="S50" s="142"/>
      <c r="T50" s="142"/>
      <c r="U50" s="88"/>
    </row>
    <row r="51" spans="11:21" ht="30" customHeight="1" thickBot="1" x14ac:dyDescent="0.3">
      <c r="K51" s="145" t="s">
        <v>9</v>
      </c>
      <c r="L51" s="146">
        <f>Calculations!B17</f>
        <v>1036</v>
      </c>
      <c r="M51" s="147">
        <f>Calculations!C17</f>
        <v>1708</v>
      </c>
      <c r="N51" s="148">
        <f>Calculations!D17</f>
        <v>-0.39344262295081966</v>
      </c>
      <c r="O51" s="149">
        <f>Calculations!E17</f>
        <v>1961</v>
      </c>
      <c r="P51" s="150">
        <f>Calculations!F17</f>
        <v>18493</v>
      </c>
      <c r="Q51" s="151"/>
      <c r="R51" s="101"/>
      <c r="S51" s="101"/>
      <c r="T51" s="101"/>
      <c r="U51" s="152"/>
    </row>
  </sheetData>
  <mergeCells count="15">
    <mergeCell ref="Q46:U46"/>
    <mergeCell ref="Q47:U47"/>
    <mergeCell ref="Q48:U48"/>
    <mergeCell ref="Q49:U49"/>
    <mergeCell ref="Q50:U50"/>
    <mergeCell ref="Q51:U51"/>
    <mergeCell ref="Q42:U42"/>
    <mergeCell ref="Q43:U43"/>
    <mergeCell ref="Q44:U44"/>
    <mergeCell ref="Q45:U45"/>
    <mergeCell ref="V5:W5"/>
    <mergeCell ref="K5:U5"/>
    <mergeCell ref="K40:K41"/>
    <mergeCell ref="P40:P41"/>
    <mergeCell ref="Q40:U41"/>
  </mergeCells>
  <conditionalFormatting sqref="N42:N46 N48:N51">
    <cfRule type="iconSet" priority="4">
      <iconSet iconSet="3Arrows">
        <cfvo type="percent" val="0"/>
        <cfvo type="num" val="0"/>
        <cfvo type="num" val="0.05"/>
      </iconSet>
    </cfRule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N47">
    <cfRule type="iconSet" priority="2">
      <iconSet iconSet="3Arrows">
        <cfvo type="percent" val="0"/>
        <cfvo type="num" val="0"/>
        <cfvo type="num" val="0.05"/>
      </iconSet>
    </cfRule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N47">
    <cfRule type="iconSet" priority="1">
      <iconSet reverse="1">
        <cfvo type="percent" val="0"/>
        <cfvo type="num" val="0"/>
        <cfvo type="num" val="0.05"/>
      </iconSet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9C7A9BA-F5FD-49C9-BBEE-99011E97406A}">
          <x14:formula1>
            <xm:f>Data!$A$15:$A$26</xm:f>
          </x14:formula1>
          <xm:sqref>V5:W5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634FF4F4-D560-4CC4-B873-823505C2AE2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Calculations!G8:R8</xm:f>
              <xm:sqref>Q42</xm:sqref>
            </x14:sparkline>
            <x14:sparkline>
              <xm:f>Calculations!G9:R9</xm:f>
              <xm:sqref>Q43</xm:sqref>
            </x14:sparkline>
            <x14:sparkline>
              <xm:f>Calculations!G10:R10</xm:f>
              <xm:sqref>Q44</xm:sqref>
            </x14:sparkline>
            <x14:sparkline>
              <xm:f>Calculations!G11:R11</xm:f>
              <xm:sqref>Q45</xm:sqref>
            </x14:sparkline>
            <x14:sparkline>
              <xm:f>Calculations!G12:R12</xm:f>
              <xm:sqref>Q46</xm:sqref>
            </x14:sparkline>
            <x14:sparkline>
              <xm:f>Calculations!G13:R13</xm:f>
              <xm:sqref>Q47</xm:sqref>
            </x14:sparkline>
            <x14:sparkline>
              <xm:f>Calculations!G14:R14</xm:f>
              <xm:sqref>Q48</xm:sqref>
            </x14:sparkline>
            <x14:sparkline>
              <xm:f>Calculations!G15:R15</xm:f>
              <xm:sqref>Q49</xm:sqref>
            </x14:sparkline>
            <x14:sparkline>
              <xm:f>Calculations!G16:R16</xm:f>
              <xm:sqref>Q50</xm:sqref>
            </x14:sparkline>
            <x14:sparkline>
              <xm:f>Calculations!G17:R17</xm:f>
              <xm:sqref>Q51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44"/>
  <sheetViews>
    <sheetView workbookViewId="0">
      <selection activeCell="F8" sqref="F8"/>
    </sheetView>
  </sheetViews>
  <sheetFormatPr defaultRowHeight="15" x14ac:dyDescent="0.25"/>
  <cols>
    <col min="1" max="1" width="22.7109375" customWidth="1"/>
    <col min="2" max="2" width="14.140625" bestFit="1" customWidth="1"/>
    <col min="3" max="3" width="15.140625" bestFit="1" customWidth="1"/>
    <col min="4" max="4" width="10.140625" bestFit="1" customWidth="1"/>
    <col min="5" max="5" width="20.5703125" bestFit="1" customWidth="1"/>
    <col min="6" max="6" width="20.5703125" customWidth="1"/>
    <col min="7" max="7" width="14.140625" bestFit="1" customWidth="1"/>
    <col min="8" max="8" width="20.5703125" bestFit="1" customWidth="1"/>
    <col min="9" max="9" width="20.5703125" customWidth="1"/>
    <col min="11" max="11" width="14.140625" bestFit="1" customWidth="1"/>
    <col min="12" max="12" width="15.140625" bestFit="1" customWidth="1"/>
  </cols>
  <sheetData>
    <row r="2" spans="1:18" x14ac:dyDescent="0.25">
      <c r="A2" t="s">
        <v>24</v>
      </c>
      <c r="B2" s="24">
        <f>Dashboard!V5</f>
        <v>42856</v>
      </c>
      <c r="C2" s="3"/>
    </row>
    <row r="3" spans="1:18" x14ac:dyDescent="0.25">
      <c r="A3" t="s">
        <v>25</v>
      </c>
      <c r="B3" s="24">
        <f>EOMONTH(B2,-2)+1</f>
        <v>42826</v>
      </c>
      <c r="C3" s="3"/>
    </row>
    <row r="4" spans="1:18" x14ac:dyDescent="0.25">
      <c r="A4" t="s">
        <v>26</v>
      </c>
      <c r="B4" s="24">
        <f>EOMONTH(B2,-13)+1</f>
        <v>42491</v>
      </c>
      <c r="C4" s="3"/>
    </row>
    <row r="5" spans="1:18" ht="15.75" thickBot="1" x14ac:dyDescent="0.3">
      <c r="C5" s="3"/>
    </row>
    <row r="6" spans="1:18" ht="15.75" thickBot="1" x14ac:dyDescent="0.3">
      <c r="B6" s="28" t="s">
        <v>24</v>
      </c>
      <c r="C6" s="28" t="s">
        <v>25</v>
      </c>
      <c r="D6" s="29" t="s">
        <v>27</v>
      </c>
      <c r="E6" s="28" t="s">
        <v>26</v>
      </c>
      <c r="F6" s="35" t="s">
        <v>21</v>
      </c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7"/>
    </row>
    <row r="7" spans="1:18" ht="15.75" thickBot="1" x14ac:dyDescent="0.3">
      <c r="B7" s="38">
        <f>B2</f>
        <v>42856</v>
      </c>
      <c r="C7" s="39">
        <f>B3</f>
        <v>42826</v>
      </c>
      <c r="D7" s="40" t="s">
        <v>28</v>
      </c>
      <c r="E7" s="41">
        <f>B4</f>
        <v>42491</v>
      </c>
      <c r="F7" s="106" t="s">
        <v>29</v>
      </c>
      <c r="G7" s="30">
        <f>B2</f>
        <v>42856</v>
      </c>
      <c r="H7" s="30">
        <f>EOMONTH(G7,-2)+1</f>
        <v>42826</v>
      </c>
      <c r="I7" s="30">
        <f t="shared" ref="I7:R7" si="0">EOMONTH(H7,-2)+1</f>
        <v>42795</v>
      </c>
      <c r="J7" s="30">
        <f t="shared" si="0"/>
        <v>42767</v>
      </c>
      <c r="K7" s="30">
        <f t="shared" si="0"/>
        <v>42736</v>
      </c>
      <c r="L7" s="30">
        <f t="shared" si="0"/>
        <v>42705</v>
      </c>
      <c r="M7" s="30">
        <f t="shared" si="0"/>
        <v>42675</v>
      </c>
      <c r="N7" s="30">
        <f t="shared" si="0"/>
        <v>42644</v>
      </c>
      <c r="O7" s="30">
        <f t="shared" si="0"/>
        <v>42614</v>
      </c>
      <c r="P7" s="30">
        <f t="shared" si="0"/>
        <v>42583</v>
      </c>
      <c r="Q7" s="30">
        <f t="shared" si="0"/>
        <v>42552</v>
      </c>
      <c r="R7" s="31">
        <f t="shared" si="0"/>
        <v>42522</v>
      </c>
    </row>
    <row r="8" spans="1:18" ht="15.75" thickBot="1" x14ac:dyDescent="0.3">
      <c r="A8" s="25" t="s">
        <v>10</v>
      </c>
      <c r="B8" s="45" cm="1">
        <f t="array" ref="B8">SUMPRODUCT((Data!$A$3:$A$26=Calculations!$B$7)*(Data!$B$2:$K$2=Calculations!A8)*(Data!$B$3:$K$26))</f>
        <v>1252</v>
      </c>
      <c r="C8" s="46" cm="1">
        <f t="array" ref="C8">SUMPRODUCT((Data!$A$3:$A$26=Calculations!$C$7)*(Data!$B$2:$K$2=Calculations!$A8)*(Data!$B$3:$K$26))</f>
        <v>1492</v>
      </c>
      <c r="D8" s="47">
        <f>(B8-C8)/C8</f>
        <v>-0.16085790884718498</v>
      </c>
      <c r="E8" s="63" cm="1">
        <f t="array" ref="E8">SUMPRODUCT((Data!$A$3:$A$26=Calculations!$E$7)*(Data!$B$2:$K$2=Calculations!$A8)*(Data!$B$3:$K$26))</f>
        <v>1210</v>
      </c>
      <c r="F8" s="64">
        <f>SUM(G8:R8)</f>
        <v>16181</v>
      </c>
      <c r="G8" s="61">
        <f>B8</f>
        <v>1252</v>
      </c>
      <c r="H8" s="34">
        <f>C8</f>
        <v>1492</v>
      </c>
      <c r="I8" s="34" cm="1">
        <f t="array" ref="I8">SUMPRODUCT((Data!$A$3:$A$26=Calculations!$I$7)*(Data!$B$2:$K$2=Calculations!$A8)*(Data!$B$3:$K$26))</f>
        <v>1200</v>
      </c>
      <c r="J8" s="34" cm="1">
        <f t="array" ref="J8">SUMPRODUCT((Data!$A$3:$A$26=Calculations!$J$7)*(Data!$B$2:$K$2=Calculations!$A8)*(Data!$B$3:$K$26))</f>
        <v>1005</v>
      </c>
      <c r="K8" s="34" cm="1">
        <f t="array" ref="K8">SUMPRODUCT((Data!$A$3:$A$26=Calculations!$K$7)*(Data!$B$2:$K$2=Calculations!$A8)*(Data!$B$3:$K$26))</f>
        <v>1560</v>
      </c>
      <c r="L8" s="34" cm="1">
        <f t="array" ref="L8">SUMPRODUCT((Data!$A$3:$A$26=Calculations!$L$7)*(Data!$B$2:$K$2=Calculations!$A8)*(Data!$B$3:$K$26))</f>
        <v>1410</v>
      </c>
      <c r="M8" s="34" cm="1">
        <f t="array" ref="M8">SUMPRODUCT((Data!$A$3:$A$26=Calculations!$M$7)*(Data!$B$2:$K$2=Calculations!$A8)*(Data!$B$3:$K$26))</f>
        <v>997</v>
      </c>
      <c r="N8" s="34" cm="1">
        <f t="array" ref="N8">SUMPRODUCT((Data!$A$3:$A$26=Calculations!$N$7)*(Data!$B$2:$K$2=Calculations!$A8)*(Data!$B$3:$K$26))</f>
        <v>1459</v>
      </c>
      <c r="O8" s="34" cm="1">
        <f t="array" ref="O8">SUMPRODUCT((Data!$A$3:$A$26=Calculations!$O$7)*(Data!$B$2:$K$2=Calculations!$A8)*(Data!$B$3:$K$26))</f>
        <v>1492</v>
      </c>
      <c r="P8" s="34" cm="1">
        <f t="array" ref="P8">SUMPRODUCT((Data!$A$3:$A$26=Calculations!$P$7)*(Data!$B$2:$K$2=Calculations!$A8)*(Data!$B$3:$K$26))</f>
        <v>1125</v>
      </c>
      <c r="Q8" s="34" cm="1">
        <f t="array" ref="Q8">SUMPRODUCT((Data!$A$3:$A$26=Calculations!$Q$7)*(Data!$B$2:$K$2=Calculations!$A8)*(Data!$B$3:$K$26))</f>
        <v>1707</v>
      </c>
      <c r="R8" s="62" cm="1">
        <f t="array" ref="R8">SUMPRODUCT((Data!$A$3:$A$26=Calculations!$R$7)*(Data!$B$2:$K$2=Calculations!$A8)*(Data!$B$3:$K$26))</f>
        <v>1482</v>
      </c>
    </row>
    <row r="9" spans="1:18" ht="15.75" thickBot="1" x14ac:dyDescent="0.3">
      <c r="A9" s="26" t="s">
        <v>3</v>
      </c>
      <c r="B9" s="49" cm="1">
        <f t="array" ref="B9">SUMPRODUCT((Data!$A$3:$A$26=Calculations!$B$7)*(Data!$B$2:$K$2=Calculations!A9)*(Data!$B$3:$K$26))</f>
        <v>936</v>
      </c>
      <c r="C9" s="32" cm="1">
        <f t="array" ref="C9">SUMPRODUCT((Data!$A$3:$A$26=Calculations!$C$7)*(Data!$B$2:$K$2=Calculations!$A9)*(Data!$B$3:$K$26))</f>
        <v>1114</v>
      </c>
      <c r="D9" s="33">
        <f t="shared" ref="D9:D17" si="1">(B9-C9)/C9</f>
        <v>-0.15978456014362658</v>
      </c>
      <c r="E9" s="56" cm="1">
        <f t="array" ref="E9">SUMPRODUCT((Data!$A$3:$A$26=Calculations!$E$7)*(Data!$B$2:$K$2=Calculations!$A9)*(Data!$B$3:$K$26))</f>
        <v>821</v>
      </c>
      <c r="F9" s="64">
        <f t="shared" ref="F9:F17" si="2">SUM(G9:R9)</f>
        <v>11677</v>
      </c>
      <c r="G9" s="58">
        <f t="shared" ref="G9:G17" si="3">B9</f>
        <v>936</v>
      </c>
      <c r="H9" s="32">
        <f t="shared" ref="H9:H17" si="4">C9</f>
        <v>1114</v>
      </c>
      <c r="I9" s="32" cm="1">
        <f t="array" ref="I9">SUMPRODUCT((Data!$A$3:$A$26=Calculations!$I$7)*(Data!$B$2:$K$2=Calculations!$A9)*(Data!$B$3:$K$26))</f>
        <v>828</v>
      </c>
      <c r="J9" s="32" cm="1">
        <f t="array" ref="J9">SUMPRODUCT((Data!$A$3:$A$26=Calculations!$J$7)*(Data!$B$2:$K$2=Calculations!$A9)*(Data!$B$3:$K$26))</f>
        <v>732</v>
      </c>
      <c r="K9" s="32" cm="1">
        <f t="array" ref="K9">SUMPRODUCT((Data!$A$3:$A$26=Calculations!$K$7)*(Data!$B$2:$K$2=Calculations!$A9)*(Data!$B$3:$K$26))</f>
        <v>1146</v>
      </c>
      <c r="L9" s="32" cm="1">
        <f t="array" ref="L9">SUMPRODUCT((Data!$A$3:$A$26=Calculations!$L$7)*(Data!$B$2:$K$2=Calculations!$A9)*(Data!$B$3:$K$26))</f>
        <v>950</v>
      </c>
      <c r="M9" s="32" cm="1">
        <f t="array" ref="M9">SUMPRODUCT((Data!$A$3:$A$26=Calculations!$M$7)*(Data!$B$2:$K$2=Calculations!$A9)*(Data!$B$3:$K$26))</f>
        <v>771</v>
      </c>
      <c r="N9" s="32" cm="1">
        <f t="array" ref="N9">SUMPRODUCT((Data!$A$3:$A$26=Calculations!$N$7)*(Data!$B$2:$K$2=Calculations!$A9)*(Data!$B$3:$K$26))</f>
        <v>1025</v>
      </c>
      <c r="O9" s="32" cm="1">
        <f t="array" ref="O9">SUMPRODUCT((Data!$A$3:$A$26=Calculations!$O$7)*(Data!$B$2:$K$2=Calculations!$A9)*(Data!$B$3:$K$26))</f>
        <v>1006</v>
      </c>
      <c r="P9" s="32" cm="1">
        <f t="array" ref="P9">SUMPRODUCT((Data!$A$3:$A$26=Calculations!$P$7)*(Data!$B$2:$K$2=Calculations!$A9)*(Data!$B$3:$K$26))</f>
        <v>830</v>
      </c>
      <c r="Q9" s="32" cm="1">
        <f t="array" ref="Q9">SUMPRODUCT((Data!$A$3:$A$26=Calculations!$Q$7)*(Data!$B$2:$K$2=Calculations!$A9)*(Data!$B$3:$K$26))</f>
        <v>1300</v>
      </c>
      <c r="R9" s="50" cm="1">
        <f t="array" ref="R9">SUMPRODUCT((Data!$A$3:$A$26=Calculations!$R$7)*(Data!$B$2:$K$2=Calculations!$A9)*(Data!$B$3:$K$26))</f>
        <v>1039</v>
      </c>
    </row>
    <row r="10" spans="1:18" ht="15.75" thickBot="1" x14ac:dyDescent="0.3">
      <c r="A10" s="26" t="s">
        <v>4</v>
      </c>
      <c r="B10" s="49" cm="1">
        <f t="array" ref="B10">SUMPRODUCT((Data!$A$3:$A$26=Calculations!$B$7)*(Data!$B$2:$K$2=Calculations!A10)*(Data!$B$3:$K$26))</f>
        <v>172</v>
      </c>
      <c r="C10" s="32" cm="1">
        <f t="array" ref="C10">SUMPRODUCT((Data!$A$3:$A$26=Calculations!$C$7)*(Data!$B$2:$K$2=Calculations!$A10)*(Data!$B$3:$K$26))</f>
        <v>230</v>
      </c>
      <c r="D10" s="33">
        <f t="shared" si="1"/>
        <v>-0.25217391304347825</v>
      </c>
      <c r="E10" s="56" cm="1">
        <f t="array" ref="E10">SUMPRODUCT((Data!$A$3:$A$26=Calculations!$E$7)*(Data!$B$2:$K$2=Calculations!$A10)*(Data!$B$3:$K$26))</f>
        <v>225</v>
      </c>
      <c r="F10" s="64">
        <f t="shared" si="2"/>
        <v>2758</v>
      </c>
      <c r="G10" s="58">
        <f t="shared" si="3"/>
        <v>172</v>
      </c>
      <c r="H10" s="32">
        <f t="shared" si="4"/>
        <v>230</v>
      </c>
      <c r="I10" s="32" cm="1">
        <f t="array" ref="I10">SUMPRODUCT((Data!$A$3:$A$26=Calculations!$I$7)*(Data!$B$2:$K$2=Calculations!$A10)*(Data!$B$3:$K$26))</f>
        <v>210</v>
      </c>
      <c r="J10" s="32" cm="1">
        <f t="array" ref="J10">SUMPRODUCT((Data!$A$3:$A$26=Calculations!$J$7)*(Data!$B$2:$K$2=Calculations!$A10)*(Data!$B$3:$K$26))</f>
        <v>110</v>
      </c>
      <c r="K10" s="32" cm="1">
        <f t="array" ref="K10">SUMPRODUCT((Data!$A$3:$A$26=Calculations!$K$7)*(Data!$B$2:$K$2=Calculations!$A10)*(Data!$B$3:$K$26))</f>
        <v>230</v>
      </c>
      <c r="L10" s="32" cm="1">
        <f t="array" ref="L10">SUMPRODUCT((Data!$A$3:$A$26=Calculations!$L$7)*(Data!$B$2:$K$2=Calculations!$A10)*(Data!$B$3:$K$26))</f>
        <v>332</v>
      </c>
      <c r="M10" s="32" cm="1">
        <f t="array" ref="M10">SUMPRODUCT((Data!$A$3:$A$26=Calculations!$M$7)*(Data!$B$2:$K$2=Calculations!$A10)*(Data!$B$3:$K$26))</f>
        <v>115</v>
      </c>
      <c r="N10" s="32" cm="1">
        <f t="array" ref="N10">SUMPRODUCT((Data!$A$3:$A$26=Calculations!$N$7)*(Data!$B$2:$K$2=Calculations!$A10)*(Data!$B$3:$K$26))</f>
        <v>287</v>
      </c>
      <c r="O10" s="32" cm="1">
        <f t="array" ref="O10">SUMPRODUCT((Data!$A$3:$A$26=Calculations!$O$7)*(Data!$B$2:$K$2=Calculations!$A10)*(Data!$B$3:$K$26))</f>
        <v>350</v>
      </c>
      <c r="P10" s="32" cm="1">
        <f t="array" ref="P10">SUMPRODUCT((Data!$A$3:$A$26=Calculations!$P$7)*(Data!$B$2:$K$2=Calculations!$A10)*(Data!$B$3:$K$26))</f>
        <v>172</v>
      </c>
      <c r="Q10" s="32" cm="1">
        <f t="array" ref="Q10">SUMPRODUCT((Data!$A$3:$A$26=Calculations!$Q$7)*(Data!$B$2:$K$2=Calculations!$A10)*(Data!$B$3:$K$26))</f>
        <v>281</v>
      </c>
      <c r="R10" s="50" cm="1">
        <f t="array" ref="R10">SUMPRODUCT((Data!$A$3:$A$26=Calculations!$R$7)*(Data!$B$2:$K$2=Calculations!$A10)*(Data!$B$3:$K$26))</f>
        <v>269</v>
      </c>
    </row>
    <row r="11" spans="1:18" ht="15.75" thickBot="1" x14ac:dyDescent="0.3">
      <c r="A11" s="26" t="s">
        <v>5</v>
      </c>
      <c r="B11" s="49" cm="1">
        <f t="array" ref="B11">SUMPRODUCT((Data!$A$3:$A$26=Calculations!$B$7)*(Data!$B$2:$K$2=Calculations!A11)*(Data!$B$3:$K$26))</f>
        <v>77</v>
      </c>
      <c r="C11" s="32" cm="1">
        <f t="array" ref="C11">SUMPRODUCT((Data!$A$3:$A$26=Calculations!$C$7)*(Data!$B$2:$K$2=Calculations!$A11)*(Data!$B$3:$K$26))</f>
        <v>85</v>
      </c>
      <c r="D11" s="33">
        <f t="shared" si="1"/>
        <v>-9.4117647058823528E-2</v>
      </c>
      <c r="E11" s="56" cm="1">
        <f t="array" ref="E11">SUMPRODUCT((Data!$A$3:$A$26=Calculations!$E$7)*(Data!$B$2:$K$2=Calculations!$A11)*(Data!$B$3:$K$26))</f>
        <v>102</v>
      </c>
      <c r="F11" s="64">
        <f t="shared" si="2"/>
        <v>918</v>
      </c>
      <c r="G11" s="58">
        <f t="shared" si="3"/>
        <v>77</v>
      </c>
      <c r="H11" s="32">
        <f t="shared" si="4"/>
        <v>85</v>
      </c>
      <c r="I11" s="32" cm="1">
        <f t="array" ref="I11">SUMPRODUCT((Data!$A$3:$A$26=Calculations!$I$7)*(Data!$B$2:$K$2=Calculations!$A11)*(Data!$B$3:$K$26))</f>
        <v>82</v>
      </c>
      <c r="J11" s="32" cm="1">
        <f t="array" ref="J11">SUMPRODUCT((Data!$A$3:$A$26=Calculations!$J$7)*(Data!$B$2:$K$2=Calculations!$A11)*(Data!$B$3:$K$26))</f>
        <v>92</v>
      </c>
      <c r="K11" s="32" cm="1">
        <f t="array" ref="K11">SUMPRODUCT((Data!$A$3:$A$26=Calculations!$K$7)*(Data!$B$2:$K$2=Calculations!$A11)*(Data!$B$3:$K$26))</f>
        <v>112</v>
      </c>
      <c r="L11" s="32" cm="1">
        <f t="array" ref="L11">SUMPRODUCT((Data!$A$3:$A$26=Calculations!$L$7)*(Data!$B$2:$K$2=Calculations!$A11)*(Data!$B$3:$K$26))</f>
        <v>65</v>
      </c>
      <c r="M11" s="32" cm="1">
        <f t="array" ref="M11">SUMPRODUCT((Data!$A$3:$A$26=Calculations!$M$7)*(Data!$B$2:$K$2=Calculations!$A11)*(Data!$B$3:$K$26))</f>
        <v>53</v>
      </c>
      <c r="N11" s="32" cm="1">
        <f t="array" ref="N11">SUMPRODUCT((Data!$A$3:$A$26=Calculations!$N$7)*(Data!$B$2:$K$2=Calculations!$A11)*(Data!$B$3:$K$26))</f>
        <v>60</v>
      </c>
      <c r="O11" s="32" cm="1">
        <f t="array" ref="O11">SUMPRODUCT((Data!$A$3:$A$26=Calculations!$O$7)*(Data!$B$2:$K$2=Calculations!$A11)*(Data!$B$3:$K$26))</f>
        <v>54</v>
      </c>
      <c r="P11" s="32" cm="1">
        <f t="array" ref="P11">SUMPRODUCT((Data!$A$3:$A$26=Calculations!$P$7)*(Data!$B$2:$K$2=Calculations!$A11)*(Data!$B$3:$K$26))</f>
        <v>59</v>
      </c>
      <c r="Q11" s="32" cm="1">
        <f t="array" ref="Q11">SUMPRODUCT((Data!$A$3:$A$26=Calculations!$Q$7)*(Data!$B$2:$K$2=Calculations!$A11)*(Data!$B$3:$K$26))</f>
        <v>63</v>
      </c>
      <c r="R11" s="50" cm="1">
        <f t="array" ref="R11">SUMPRODUCT((Data!$A$3:$A$26=Calculations!$R$7)*(Data!$B$2:$K$2=Calculations!$A11)*(Data!$B$3:$K$26))</f>
        <v>116</v>
      </c>
    </row>
    <row r="12" spans="1:18" ht="15.75" thickBot="1" x14ac:dyDescent="0.3">
      <c r="A12" s="26" t="s">
        <v>1</v>
      </c>
      <c r="B12" s="49" cm="1">
        <f t="array" ref="B12">SUMPRODUCT((Data!$A$3:$A$26=Calculations!$B$7)*(Data!$B$2:$K$2=Calculations!A12)*(Data!$B$3:$K$26))</f>
        <v>67</v>
      </c>
      <c r="C12" s="32" cm="1">
        <f t="array" ref="C12">SUMPRODUCT((Data!$A$3:$A$26=Calculations!$C$7)*(Data!$B$2:$K$2=Calculations!$A12)*(Data!$B$3:$K$26))</f>
        <v>63</v>
      </c>
      <c r="D12" s="33">
        <f t="shared" si="1"/>
        <v>6.3492063492063489E-2</v>
      </c>
      <c r="E12" s="56" cm="1">
        <f t="array" ref="E12">SUMPRODUCT((Data!$A$3:$A$26=Calculations!$E$7)*(Data!$B$2:$K$2=Calculations!$A12)*(Data!$B$3:$K$26))</f>
        <v>62</v>
      </c>
      <c r="F12" s="64">
        <f t="shared" si="2"/>
        <v>828</v>
      </c>
      <c r="G12" s="58">
        <f t="shared" si="3"/>
        <v>67</v>
      </c>
      <c r="H12" s="32">
        <f t="shared" si="4"/>
        <v>63</v>
      </c>
      <c r="I12" s="32" cm="1">
        <f t="array" ref="I12">SUMPRODUCT((Data!$A$3:$A$26=Calculations!$I$7)*(Data!$B$2:$K$2=Calculations!$A12)*(Data!$B$3:$K$26))</f>
        <v>80</v>
      </c>
      <c r="J12" s="32" cm="1">
        <f t="array" ref="J12">SUMPRODUCT((Data!$A$3:$A$26=Calculations!$J$7)*(Data!$B$2:$K$2=Calculations!$A12)*(Data!$B$3:$K$26))</f>
        <v>71</v>
      </c>
      <c r="K12" s="32" cm="1">
        <f t="array" ref="K12">SUMPRODUCT((Data!$A$3:$A$26=Calculations!$K$7)*(Data!$B$2:$K$2=Calculations!$A12)*(Data!$B$3:$K$26))</f>
        <v>72</v>
      </c>
      <c r="L12" s="32" cm="1">
        <f t="array" ref="L12">SUMPRODUCT((Data!$A$3:$A$26=Calculations!$L$7)*(Data!$B$2:$K$2=Calculations!$A12)*(Data!$B$3:$K$26))</f>
        <v>63</v>
      </c>
      <c r="M12" s="32" cm="1">
        <f t="array" ref="M12">SUMPRODUCT((Data!$A$3:$A$26=Calculations!$M$7)*(Data!$B$2:$K$2=Calculations!$A12)*(Data!$B$3:$K$26))</f>
        <v>58</v>
      </c>
      <c r="N12" s="32" cm="1">
        <f t="array" ref="N12">SUMPRODUCT((Data!$A$3:$A$26=Calculations!$N$7)*(Data!$B$2:$K$2=Calculations!$A12)*(Data!$B$3:$K$26))</f>
        <v>87</v>
      </c>
      <c r="O12" s="32" cm="1">
        <f t="array" ref="O12">SUMPRODUCT((Data!$A$3:$A$26=Calculations!$O$7)*(Data!$B$2:$K$2=Calculations!$A12)*(Data!$B$3:$K$26))</f>
        <v>82</v>
      </c>
      <c r="P12" s="32" cm="1">
        <f t="array" ref="P12">SUMPRODUCT((Data!$A$3:$A$26=Calculations!$P$7)*(Data!$B$2:$K$2=Calculations!$A12)*(Data!$B$3:$K$26))</f>
        <v>64</v>
      </c>
      <c r="Q12" s="32" cm="1">
        <f t="array" ref="Q12">SUMPRODUCT((Data!$A$3:$A$26=Calculations!$Q$7)*(Data!$B$2:$K$2=Calculations!$A12)*(Data!$B$3:$K$26))</f>
        <v>63</v>
      </c>
      <c r="R12" s="50" cm="1">
        <f t="array" ref="R12">SUMPRODUCT((Data!$A$3:$A$26=Calculations!$R$7)*(Data!$B$2:$K$2=Calculations!$A12)*(Data!$B$3:$K$26))</f>
        <v>58</v>
      </c>
    </row>
    <row r="13" spans="1:18" ht="15.75" thickBot="1" x14ac:dyDescent="0.3">
      <c r="A13" s="44" t="s">
        <v>0</v>
      </c>
      <c r="B13" s="51" cm="1">
        <f t="array" ref="B13">SUMPRODUCT((Data!$A$3:$A$26=Calculations!$B$7)*(Data!$B$2:$K$2=Calculations!A13)*(Data!$B$3:$K$26))</f>
        <v>10</v>
      </c>
      <c r="C13" s="42" cm="1">
        <f t="array" ref="C13">SUMPRODUCT((Data!$A$3:$A$26=Calculations!$C$7)*(Data!$B$2:$K$2=Calculations!$A13)*(Data!$B$3:$K$26))</f>
        <v>15</v>
      </c>
      <c r="D13" s="33">
        <f t="shared" si="1"/>
        <v>-0.33333333333333331</v>
      </c>
      <c r="E13" s="56" cm="1">
        <f t="array" ref="E13">SUMPRODUCT((Data!$A$3:$A$26=Calculations!$E$7)*(Data!$B$2:$K$2=Calculations!$A13)*(Data!$B$3:$K$26))</f>
        <v>18</v>
      </c>
      <c r="F13" s="64">
        <f t="shared" si="2"/>
        <v>360</v>
      </c>
      <c r="G13" s="58">
        <f t="shared" si="3"/>
        <v>10</v>
      </c>
      <c r="H13" s="32">
        <f t="shared" si="4"/>
        <v>15</v>
      </c>
      <c r="I13" s="32" cm="1">
        <f t="array" ref="I13">SUMPRODUCT((Data!$A$3:$A$26=Calculations!$I$7)*(Data!$B$2:$K$2=Calculations!$A13)*(Data!$B$3:$K$26))</f>
        <v>36</v>
      </c>
      <c r="J13" s="32" cm="1">
        <f t="array" ref="J13">SUMPRODUCT((Data!$A$3:$A$26=Calculations!$J$7)*(Data!$B$2:$K$2=Calculations!$A13)*(Data!$B$3:$K$26))</f>
        <v>19</v>
      </c>
      <c r="K13" s="32" cm="1">
        <f t="array" ref="K13">SUMPRODUCT((Data!$A$3:$A$26=Calculations!$K$7)*(Data!$B$2:$K$2=Calculations!$A13)*(Data!$B$3:$K$26))</f>
        <v>11</v>
      </c>
      <c r="L13" s="32" cm="1">
        <f t="array" ref="L13">SUMPRODUCT((Data!$A$3:$A$26=Calculations!$L$7)*(Data!$B$2:$K$2=Calculations!$A13)*(Data!$B$3:$K$26))</f>
        <v>39</v>
      </c>
      <c r="M13" s="32" cm="1">
        <f t="array" ref="M13">SUMPRODUCT((Data!$A$3:$A$26=Calculations!$M$7)*(Data!$B$2:$K$2=Calculations!$A13)*(Data!$B$3:$K$26))</f>
        <v>37</v>
      </c>
      <c r="N13" s="32" cm="1">
        <f t="array" ref="N13">SUMPRODUCT((Data!$A$3:$A$26=Calculations!$N$7)*(Data!$B$2:$K$2=Calculations!$A13)*(Data!$B$3:$K$26))</f>
        <v>30</v>
      </c>
      <c r="O13" s="32" cm="1">
        <f t="array" ref="O13">SUMPRODUCT((Data!$A$3:$A$26=Calculations!$O$7)*(Data!$B$2:$K$2=Calculations!$A13)*(Data!$B$3:$K$26))</f>
        <v>44</v>
      </c>
      <c r="P13" s="32" cm="1">
        <f t="array" ref="P13">SUMPRODUCT((Data!$A$3:$A$26=Calculations!$P$7)*(Data!$B$2:$K$2=Calculations!$A13)*(Data!$B$3:$K$26))</f>
        <v>46</v>
      </c>
      <c r="Q13" s="32" cm="1">
        <f t="array" ref="Q13">SUMPRODUCT((Data!$A$3:$A$26=Calculations!$Q$7)*(Data!$B$2:$K$2=Calculations!$A13)*(Data!$B$3:$K$26))</f>
        <v>46</v>
      </c>
      <c r="R13" s="50" cm="1">
        <f t="array" ref="R13">SUMPRODUCT((Data!$A$3:$A$26=Calculations!$R$7)*(Data!$B$2:$K$2=Calculations!$A13)*(Data!$B$3:$K$26))</f>
        <v>27</v>
      </c>
    </row>
    <row r="14" spans="1:18" ht="15.75" thickBot="1" x14ac:dyDescent="0.3">
      <c r="A14" s="26" t="s">
        <v>6</v>
      </c>
      <c r="B14" s="49" cm="1">
        <f t="array" ref="B14">SUMPRODUCT((Data!$A$3:$A$26=Calculations!$B$7)*(Data!$B$2:$K$2=Calculations!A14)*(Data!$B$3:$K$26))</f>
        <v>1242</v>
      </c>
      <c r="C14" s="32" cm="1">
        <f t="array" ref="C14">SUMPRODUCT((Data!$A$3:$A$26=Calculations!$C$7)*(Data!$B$2:$K$2=Calculations!$A14)*(Data!$B$3:$K$26))</f>
        <v>1477</v>
      </c>
      <c r="D14" s="33">
        <f t="shared" si="1"/>
        <v>-0.15910629654705485</v>
      </c>
      <c r="E14" s="56" cm="1">
        <f t="array" ref="E14">SUMPRODUCT((Data!$A$3:$A$26=Calculations!$E$7)*(Data!$B$2:$K$2=Calculations!$A14)*(Data!$B$3:$K$26))</f>
        <v>1192</v>
      </c>
      <c r="F14" s="64">
        <f t="shared" si="2"/>
        <v>15821</v>
      </c>
      <c r="G14" s="58">
        <f t="shared" si="3"/>
        <v>1242</v>
      </c>
      <c r="H14" s="32">
        <f t="shared" si="4"/>
        <v>1477</v>
      </c>
      <c r="I14" s="32" cm="1">
        <f t="array" ref="I14">SUMPRODUCT((Data!$A$3:$A$26=Calculations!$I$7)*(Data!$B$2:$K$2=Calculations!$A14)*(Data!$B$3:$K$26))</f>
        <v>1164</v>
      </c>
      <c r="J14" s="32" cm="1">
        <f t="array" ref="J14">SUMPRODUCT((Data!$A$3:$A$26=Calculations!$J$7)*(Data!$B$2:$K$2=Calculations!$A14)*(Data!$B$3:$K$26))</f>
        <v>986</v>
      </c>
      <c r="K14" s="32" cm="1">
        <f t="array" ref="K14">SUMPRODUCT((Data!$A$3:$A$26=Calculations!$K$7)*(Data!$B$2:$K$2=Calculations!$A14)*(Data!$B$3:$K$26))</f>
        <v>1549</v>
      </c>
      <c r="L14" s="32" cm="1">
        <f t="array" ref="L14">SUMPRODUCT((Data!$A$3:$A$26=Calculations!$L$7)*(Data!$B$2:$K$2=Calculations!$A14)*(Data!$B$3:$K$26))</f>
        <v>1371</v>
      </c>
      <c r="M14" s="32" cm="1">
        <f t="array" ref="M14">SUMPRODUCT((Data!$A$3:$A$26=Calculations!$M$7)*(Data!$B$2:$K$2=Calculations!$A14)*(Data!$B$3:$K$26))</f>
        <v>960</v>
      </c>
      <c r="N14" s="32" cm="1">
        <f t="array" ref="N14">SUMPRODUCT((Data!$A$3:$A$26=Calculations!$N$7)*(Data!$B$2:$K$2=Calculations!$A14)*(Data!$B$3:$K$26))</f>
        <v>1429</v>
      </c>
      <c r="O14" s="32" cm="1">
        <f t="array" ref="O14">SUMPRODUCT((Data!$A$3:$A$26=Calculations!$O$7)*(Data!$B$2:$K$2=Calculations!$A14)*(Data!$B$3:$K$26))</f>
        <v>1448</v>
      </c>
      <c r="P14" s="32" cm="1">
        <f t="array" ref="P14">SUMPRODUCT((Data!$A$3:$A$26=Calculations!$P$7)*(Data!$B$2:$K$2=Calculations!$A14)*(Data!$B$3:$K$26))</f>
        <v>1079</v>
      </c>
      <c r="Q14" s="32" cm="1">
        <f t="array" ref="Q14">SUMPRODUCT((Data!$A$3:$A$26=Calculations!$Q$7)*(Data!$B$2:$K$2=Calculations!$A14)*(Data!$B$3:$K$26))</f>
        <v>1661</v>
      </c>
      <c r="R14" s="50" cm="1">
        <f t="array" ref="R14">SUMPRODUCT((Data!$A$3:$A$26=Calculations!$R$7)*(Data!$B$2:$K$2=Calculations!$A14)*(Data!$B$3:$K$26))</f>
        <v>1455</v>
      </c>
    </row>
    <row r="15" spans="1:18" ht="15.75" thickBot="1" x14ac:dyDescent="0.3">
      <c r="A15" s="26" t="s">
        <v>7</v>
      </c>
      <c r="B15" s="49" cm="1">
        <f t="array" ref="B15">SUMPRODUCT((Data!$A$3:$A$26=Calculations!$B$7)*(Data!$B$2:$K$2=Calculations!A15)*(Data!$B$3:$K$26))</f>
        <v>101</v>
      </c>
      <c r="C15" s="32" cm="1">
        <f t="array" ref="C15">SUMPRODUCT((Data!$A$3:$A$26=Calculations!$C$7)*(Data!$B$2:$K$2=Calculations!$A15)*(Data!$B$3:$K$26))</f>
        <v>76</v>
      </c>
      <c r="D15" s="33">
        <f t="shared" si="1"/>
        <v>0.32894736842105265</v>
      </c>
      <c r="E15" s="56" cm="1">
        <f t="array" ref="E15">SUMPRODUCT((Data!$A$3:$A$26=Calculations!$E$7)*(Data!$B$2:$K$2=Calculations!$A15)*(Data!$B$3:$K$26))</f>
        <v>58</v>
      </c>
      <c r="F15" s="64">
        <f t="shared" si="2"/>
        <v>1357</v>
      </c>
      <c r="G15" s="58">
        <f t="shared" si="3"/>
        <v>101</v>
      </c>
      <c r="H15" s="32">
        <f t="shared" si="4"/>
        <v>76</v>
      </c>
      <c r="I15" s="32" cm="1">
        <f t="array" ref="I15">SUMPRODUCT((Data!$A$3:$A$26=Calculations!$I$7)*(Data!$B$2:$K$2=Calculations!$A15)*(Data!$B$3:$K$26))</f>
        <v>125</v>
      </c>
      <c r="J15" s="32" cm="1">
        <f t="array" ref="J15">SUMPRODUCT((Data!$A$3:$A$26=Calculations!$J$7)*(Data!$B$2:$K$2=Calculations!$A15)*(Data!$B$3:$K$26))</f>
        <v>139</v>
      </c>
      <c r="K15" s="32" cm="1">
        <f t="array" ref="K15">SUMPRODUCT((Data!$A$3:$A$26=Calculations!$K$7)*(Data!$B$2:$K$2=Calculations!$A15)*(Data!$B$3:$K$26))</f>
        <v>110</v>
      </c>
      <c r="L15" s="32" cm="1">
        <f t="array" ref="L15">SUMPRODUCT((Data!$A$3:$A$26=Calculations!$L$7)*(Data!$B$2:$K$2=Calculations!$A15)*(Data!$B$3:$K$26))</f>
        <v>134</v>
      </c>
      <c r="M15" s="32" cm="1">
        <f t="array" ref="M15">SUMPRODUCT((Data!$A$3:$A$26=Calculations!$M$7)*(Data!$B$2:$K$2=Calculations!$A15)*(Data!$B$3:$K$26))</f>
        <v>113</v>
      </c>
      <c r="N15" s="32" cm="1">
        <f t="array" ref="N15">SUMPRODUCT((Data!$A$3:$A$26=Calculations!$N$7)*(Data!$B$2:$K$2=Calculations!$A15)*(Data!$B$3:$K$26))</f>
        <v>133</v>
      </c>
      <c r="O15" s="32" cm="1">
        <f t="array" ref="O15">SUMPRODUCT((Data!$A$3:$A$26=Calculations!$O$7)*(Data!$B$2:$K$2=Calculations!$A15)*(Data!$B$3:$K$26))</f>
        <v>78</v>
      </c>
      <c r="P15" s="32" cm="1">
        <f t="array" ref="P15">SUMPRODUCT((Data!$A$3:$A$26=Calculations!$P$7)*(Data!$B$2:$K$2=Calculations!$A15)*(Data!$B$3:$K$26))</f>
        <v>133</v>
      </c>
      <c r="Q15" s="32" cm="1">
        <f t="array" ref="Q15">SUMPRODUCT((Data!$A$3:$A$26=Calculations!$Q$7)*(Data!$B$2:$K$2=Calculations!$A15)*(Data!$B$3:$K$26))</f>
        <v>132</v>
      </c>
      <c r="R15" s="50" cm="1">
        <f t="array" ref="R15">SUMPRODUCT((Data!$A$3:$A$26=Calculations!$R$7)*(Data!$B$2:$K$2=Calculations!$A15)*(Data!$B$3:$K$26))</f>
        <v>83</v>
      </c>
    </row>
    <row r="16" spans="1:18" ht="15.75" thickBot="1" x14ac:dyDescent="0.3">
      <c r="A16" s="26" t="s">
        <v>8</v>
      </c>
      <c r="B16" s="49" cm="1">
        <f t="array" ref="B16">SUMPRODUCT((Data!$A$3:$A$26=Calculations!$B$7)*(Data!$B$2:$K$2=Calculations!A16)*(Data!$B$3:$K$26))</f>
        <v>107</v>
      </c>
      <c r="C16" s="32" cm="1">
        <f t="array" ref="C16">SUMPRODUCT((Data!$A$3:$A$26=Calculations!$C$7)*(Data!$B$2:$K$2=Calculations!$A16)*(Data!$B$3:$K$26))</f>
        <v>117</v>
      </c>
      <c r="D16" s="33">
        <f t="shared" si="1"/>
        <v>-8.5470085470085472E-2</v>
      </c>
      <c r="E16" s="56" cm="1">
        <f t="array" ref="E16">SUMPRODUCT((Data!$A$3:$A$26=Calculations!$E$7)*(Data!$B$2:$K$2=Calculations!$A16)*(Data!$B$3:$K$26))</f>
        <v>121</v>
      </c>
      <c r="F16" s="64">
        <f t="shared" si="2"/>
        <v>1562</v>
      </c>
      <c r="G16" s="58">
        <f t="shared" si="3"/>
        <v>107</v>
      </c>
      <c r="H16" s="32">
        <f t="shared" si="4"/>
        <v>117</v>
      </c>
      <c r="I16" s="32" cm="1">
        <f t="array" ref="I16">SUMPRODUCT((Data!$A$3:$A$26=Calculations!$I$7)*(Data!$B$2:$K$2=Calculations!$A16)*(Data!$B$3:$K$26))</f>
        <v>89</v>
      </c>
      <c r="J16" s="32" cm="1">
        <f t="array" ref="J16">SUMPRODUCT((Data!$A$3:$A$26=Calculations!$J$7)*(Data!$B$2:$K$2=Calculations!$A16)*(Data!$B$3:$K$26))</f>
        <v>110</v>
      </c>
      <c r="K16" s="32" cm="1">
        <f t="array" ref="K16">SUMPRODUCT((Data!$A$3:$A$26=Calculations!$K$7)*(Data!$B$2:$K$2=Calculations!$A16)*(Data!$B$3:$K$26))</f>
        <v>148</v>
      </c>
      <c r="L16" s="32" cm="1">
        <f t="array" ref="L16">SUMPRODUCT((Data!$A$3:$A$26=Calculations!$L$7)*(Data!$B$2:$K$2=Calculations!$A16)*(Data!$B$3:$K$26))</f>
        <v>131</v>
      </c>
      <c r="M16" s="32" cm="1">
        <f t="array" ref="M16">SUMPRODUCT((Data!$A$3:$A$26=Calculations!$M$7)*(Data!$B$2:$K$2=Calculations!$A16)*(Data!$B$3:$K$26))</f>
        <v>168</v>
      </c>
      <c r="N16" s="32" cm="1">
        <f t="array" ref="N16">SUMPRODUCT((Data!$A$3:$A$26=Calculations!$N$7)*(Data!$B$2:$K$2=Calculations!$A16)*(Data!$B$3:$K$26))</f>
        <v>144</v>
      </c>
      <c r="O16" s="32" cm="1">
        <f t="array" ref="O16">SUMPRODUCT((Data!$A$3:$A$26=Calculations!$O$7)*(Data!$B$2:$K$2=Calculations!$A16)*(Data!$B$3:$K$26))</f>
        <v>148</v>
      </c>
      <c r="P16" s="32" cm="1">
        <f t="array" ref="P16">SUMPRODUCT((Data!$A$3:$A$26=Calculations!$P$7)*(Data!$B$2:$K$2=Calculations!$A16)*(Data!$B$3:$K$26))</f>
        <v>172</v>
      </c>
      <c r="Q16" s="32" cm="1">
        <f t="array" ref="Q16">SUMPRODUCT((Data!$A$3:$A$26=Calculations!$Q$7)*(Data!$B$2:$K$2=Calculations!$A16)*(Data!$B$3:$K$26))</f>
        <v>132</v>
      </c>
      <c r="R16" s="50" cm="1">
        <f t="array" ref="R16">SUMPRODUCT((Data!$A$3:$A$26=Calculations!$R$7)*(Data!$B$2:$K$2=Calculations!$A16)*(Data!$B$3:$K$26))</f>
        <v>96</v>
      </c>
    </row>
    <row r="17" spans="1:18" ht="30.75" thickBot="1" x14ac:dyDescent="0.3">
      <c r="A17" s="27" t="s">
        <v>9</v>
      </c>
      <c r="B17" s="52" cm="1">
        <f t="array" ref="B17">SUMPRODUCT((Data!$A$3:$A$26=Calculations!$B$7)*(Data!$B$2:$K$2=Calculations!A17)*(Data!$B$3:$K$26))</f>
        <v>1036</v>
      </c>
      <c r="C17" s="53" cm="1">
        <f t="array" ref="C17">SUMPRODUCT((Data!$A$3:$A$26=Calculations!$C$7)*(Data!$B$2:$K$2=Calculations!$A17)*(Data!$B$3:$K$26))</f>
        <v>1708</v>
      </c>
      <c r="D17" s="54">
        <f t="shared" si="1"/>
        <v>-0.39344262295081966</v>
      </c>
      <c r="E17" s="57" cm="1">
        <f t="array" ref="E17">SUMPRODUCT((Data!$A$3:$A$26=Calculations!$E$7)*(Data!$B$2:$K$2=Calculations!$A17)*(Data!$B$3:$K$26))</f>
        <v>1961</v>
      </c>
      <c r="F17" s="65">
        <f t="shared" si="2"/>
        <v>18493</v>
      </c>
      <c r="G17" s="59">
        <f t="shared" si="3"/>
        <v>1036</v>
      </c>
      <c r="H17" s="53">
        <f t="shared" si="4"/>
        <v>1708</v>
      </c>
      <c r="I17" s="53" cm="1">
        <f t="array" ref="I17">SUMPRODUCT((Data!$A$3:$A$26=Calculations!$I$7)*(Data!$B$2:$K$2=Calculations!$A17)*(Data!$B$3:$K$26))</f>
        <v>1700</v>
      </c>
      <c r="J17" s="53" cm="1">
        <f t="array" ref="J17">SUMPRODUCT((Data!$A$3:$A$26=Calculations!$J$7)*(Data!$B$2:$K$2=Calculations!$A17)*(Data!$B$3:$K$26))</f>
        <v>1330</v>
      </c>
      <c r="K17" s="53" cm="1">
        <f t="array" ref="K17">SUMPRODUCT((Data!$A$3:$A$26=Calculations!$K$7)*(Data!$B$2:$K$2=Calculations!$A17)*(Data!$B$3:$K$26))</f>
        <v>1444</v>
      </c>
      <c r="L17" s="53" cm="1">
        <f t="array" ref="L17">SUMPRODUCT((Data!$A$3:$A$26=Calculations!$L$7)*(Data!$B$2:$K$2=Calculations!$A17)*(Data!$B$3:$K$26))</f>
        <v>1587</v>
      </c>
      <c r="M17" s="53" cm="1">
        <f t="array" ref="M17">SUMPRODUCT((Data!$A$3:$A$26=Calculations!$M$7)*(Data!$B$2:$K$2=Calculations!$A17)*(Data!$B$3:$K$26))</f>
        <v>1375</v>
      </c>
      <c r="N17" s="53" cm="1">
        <f t="array" ref="N17">SUMPRODUCT((Data!$A$3:$A$26=Calculations!$N$7)*(Data!$B$2:$K$2=Calculations!$A17)*(Data!$B$3:$K$26))</f>
        <v>1971</v>
      </c>
      <c r="O17" s="53" cm="1">
        <f t="array" ref="O17">SUMPRODUCT((Data!$A$3:$A$26=Calculations!$O$7)*(Data!$B$2:$K$2=Calculations!$A17)*(Data!$B$3:$K$26))</f>
        <v>1974</v>
      </c>
      <c r="P17" s="53" cm="1">
        <f t="array" ref="P17">SUMPRODUCT((Data!$A$3:$A$26=Calculations!$P$7)*(Data!$B$2:$K$2=Calculations!$A17)*(Data!$B$3:$K$26))</f>
        <v>1191</v>
      </c>
      <c r="Q17" s="53" cm="1">
        <f t="array" ref="Q17">SUMPRODUCT((Data!$A$3:$A$26=Calculations!$Q$7)*(Data!$B$2:$K$2=Calculations!$A17)*(Data!$B$3:$K$26))</f>
        <v>1740</v>
      </c>
      <c r="R17" s="55" cm="1">
        <f t="array" ref="R17">SUMPRODUCT((Data!$A$3:$A$26=Calculations!$R$7)*(Data!$B$2:$K$2=Calculations!$A17)*(Data!$B$3:$K$26))</f>
        <v>1437</v>
      </c>
    </row>
    <row r="18" spans="1:18" x14ac:dyDescent="0.25">
      <c r="E18" s="4"/>
      <c r="F18" s="4"/>
    </row>
    <row r="19" spans="1:18" x14ac:dyDescent="0.25">
      <c r="E19" s="4"/>
      <c r="F19" s="4"/>
    </row>
    <row r="20" spans="1:18" x14ac:dyDescent="0.25">
      <c r="E20" s="4"/>
      <c r="F20" s="4"/>
    </row>
    <row r="21" spans="1:18" ht="15.75" thickBot="1" x14ac:dyDescent="0.3">
      <c r="C21" s="4"/>
      <c r="D21" s="4"/>
      <c r="E21" s="4"/>
      <c r="F21" s="4"/>
      <c r="G21" s="4"/>
    </row>
    <row r="22" spans="1:18" ht="30.75" thickBot="1" x14ac:dyDescent="0.3">
      <c r="E22" s="69" t="s">
        <v>2</v>
      </c>
      <c r="F22" s="66" t="s">
        <v>3</v>
      </c>
      <c r="G22" s="67" t="s">
        <v>4</v>
      </c>
      <c r="H22" s="67" t="s">
        <v>5</v>
      </c>
      <c r="I22" s="68" t="s">
        <v>1</v>
      </c>
    </row>
    <row r="23" spans="1:18" x14ac:dyDescent="0.25">
      <c r="E23" s="70">
        <f>B2</f>
        <v>42856</v>
      </c>
      <c r="F23" s="45" cm="1">
        <f t="array" ref="F23">SUMPRODUCT((Data!$A$3:$A$26=Calculations!$B$7)*(Data!$B$2:$K$2=Calculations!F22)*(Data!$B$3:$K$26))</f>
        <v>936</v>
      </c>
      <c r="G23" s="46" cm="1">
        <f t="array" ref="G23">SUMPRODUCT((Data!$A$3:$A$26=Calculations!$B$7)*(Data!$B$2:$K$2=Calculations!G22)*(Data!$B$3:$K$26))</f>
        <v>172</v>
      </c>
      <c r="H23" s="46" cm="1">
        <f t="array" ref="H23">SUMPRODUCT((Data!$A$3:$A$26=Calculations!$B$7)*(Data!$B$2:$K$2=Calculations!H22)*(Data!$B$3:$K$26))</f>
        <v>77</v>
      </c>
      <c r="I23" s="48" cm="1">
        <f t="array" ref="I23">SUMPRODUCT((Data!$A$3:$A$26=Calculations!$B$7)*(Data!$B$2:$K$2=Calculations!I22)*(Data!$B$3:$K$26))</f>
        <v>67</v>
      </c>
    </row>
    <row r="24" spans="1:18" ht="15.75" thickBot="1" x14ac:dyDescent="0.3">
      <c r="E24" s="71">
        <f>B3</f>
        <v>42826</v>
      </c>
      <c r="F24" s="52" cm="1">
        <f t="array" ref="F24">SUMPRODUCT((Data!$A$3:$A$26=Calculations!$C$7)*(Data!$B$2:$K$2=Calculations!$A9)*(Data!$B$3:$K$26))</f>
        <v>1114</v>
      </c>
      <c r="G24" s="53" cm="1">
        <f t="array" ref="G24">SUMPRODUCT((Data!$A$3:$A$26=Calculations!$C$7)*(Data!$B$2:$K$2=Calculations!$A10)*(Data!$B$3:$K$26))</f>
        <v>230</v>
      </c>
      <c r="H24" s="53" cm="1">
        <f t="array" ref="H24">SUMPRODUCT((Data!$A$3:$A$26=Calculations!$C$7)*(Data!$B$2:$K$2=Calculations!$A11)*(Data!$B$3:$K$26))</f>
        <v>85</v>
      </c>
      <c r="I24" s="55" cm="1">
        <f t="array" ref="I24">SUMPRODUCT((Data!$A$3:$A$26=Calculations!$C$7)*(Data!$B$2:$K$2=Calculations!$A12)*(Data!$B$3:$K$26))</f>
        <v>63</v>
      </c>
    </row>
    <row r="25" spans="1:18" x14ac:dyDescent="0.25">
      <c r="E25" s="4"/>
      <c r="F25" s="4"/>
    </row>
    <row r="26" spans="1:18" ht="15.75" thickBot="1" x14ac:dyDescent="0.3"/>
    <row r="27" spans="1:18" ht="15.75" thickBot="1" x14ac:dyDescent="0.3">
      <c r="E27" s="72" t="s">
        <v>35</v>
      </c>
      <c r="F27" s="78">
        <f>G7</f>
        <v>42856</v>
      </c>
      <c r="G27" s="79">
        <f t="shared" ref="G27:I27" si="5">H7</f>
        <v>42826</v>
      </c>
      <c r="H27" s="79">
        <f t="shared" si="5"/>
        <v>42795</v>
      </c>
      <c r="I27" s="80">
        <f t="shared" si="5"/>
        <v>42767</v>
      </c>
    </row>
    <row r="28" spans="1:18" x14ac:dyDescent="0.25">
      <c r="E28" s="75" t="s">
        <v>30</v>
      </c>
      <c r="F28" s="73">
        <v>600</v>
      </c>
      <c r="G28" s="73">
        <v>600</v>
      </c>
      <c r="H28" s="73">
        <v>600</v>
      </c>
      <c r="I28" s="73">
        <v>600</v>
      </c>
    </row>
    <row r="29" spans="1:18" x14ac:dyDescent="0.25">
      <c r="E29" s="76" t="s">
        <v>39</v>
      </c>
      <c r="F29" s="43">
        <v>1000</v>
      </c>
      <c r="G29" s="43">
        <v>1000</v>
      </c>
      <c r="H29" s="43">
        <v>1000</v>
      </c>
      <c r="I29" s="43">
        <v>1000</v>
      </c>
    </row>
    <row r="30" spans="1:18" x14ac:dyDescent="0.25">
      <c r="E30" s="76" t="s">
        <v>31</v>
      </c>
      <c r="F30" s="43">
        <v>1300</v>
      </c>
      <c r="G30" s="43">
        <v>1300</v>
      </c>
      <c r="H30" s="43">
        <v>1300</v>
      </c>
      <c r="I30" s="43">
        <v>1300</v>
      </c>
    </row>
    <row r="31" spans="1:18" x14ac:dyDescent="0.25">
      <c r="E31" s="76" t="s">
        <v>32</v>
      </c>
      <c r="F31" s="43">
        <v>1600</v>
      </c>
      <c r="G31" s="43">
        <v>1600</v>
      </c>
      <c r="H31" s="43">
        <v>1600</v>
      </c>
      <c r="I31" s="43">
        <v>1600</v>
      </c>
    </row>
    <row r="32" spans="1:18" x14ac:dyDescent="0.25">
      <c r="E32" s="76" t="s">
        <v>33</v>
      </c>
      <c r="F32" s="43">
        <v>1500</v>
      </c>
      <c r="G32" s="43">
        <v>1500</v>
      </c>
      <c r="H32" s="43">
        <v>1500</v>
      </c>
      <c r="I32" s="43">
        <v>1500</v>
      </c>
    </row>
    <row r="33" spans="2:12" ht="15.75" thickBot="1" x14ac:dyDescent="0.3">
      <c r="E33" s="77" t="s">
        <v>34</v>
      </c>
      <c r="F33" s="74">
        <f>G14</f>
        <v>1242</v>
      </c>
      <c r="G33" s="74">
        <f t="shared" ref="G33:I33" si="6">H14</f>
        <v>1477</v>
      </c>
      <c r="H33" s="74">
        <f t="shared" si="6"/>
        <v>1164</v>
      </c>
      <c r="I33" s="74">
        <f t="shared" si="6"/>
        <v>986</v>
      </c>
    </row>
    <row r="35" spans="2:12" ht="15.75" thickBot="1" x14ac:dyDescent="0.3"/>
    <row r="36" spans="2:12" ht="15" customHeight="1" thickBot="1" x14ac:dyDescent="0.3">
      <c r="B36" s="81" t="s">
        <v>36</v>
      </c>
      <c r="C36" s="82"/>
      <c r="E36" s="81" t="s">
        <v>7</v>
      </c>
      <c r="F36" s="82"/>
      <c r="H36" s="81" t="str">
        <f>A16</f>
        <v>YouTube Subscribers</v>
      </c>
      <c r="I36" s="82"/>
      <c r="K36" s="81" t="str">
        <f>A17</f>
        <v>Website Unique visitors</v>
      </c>
      <c r="L36" s="82"/>
    </row>
    <row r="37" spans="2:12" ht="19.5" thickBot="1" x14ac:dyDescent="0.3">
      <c r="B37" s="83">
        <f>B14</f>
        <v>1242</v>
      </c>
      <c r="C37" s="84"/>
      <c r="E37" s="97">
        <f>B15</f>
        <v>101</v>
      </c>
      <c r="F37" s="98"/>
      <c r="H37" s="97">
        <f>B16</f>
        <v>107</v>
      </c>
      <c r="I37" s="98"/>
      <c r="K37" s="83">
        <f>B17</f>
        <v>1036</v>
      </c>
      <c r="L37" s="84"/>
    </row>
    <row r="38" spans="2:12" ht="45.75" thickBot="1" x14ac:dyDescent="0.3">
      <c r="B38" s="85" t="s">
        <v>37</v>
      </c>
      <c r="C38" s="86">
        <f>(B14-C14)/C14</f>
        <v>-0.15910629654705485</v>
      </c>
      <c r="E38" s="85" t="s">
        <v>37</v>
      </c>
      <c r="F38" s="86">
        <f>(B15-C15)/C15</f>
        <v>0.32894736842105265</v>
      </c>
      <c r="H38" s="85" t="s">
        <v>37</v>
      </c>
      <c r="I38" s="86">
        <f>(B16-C16)/C16</f>
        <v>-8.5470085470085472E-2</v>
      </c>
      <c r="K38" s="85" t="s">
        <v>37</v>
      </c>
      <c r="L38" s="86">
        <f>(B17-C17)/C17</f>
        <v>-0.39344262295081966</v>
      </c>
    </row>
    <row r="39" spans="2:12" x14ac:dyDescent="0.25">
      <c r="B39" s="91"/>
      <c r="C39" s="92"/>
      <c r="E39" s="91"/>
      <c r="F39" s="92"/>
      <c r="H39" s="91"/>
      <c r="I39" s="92"/>
      <c r="K39" s="91"/>
      <c r="L39" s="92"/>
    </row>
    <row r="40" spans="2:12" x14ac:dyDescent="0.25">
      <c r="B40" s="93"/>
      <c r="C40" s="94"/>
      <c r="E40" s="93"/>
      <c r="F40" s="94"/>
      <c r="H40" s="93"/>
      <c r="I40" s="94"/>
      <c r="K40" s="93"/>
      <c r="L40" s="94"/>
    </row>
    <row r="41" spans="2:12" x14ac:dyDescent="0.25">
      <c r="B41" s="93"/>
      <c r="C41" s="94"/>
      <c r="E41" s="93"/>
      <c r="F41" s="94"/>
      <c r="H41" s="93"/>
      <c r="I41" s="94"/>
      <c r="K41" s="93"/>
      <c r="L41" s="94"/>
    </row>
    <row r="42" spans="2:12" x14ac:dyDescent="0.25">
      <c r="B42" s="93"/>
      <c r="C42" s="94"/>
      <c r="E42" s="93"/>
      <c r="F42" s="94"/>
      <c r="H42" s="93"/>
      <c r="I42" s="94"/>
      <c r="K42" s="93"/>
      <c r="L42" s="94"/>
    </row>
    <row r="43" spans="2:12" ht="15.75" thickBot="1" x14ac:dyDescent="0.3">
      <c r="B43" s="95"/>
      <c r="C43" s="96"/>
      <c r="E43" s="95"/>
      <c r="F43" s="96"/>
      <c r="H43" s="95"/>
      <c r="I43" s="96"/>
      <c r="K43" s="95"/>
      <c r="L43" s="96"/>
    </row>
    <row r="44" spans="2:12" ht="15.75" thickBot="1" x14ac:dyDescent="0.3">
      <c r="B44" s="89" t="s">
        <v>21</v>
      </c>
      <c r="C44" s="90"/>
      <c r="E44" s="89" t="s">
        <v>21</v>
      </c>
      <c r="F44" s="90"/>
      <c r="H44" s="89" t="s">
        <v>21</v>
      </c>
      <c r="I44" s="90"/>
      <c r="K44" s="89" t="s">
        <v>21</v>
      </c>
      <c r="L44" s="90"/>
    </row>
  </sheetData>
  <mergeCells count="17">
    <mergeCell ref="H36:I36"/>
    <mergeCell ref="H37:I37"/>
    <mergeCell ref="H39:I43"/>
    <mergeCell ref="H44:I44"/>
    <mergeCell ref="K36:L36"/>
    <mergeCell ref="K37:L37"/>
    <mergeCell ref="K39:L43"/>
    <mergeCell ref="K44:L44"/>
    <mergeCell ref="F6:R6"/>
    <mergeCell ref="B36:C36"/>
    <mergeCell ref="B37:C37"/>
    <mergeCell ref="B39:C43"/>
    <mergeCell ref="B44:C44"/>
    <mergeCell ref="E36:F36"/>
    <mergeCell ref="E37:F37"/>
    <mergeCell ref="E39:F43"/>
    <mergeCell ref="E44:F44"/>
  </mergeCells>
  <conditionalFormatting sqref="D8:D17">
    <cfRule type="iconSet" priority="10">
      <iconSet iconSet="3Arrows">
        <cfvo type="percent" val="0"/>
        <cfvo type="num" val="0"/>
        <cfvo type="num" val="0.05"/>
      </iconSet>
    </cfRule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D13">
    <cfRule type="iconSet" priority="9">
      <iconSet reverse="1">
        <cfvo type="percent" val="0"/>
        <cfvo type="num" val="0"/>
        <cfvo type="num" val="0.05"/>
      </iconSet>
    </cfRule>
  </conditionalFormatting>
  <conditionalFormatting sqref="C38">
    <cfRule type="iconSet" priority="7">
      <iconSet iconSet="3Arrows">
        <cfvo type="percent" val="0"/>
        <cfvo type="num" val="0"/>
        <cfvo type="num" val="0.05"/>
      </iconSet>
    </cfRule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F38">
    <cfRule type="iconSet" priority="5">
      <iconSet iconSet="3Arrows">
        <cfvo type="percent" val="0"/>
        <cfvo type="num" val="0"/>
        <cfvo type="num" val="0.05"/>
      </iconSet>
    </cfRule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I38">
    <cfRule type="iconSet" priority="3">
      <iconSet iconSet="3Arrows">
        <cfvo type="percent" val="0"/>
        <cfvo type="num" val="0"/>
        <cfvo type="num" val="0.05"/>
      </iconSet>
    </cfRule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L38">
    <cfRule type="iconSet" priority="1">
      <iconSet iconSet="3Arrows">
        <cfvo type="percent" val="0"/>
        <cfvo type="num" val="0"/>
        <cfvo type="num" val="0.05"/>
      </iconSet>
    </cfRule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negative="1" xr2:uid="{FE828F94-316A-444C-A0F0-14DE1E9ADA11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Calculations!G17:R17</xm:f>
              <xm:sqref>K39</xm:sqref>
            </x14:sparkline>
          </x14:sparklines>
        </x14:sparklineGroup>
        <x14:sparklineGroup displayEmptyCellsAs="gap" negative="1" xr2:uid="{4231344D-BFF8-4EEB-920A-132595D08706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Calculations!G16:R16</xm:f>
              <xm:sqref>H39</xm:sqref>
            </x14:sparkline>
          </x14:sparklines>
        </x14:sparklineGroup>
        <x14:sparklineGroup displayEmptyCellsAs="gap" negative="1" xr2:uid="{FDA5A956-695E-4760-AF37-302DEF8AE008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Calculations!G15:R15</xm:f>
              <xm:sqref>E39</xm:sqref>
            </x14:sparkline>
          </x14:sparklines>
        </x14:sparklineGroup>
        <x14:sparklineGroup displayEmptyCellsAs="gap" negative="1" xr2:uid="{6124B3AC-0A6A-40AD-940D-E44C4ACE21D5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Calculations!G14:R14</xm:f>
              <xm:sqref>B39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26"/>
  <sheetViews>
    <sheetView zoomScaleNormal="100" workbookViewId="0">
      <selection activeCell="A20" sqref="A11:A20"/>
    </sheetView>
  </sheetViews>
  <sheetFormatPr defaultRowHeight="15" x14ac:dyDescent="0.25"/>
  <cols>
    <col min="1" max="1" width="9.140625" style="2"/>
    <col min="2" max="3" width="10" customWidth="1"/>
    <col min="4" max="4" width="11.7109375" customWidth="1"/>
    <col min="5" max="9" width="10" customWidth="1"/>
    <col min="10" max="10" width="11.85546875" customWidth="1"/>
    <col min="11" max="11" width="17.5703125" customWidth="1"/>
  </cols>
  <sheetData>
    <row r="2" spans="1:11" s="1" customFormat="1" ht="30" x14ac:dyDescent="0.25">
      <c r="A2" s="8" t="s">
        <v>2</v>
      </c>
      <c r="B2" s="8" t="s">
        <v>10</v>
      </c>
      <c r="C2" s="8" t="s">
        <v>3</v>
      </c>
      <c r="D2" s="8" t="s">
        <v>4</v>
      </c>
      <c r="E2" s="8" t="s">
        <v>5</v>
      </c>
      <c r="F2" s="8" t="s">
        <v>1</v>
      </c>
      <c r="G2" s="8" t="s">
        <v>0</v>
      </c>
      <c r="H2" s="8" t="s">
        <v>6</v>
      </c>
      <c r="I2" s="8" t="s">
        <v>7</v>
      </c>
      <c r="J2" s="8" t="s">
        <v>8</v>
      </c>
      <c r="K2" s="8" t="s">
        <v>9</v>
      </c>
    </row>
    <row r="3" spans="1:11" x14ac:dyDescent="0.25">
      <c r="A3" s="5">
        <v>42370</v>
      </c>
      <c r="B3" s="6">
        <f t="shared" ref="B3:B26" si="0">SUM(C3:F3)</f>
        <v>1460</v>
      </c>
      <c r="C3" s="6">
        <v>1041</v>
      </c>
      <c r="D3" s="6">
        <v>284</v>
      </c>
      <c r="E3" s="6">
        <v>90</v>
      </c>
      <c r="F3" s="6">
        <v>45</v>
      </c>
      <c r="G3" s="6">
        <v>38</v>
      </c>
      <c r="H3" s="6">
        <f t="shared" ref="H3:H26" si="1">B3-G3</f>
        <v>1422</v>
      </c>
      <c r="I3" s="6">
        <v>77</v>
      </c>
      <c r="J3" s="6">
        <v>151</v>
      </c>
      <c r="K3" s="7">
        <v>1286</v>
      </c>
    </row>
    <row r="4" spans="1:11" x14ac:dyDescent="0.25">
      <c r="A4" s="5">
        <v>42401</v>
      </c>
      <c r="B4" s="6">
        <f t="shared" si="0"/>
        <v>1491</v>
      </c>
      <c r="C4" s="6">
        <v>1196</v>
      </c>
      <c r="D4" s="6">
        <v>143</v>
      </c>
      <c r="E4" s="6">
        <v>62</v>
      </c>
      <c r="F4" s="6">
        <v>90</v>
      </c>
      <c r="G4" s="6">
        <v>24</v>
      </c>
      <c r="H4" s="6">
        <f t="shared" si="1"/>
        <v>1467</v>
      </c>
      <c r="I4" s="6">
        <v>119</v>
      </c>
      <c r="J4" s="6">
        <v>178</v>
      </c>
      <c r="K4" s="7">
        <v>1245</v>
      </c>
    </row>
    <row r="5" spans="1:11" x14ac:dyDescent="0.25">
      <c r="A5" s="5">
        <v>42430</v>
      </c>
      <c r="B5" s="6">
        <f t="shared" si="0"/>
        <v>1082</v>
      </c>
      <c r="C5" s="6">
        <v>769</v>
      </c>
      <c r="D5" s="6">
        <v>158</v>
      </c>
      <c r="E5" s="6">
        <v>81</v>
      </c>
      <c r="F5" s="6">
        <v>74</v>
      </c>
      <c r="G5" s="6">
        <v>43</v>
      </c>
      <c r="H5" s="6">
        <f t="shared" si="1"/>
        <v>1039</v>
      </c>
      <c r="I5" s="6">
        <v>110</v>
      </c>
      <c r="J5" s="6">
        <v>122</v>
      </c>
      <c r="K5" s="7">
        <v>1573</v>
      </c>
    </row>
    <row r="6" spans="1:11" x14ac:dyDescent="0.25">
      <c r="A6" s="5">
        <v>42461</v>
      </c>
      <c r="B6" s="6">
        <f t="shared" si="0"/>
        <v>1497</v>
      </c>
      <c r="C6" s="6">
        <v>1232</v>
      </c>
      <c r="D6" s="6">
        <v>113</v>
      </c>
      <c r="E6" s="6">
        <v>77</v>
      </c>
      <c r="F6" s="6">
        <v>75</v>
      </c>
      <c r="G6" s="6">
        <v>32</v>
      </c>
      <c r="H6" s="6">
        <f t="shared" si="1"/>
        <v>1465</v>
      </c>
      <c r="I6" s="6">
        <v>117</v>
      </c>
      <c r="J6" s="6">
        <v>130</v>
      </c>
      <c r="K6" s="7">
        <v>1279</v>
      </c>
    </row>
    <row r="7" spans="1:11" x14ac:dyDescent="0.25">
      <c r="A7" s="5">
        <v>42491</v>
      </c>
      <c r="B7" s="6">
        <f t="shared" si="0"/>
        <v>1210</v>
      </c>
      <c r="C7" s="6">
        <v>821</v>
      </c>
      <c r="D7" s="6">
        <v>225</v>
      </c>
      <c r="E7" s="6">
        <v>102</v>
      </c>
      <c r="F7" s="6">
        <v>62</v>
      </c>
      <c r="G7" s="6">
        <v>18</v>
      </c>
      <c r="H7" s="6">
        <f t="shared" si="1"/>
        <v>1192</v>
      </c>
      <c r="I7" s="6">
        <v>58</v>
      </c>
      <c r="J7" s="6">
        <v>121</v>
      </c>
      <c r="K7" s="7">
        <v>1961</v>
      </c>
    </row>
    <row r="8" spans="1:11" x14ac:dyDescent="0.25">
      <c r="A8" s="5">
        <v>42522</v>
      </c>
      <c r="B8" s="6">
        <f t="shared" si="0"/>
        <v>1482</v>
      </c>
      <c r="C8" s="6">
        <v>1039</v>
      </c>
      <c r="D8" s="6">
        <v>269</v>
      </c>
      <c r="E8" s="6">
        <v>116</v>
      </c>
      <c r="F8" s="6">
        <v>58</v>
      </c>
      <c r="G8" s="6">
        <v>27</v>
      </c>
      <c r="H8" s="6">
        <f t="shared" si="1"/>
        <v>1455</v>
      </c>
      <c r="I8" s="6">
        <v>83</v>
      </c>
      <c r="J8" s="6">
        <v>96</v>
      </c>
      <c r="K8" s="7">
        <v>1437</v>
      </c>
    </row>
    <row r="9" spans="1:11" x14ac:dyDescent="0.25">
      <c r="A9" s="5">
        <v>42552</v>
      </c>
      <c r="B9" s="6">
        <f t="shared" si="0"/>
        <v>1707</v>
      </c>
      <c r="C9" s="6">
        <v>1300</v>
      </c>
      <c r="D9" s="6">
        <v>281</v>
      </c>
      <c r="E9" s="6">
        <v>63</v>
      </c>
      <c r="F9" s="6">
        <v>63</v>
      </c>
      <c r="G9" s="6">
        <v>46</v>
      </c>
      <c r="H9" s="6">
        <f t="shared" si="1"/>
        <v>1661</v>
      </c>
      <c r="I9" s="6">
        <v>132</v>
      </c>
      <c r="J9" s="6">
        <v>132</v>
      </c>
      <c r="K9" s="7">
        <v>1740</v>
      </c>
    </row>
    <row r="10" spans="1:11" x14ac:dyDescent="0.25">
      <c r="A10" s="5">
        <v>42583</v>
      </c>
      <c r="B10" s="6">
        <f t="shared" si="0"/>
        <v>1125</v>
      </c>
      <c r="C10" s="6">
        <v>830</v>
      </c>
      <c r="D10" s="6">
        <v>172</v>
      </c>
      <c r="E10" s="6">
        <v>59</v>
      </c>
      <c r="F10" s="6">
        <v>64</v>
      </c>
      <c r="G10" s="6">
        <v>46</v>
      </c>
      <c r="H10" s="6">
        <f t="shared" si="1"/>
        <v>1079</v>
      </c>
      <c r="I10" s="6">
        <v>133</v>
      </c>
      <c r="J10" s="6">
        <v>172</v>
      </c>
      <c r="K10" s="7">
        <v>1191</v>
      </c>
    </row>
    <row r="11" spans="1:11" x14ac:dyDescent="0.25">
      <c r="A11" s="5">
        <v>42614</v>
      </c>
      <c r="B11" s="6">
        <f t="shared" si="0"/>
        <v>1492</v>
      </c>
      <c r="C11" s="6">
        <v>1006</v>
      </c>
      <c r="D11" s="6">
        <v>350</v>
      </c>
      <c r="E11" s="6">
        <v>54</v>
      </c>
      <c r="F11" s="6">
        <v>82</v>
      </c>
      <c r="G11" s="6">
        <v>44</v>
      </c>
      <c r="H11" s="6">
        <f t="shared" si="1"/>
        <v>1448</v>
      </c>
      <c r="I11" s="6">
        <v>78</v>
      </c>
      <c r="J11" s="6">
        <v>148</v>
      </c>
      <c r="K11" s="7">
        <v>1974</v>
      </c>
    </row>
    <row r="12" spans="1:11" x14ac:dyDescent="0.25">
      <c r="A12" s="5">
        <v>42644</v>
      </c>
      <c r="B12" s="6">
        <f t="shared" si="0"/>
        <v>1459</v>
      </c>
      <c r="C12" s="6">
        <v>1025</v>
      </c>
      <c r="D12" s="6">
        <v>287</v>
      </c>
      <c r="E12" s="6">
        <v>60</v>
      </c>
      <c r="F12" s="6">
        <v>87</v>
      </c>
      <c r="G12" s="6">
        <v>30</v>
      </c>
      <c r="H12" s="6">
        <f t="shared" si="1"/>
        <v>1429</v>
      </c>
      <c r="I12" s="6">
        <v>133</v>
      </c>
      <c r="J12" s="6">
        <v>144</v>
      </c>
      <c r="K12" s="7">
        <v>1971</v>
      </c>
    </row>
    <row r="13" spans="1:11" x14ac:dyDescent="0.25">
      <c r="A13" s="5">
        <v>42675</v>
      </c>
      <c r="B13" s="6">
        <f t="shared" si="0"/>
        <v>997</v>
      </c>
      <c r="C13" s="6">
        <v>771</v>
      </c>
      <c r="D13" s="6">
        <v>115</v>
      </c>
      <c r="E13" s="6">
        <v>53</v>
      </c>
      <c r="F13" s="6">
        <v>58</v>
      </c>
      <c r="G13" s="6">
        <v>37</v>
      </c>
      <c r="H13" s="6">
        <f t="shared" si="1"/>
        <v>960</v>
      </c>
      <c r="I13" s="6">
        <v>113</v>
      </c>
      <c r="J13" s="6">
        <v>168</v>
      </c>
      <c r="K13" s="7">
        <v>1375</v>
      </c>
    </row>
    <row r="14" spans="1:11" x14ac:dyDescent="0.25">
      <c r="A14" s="5">
        <v>42705</v>
      </c>
      <c r="B14" s="6">
        <f t="shared" si="0"/>
        <v>1410</v>
      </c>
      <c r="C14" s="6">
        <v>950</v>
      </c>
      <c r="D14" s="6">
        <v>332</v>
      </c>
      <c r="E14" s="6">
        <v>65</v>
      </c>
      <c r="F14" s="6">
        <v>63</v>
      </c>
      <c r="G14" s="6">
        <v>39</v>
      </c>
      <c r="H14" s="6">
        <f t="shared" si="1"/>
        <v>1371</v>
      </c>
      <c r="I14" s="6">
        <v>134</v>
      </c>
      <c r="J14" s="6">
        <v>131</v>
      </c>
      <c r="K14" s="7">
        <v>1587</v>
      </c>
    </row>
    <row r="15" spans="1:11" x14ac:dyDescent="0.25">
      <c r="A15" s="5">
        <v>42736</v>
      </c>
      <c r="B15" s="6">
        <f t="shared" si="0"/>
        <v>1560</v>
      </c>
      <c r="C15" s="6">
        <v>1146</v>
      </c>
      <c r="D15" s="6">
        <v>230</v>
      </c>
      <c r="E15" s="6">
        <v>112</v>
      </c>
      <c r="F15" s="6">
        <v>72</v>
      </c>
      <c r="G15" s="6">
        <v>11</v>
      </c>
      <c r="H15" s="6">
        <f t="shared" si="1"/>
        <v>1549</v>
      </c>
      <c r="I15" s="6">
        <v>110</v>
      </c>
      <c r="J15" s="6">
        <v>148</v>
      </c>
      <c r="K15" s="7">
        <v>1444</v>
      </c>
    </row>
    <row r="16" spans="1:11" x14ac:dyDescent="0.25">
      <c r="A16" s="5">
        <v>42767</v>
      </c>
      <c r="B16" s="6">
        <f t="shared" si="0"/>
        <v>1005</v>
      </c>
      <c r="C16" s="6">
        <v>732</v>
      </c>
      <c r="D16" s="6">
        <v>110</v>
      </c>
      <c r="E16" s="6">
        <v>92</v>
      </c>
      <c r="F16" s="6">
        <v>71</v>
      </c>
      <c r="G16" s="6">
        <v>19</v>
      </c>
      <c r="H16" s="6">
        <f t="shared" si="1"/>
        <v>986</v>
      </c>
      <c r="I16" s="6">
        <v>139</v>
      </c>
      <c r="J16" s="6">
        <v>110</v>
      </c>
      <c r="K16" s="7">
        <v>1330</v>
      </c>
    </row>
    <row r="17" spans="1:11" x14ac:dyDescent="0.25">
      <c r="A17" s="5">
        <v>42795</v>
      </c>
      <c r="B17" s="6">
        <f t="shared" si="0"/>
        <v>1200</v>
      </c>
      <c r="C17" s="6">
        <v>828</v>
      </c>
      <c r="D17" s="6">
        <v>210</v>
      </c>
      <c r="E17" s="6">
        <v>82</v>
      </c>
      <c r="F17" s="6">
        <v>80</v>
      </c>
      <c r="G17" s="6">
        <v>36</v>
      </c>
      <c r="H17" s="6">
        <f t="shared" si="1"/>
        <v>1164</v>
      </c>
      <c r="I17" s="6">
        <v>125</v>
      </c>
      <c r="J17" s="6">
        <v>89</v>
      </c>
      <c r="K17" s="7">
        <v>1700</v>
      </c>
    </row>
    <row r="18" spans="1:11" x14ac:dyDescent="0.25">
      <c r="A18" s="5">
        <v>42826</v>
      </c>
      <c r="B18" s="6">
        <f t="shared" si="0"/>
        <v>1492</v>
      </c>
      <c r="C18" s="6">
        <v>1114</v>
      </c>
      <c r="D18" s="6">
        <v>230</v>
      </c>
      <c r="E18" s="6">
        <v>85</v>
      </c>
      <c r="F18" s="6">
        <v>63</v>
      </c>
      <c r="G18" s="6">
        <v>15</v>
      </c>
      <c r="H18" s="6">
        <f t="shared" si="1"/>
        <v>1477</v>
      </c>
      <c r="I18" s="6">
        <v>76</v>
      </c>
      <c r="J18" s="6">
        <v>117</v>
      </c>
      <c r="K18" s="7">
        <v>1708</v>
      </c>
    </row>
    <row r="19" spans="1:11" x14ac:dyDescent="0.25">
      <c r="A19" s="5">
        <v>42856</v>
      </c>
      <c r="B19" s="6">
        <f t="shared" si="0"/>
        <v>1252</v>
      </c>
      <c r="C19" s="6">
        <v>936</v>
      </c>
      <c r="D19" s="6">
        <v>172</v>
      </c>
      <c r="E19" s="6">
        <v>77</v>
      </c>
      <c r="F19" s="6">
        <v>67</v>
      </c>
      <c r="G19" s="6">
        <v>10</v>
      </c>
      <c r="H19" s="6">
        <f t="shared" si="1"/>
        <v>1242</v>
      </c>
      <c r="I19" s="6">
        <v>101</v>
      </c>
      <c r="J19" s="6">
        <v>107</v>
      </c>
      <c r="K19" s="7">
        <v>1036</v>
      </c>
    </row>
    <row r="20" spans="1:11" x14ac:dyDescent="0.25">
      <c r="A20" s="5">
        <v>42887</v>
      </c>
      <c r="B20" s="6">
        <f t="shared" si="0"/>
        <v>1342</v>
      </c>
      <c r="C20" s="6">
        <v>872</v>
      </c>
      <c r="D20" s="6">
        <v>309</v>
      </c>
      <c r="E20" s="6">
        <v>92</v>
      </c>
      <c r="F20" s="6">
        <v>69</v>
      </c>
      <c r="G20" s="6">
        <v>40</v>
      </c>
      <c r="H20" s="6">
        <f t="shared" si="1"/>
        <v>1302</v>
      </c>
      <c r="I20" s="6">
        <v>62</v>
      </c>
      <c r="J20" s="6">
        <v>138</v>
      </c>
      <c r="K20" s="7">
        <v>1818</v>
      </c>
    </row>
    <row r="21" spans="1:11" x14ac:dyDescent="0.25">
      <c r="A21" s="5">
        <v>42917</v>
      </c>
      <c r="B21" s="6">
        <f t="shared" si="0"/>
        <v>1331</v>
      </c>
      <c r="C21" s="6">
        <v>928</v>
      </c>
      <c r="D21" s="6">
        <v>275</v>
      </c>
      <c r="E21" s="6">
        <v>76</v>
      </c>
      <c r="F21" s="6">
        <v>52</v>
      </c>
      <c r="G21" s="6">
        <v>50</v>
      </c>
      <c r="H21" s="6">
        <f t="shared" si="1"/>
        <v>1281</v>
      </c>
      <c r="I21" s="6">
        <v>94</v>
      </c>
      <c r="J21" s="6">
        <v>116</v>
      </c>
      <c r="K21" s="7">
        <v>1873</v>
      </c>
    </row>
    <row r="22" spans="1:11" x14ac:dyDescent="0.25">
      <c r="A22" s="5">
        <v>42948</v>
      </c>
      <c r="B22" s="6">
        <f t="shared" si="0"/>
        <v>1399</v>
      </c>
      <c r="C22" s="6">
        <v>977</v>
      </c>
      <c r="D22" s="6">
        <v>226</v>
      </c>
      <c r="E22" s="6">
        <v>108</v>
      </c>
      <c r="F22" s="6">
        <v>88</v>
      </c>
      <c r="G22" s="6">
        <v>28</v>
      </c>
      <c r="H22" s="6">
        <f t="shared" si="1"/>
        <v>1371</v>
      </c>
      <c r="I22" s="6">
        <v>88</v>
      </c>
      <c r="J22" s="6">
        <v>125</v>
      </c>
      <c r="K22" s="7">
        <v>1716</v>
      </c>
    </row>
    <row r="23" spans="1:11" x14ac:dyDescent="0.25">
      <c r="A23" s="5">
        <v>42979</v>
      </c>
      <c r="B23" s="6">
        <f t="shared" si="0"/>
        <v>1272</v>
      </c>
      <c r="C23" s="6">
        <v>802</v>
      </c>
      <c r="D23" s="6">
        <v>280</v>
      </c>
      <c r="E23" s="6">
        <v>108</v>
      </c>
      <c r="F23" s="6">
        <v>82</v>
      </c>
      <c r="G23" s="6">
        <v>25</v>
      </c>
      <c r="H23" s="6">
        <f t="shared" si="1"/>
        <v>1247</v>
      </c>
      <c r="I23" s="6">
        <v>123</v>
      </c>
      <c r="J23" s="6">
        <v>108</v>
      </c>
      <c r="K23" s="7">
        <v>1405</v>
      </c>
    </row>
    <row r="24" spans="1:11" x14ac:dyDescent="0.25">
      <c r="A24" s="5">
        <v>43009</v>
      </c>
      <c r="B24" s="6">
        <f t="shared" si="0"/>
        <v>1049</v>
      </c>
      <c r="C24" s="6">
        <v>817</v>
      </c>
      <c r="D24" s="6">
        <v>120</v>
      </c>
      <c r="E24" s="6">
        <v>60</v>
      </c>
      <c r="F24" s="6">
        <v>52</v>
      </c>
      <c r="G24" s="6">
        <v>30</v>
      </c>
      <c r="H24" s="6">
        <f t="shared" si="1"/>
        <v>1019</v>
      </c>
      <c r="I24" s="6">
        <v>61</v>
      </c>
      <c r="J24" s="6">
        <v>142</v>
      </c>
      <c r="K24" s="7">
        <v>1518</v>
      </c>
    </row>
    <row r="25" spans="1:11" x14ac:dyDescent="0.25">
      <c r="A25" s="5">
        <v>43040</v>
      </c>
      <c r="B25" s="6">
        <f t="shared" si="0"/>
        <v>1157</v>
      </c>
      <c r="C25" s="6">
        <v>820</v>
      </c>
      <c r="D25" s="6">
        <v>158</v>
      </c>
      <c r="E25" s="6">
        <v>96</v>
      </c>
      <c r="F25" s="6">
        <v>83</v>
      </c>
      <c r="G25" s="6">
        <v>17</v>
      </c>
      <c r="H25" s="6">
        <f t="shared" si="1"/>
        <v>1140</v>
      </c>
      <c r="I25" s="6">
        <v>68</v>
      </c>
      <c r="J25" s="6">
        <v>179</v>
      </c>
      <c r="K25" s="7">
        <v>1637</v>
      </c>
    </row>
    <row r="26" spans="1:11" x14ac:dyDescent="0.25">
      <c r="A26" s="5">
        <v>43070</v>
      </c>
      <c r="B26" s="6">
        <f t="shared" si="0"/>
        <v>1572</v>
      </c>
      <c r="C26" s="6">
        <v>1258</v>
      </c>
      <c r="D26" s="6">
        <v>146</v>
      </c>
      <c r="E26" s="6">
        <v>118</v>
      </c>
      <c r="F26" s="6">
        <v>50</v>
      </c>
      <c r="G26" s="6">
        <v>47</v>
      </c>
      <c r="H26" s="6">
        <f t="shared" si="1"/>
        <v>1525</v>
      </c>
      <c r="I26" s="6">
        <v>103</v>
      </c>
      <c r="J26" s="6">
        <v>123</v>
      </c>
      <c r="K26" s="7">
        <v>1224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ABFE-5573-48FC-BB85-93CAE8D6621E}">
  <sheetPr>
    <tabColor rgb="FFC00000"/>
  </sheetPr>
  <dimension ref="B1:P33"/>
  <sheetViews>
    <sheetView workbookViewId="0">
      <selection activeCell="S46" sqref="S46"/>
    </sheetView>
  </sheetViews>
  <sheetFormatPr defaultRowHeight="15" x14ac:dyDescent="0.25"/>
  <sheetData>
    <row r="1" spans="2:16" ht="15.75" thickBot="1" x14ac:dyDescent="0.3"/>
    <row r="2" spans="2:16" ht="15.75" thickBot="1" x14ac:dyDescent="0.3">
      <c r="B2" s="9" t="s">
        <v>11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2:16" ht="15.75" thickBot="1" x14ac:dyDescent="0.3"/>
    <row r="4" spans="2:16" x14ac:dyDescent="0.25">
      <c r="B4" s="12" t="s">
        <v>6</v>
      </c>
      <c r="C4" s="13"/>
      <c r="D4" s="14"/>
      <c r="F4" s="12" t="s">
        <v>7</v>
      </c>
      <c r="G4" s="13"/>
      <c r="H4" s="14"/>
      <c r="J4" s="12" t="s">
        <v>12</v>
      </c>
      <c r="K4" s="13"/>
      <c r="L4" s="14"/>
      <c r="N4" s="12" t="s">
        <v>13</v>
      </c>
      <c r="O4" s="13"/>
      <c r="P4" s="14"/>
    </row>
    <row r="5" spans="2:16" x14ac:dyDescent="0.25">
      <c r="B5" s="15"/>
      <c r="C5" s="16"/>
      <c r="D5" s="17"/>
      <c r="F5" s="15"/>
      <c r="G5" s="16"/>
      <c r="H5" s="17"/>
      <c r="J5" s="15"/>
      <c r="K5" s="16"/>
      <c r="L5" s="17"/>
      <c r="N5" s="15"/>
      <c r="O5" s="16"/>
      <c r="P5" s="17"/>
    </row>
    <row r="6" spans="2:16" x14ac:dyDescent="0.25">
      <c r="B6" s="15"/>
      <c r="C6" s="16"/>
      <c r="D6" s="17"/>
      <c r="F6" s="15"/>
      <c r="G6" s="16"/>
      <c r="H6" s="17"/>
      <c r="J6" s="15"/>
      <c r="K6" s="16"/>
      <c r="L6" s="17"/>
      <c r="N6" s="15"/>
      <c r="O6" s="16"/>
      <c r="P6" s="17"/>
    </row>
    <row r="7" spans="2:16" ht="15.75" thickBot="1" x14ac:dyDescent="0.3">
      <c r="B7" s="18"/>
      <c r="C7" s="19"/>
      <c r="D7" s="20"/>
      <c r="F7" s="18"/>
      <c r="G7" s="19"/>
      <c r="H7" s="20"/>
      <c r="J7" s="18"/>
      <c r="K7" s="19"/>
      <c r="L7" s="20"/>
      <c r="N7" s="18"/>
      <c r="O7" s="19"/>
      <c r="P7" s="20"/>
    </row>
    <row r="8" spans="2:16" ht="15.75" thickBot="1" x14ac:dyDescent="0.3"/>
    <row r="9" spans="2:16" x14ac:dyDescent="0.25">
      <c r="B9" s="21"/>
      <c r="C9" s="22"/>
      <c r="D9" s="22"/>
      <c r="E9" s="22"/>
      <c r="F9" s="22"/>
      <c r="G9" s="22"/>
      <c r="H9" s="23"/>
      <c r="J9" s="21"/>
      <c r="K9" s="22"/>
      <c r="L9" s="22"/>
      <c r="M9" s="22"/>
      <c r="N9" s="22"/>
      <c r="O9" s="22"/>
      <c r="P9" s="23"/>
    </row>
    <row r="10" spans="2:16" x14ac:dyDescent="0.25">
      <c r="B10" s="15"/>
      <c r="C10" s="16"/>
      <c r="D10" s="16"/>
      <c r="E10" s="16"/>
      <c r="F10" s="16"/>
      <c r="G10" s="16"/>
      <c r="H10" s="17"/>
      <c r="J10" s="15"/>
      <c r="K10" s="16"/>
      <c r="L10" s="16"/>
      <c r="M10" s="16"/>
      <c r="N10" s="16"/>
      <c r="O10" s="16"/>
      <c r="P10" s="17"/>
    </row>
    <row r="11" spans="2:16" x14ac:dyDescent="0.25">
      <c r="B11" s="15"/>
      <c r="C11" s="16"/>
      <c r="D11" s="16"/>
      <c r="E11" s="16"/>
      <c r="F11" s="16"/>
      <c r="G11" s="16"/>
      <c r="H11" s="17"/>
      <c r="J11" s="15"/>
      <c r="K11" s="16"/>
      <c r="L11" s="16"/>
      <c r="M11" s="16"/>
      <c r="N11" s="16"/>
      <c r="O11" s="16"/>
      <c r="P11" s="17"/>
    </row>
    <row r="12" spans="2:16" x14ac:dyDescent="0.25">
      <c r="B12" s="15"/>
      <c r="C12" s="16"/>
      <c r="D12" s="16"/>
      <c r="E12" s="16"/>
      <c r="F12" s="16"/>
      <c r="G12" s="16"/>
      <c r="H12" s="17"/>
      <c r="J12" s="15"/>
      <c r="K12" s="16"/>
      <c r="L12" s="16"/>
      <c r="M12" s="16"/>
      <c r="N12" s="16"/>
      <c r="O12" s="16"/>
      <c r="P12" s="17"/>
    </row>
    <row r="13" spans="2:16" x14ac:dyDescent="0.25">
      <c r="B13" s="15"/>
      <c r="C13" s="16" t="s">
        <v>14</v>
      </c>
      <c r="D13" s="16"/>
      <c r="E13" s="16"/>
      <c r="F13" s="16"/>
      <c r="G13" s="16"/>
      <c r="H13" s="17"/>
      <c r="J13" s="15"/>
      <c r="K13" s="16" t="s">
        <v>15</v>
      </c>
      <c r="L13" s="16"/>
      <c r="M13" s="16"/>
      <c r="N13" s="16"/>
      <c r="O13" s="16"/>
      <c r="P13" s="17"/>
    </row>
    <row r="14" spans="2:16" x14ac:dyDescent="0.25">
      <c r="B14" s="15"/>
      <c r="C14" s="16"/>
      <c r="D14" s="16"/>
      <c r="E14" s="16"/>
      <c r="F14" s="16"/>
      <c r="G14" s="16"/>
      <c r="H14" s="17"/>
      <c r="J14" s="15"/>
      <c r="K14" s="16"/>
      <c r="L14" s="16"/>
      <c r="M14" s="16"/>
      <c r="N14" s="16"/>
      <c r="O14" s="16"/>
      <c r="P14" s="17"/>
    </row>
    <row r="15" spans="2:16" x14ac:dyDescent="0.25">
      <c r="B15" s="15"/>
      <c r="C15" s="16"/>
      <c r="D15" s="16"/>
      <c r="E15" s="16"/>
      <c r="F15" s="16"/>
      <c r="G15" s="16"/>
      <c r="H15" s="17"/>
      <c r="J15" s="15"/>
      <c r="K15" s="16"/>
      <c r="L15" s="16"/>
      <c r="M15" s="16"/>
      <c r="N15" s="16"/>
      <c r="O15" s="16"/>
      <c r="P15" s="17"/>
    </row>
    <row r="16" spans="2:16" x14ac:dyDescent="0.25">
      <c r="B16" s="15"/>
      <c r="C16" s="16"/>
      <c r="D16" s="16"/>
      <c r="E16" s="16"/>
      <c r="F16" s="16"/>
      <c r="G16" s="16"/>
      <c r="H16" s="17"/>
      <c r="J16" s="15"/>
      <c r="K16" s="16"/>
      <c r="L16" s="16"/>
      <c r="M16" s="16"/>
      <c r="N16" s="16"/>
      <c r="O16" s="16"/>
      <c r="P16" s="17"/>
    </row>
    <row r="17" spans="2:16" x14ac:dyDescent="0.25">
      <c r="B17" s="15"/>
      <c r="C17" s="16"/>
      <c r="D17" s="16"/>
      <c r="E17" s="16"/>
      <c r="F17" s="16"/>
      <c r="G17" s="16"/>
      <c r="H17" s="17"/>
      <c r="J17" s="15"/>
      <c r="K17" s="16"/>
      <c r="L17" s="16"/>
      <c r="M17" s="16"/>
      <c r="N17" s="16"/>
      <c r="O17" s="16"/>
      <c r="P17" s="17"/>
    </row>
    <row r="18" spans="2:16" ht="15.75" thickBot="1" x14ac:dyDescent="0.3">
      <c r="B18" s="18"/>
      <c r="C18" s="19"/>
      <c r="D18" s="19"/>
      <c r="E18" s="19"/>
      <c r="F18" s="19"/>
      <c r="G18" s="19"/>
      <c r="H18" s="20"/>
      <c r="J18" s="18"/>
      <c r="K18" s="19"/>
      <c r="L18" s="19"/>
      <c r="M18" s="19"/>
      <c r="N18" s="19"/>
      <c r="O18" s="19"/>
      <c r="P18" s="20"/>
    </row>
    <row r="19" spans="2:16" ht="15.75" thickBot="1" x14ac:dyDescent="0.3"/>
    <row r="20" spans="2:16" x14ac:dyDescent="0.25">
      <c r="B20" s="21" t="s">
        <v>16</v>
      </c>
      <c r="C20" s="23"/>
      <c r="D20" s="21" t="s">
        <v>17</v>
      </c>
      <c r="E20" s="23"/>
      <c r="F20" s="21" t="s">
        <v>18</v>
      </c>
      <c r="G20" s="23"/>
      <c r="H20" s="21" t="s">
        <v>19</v>
      </c>
      <c r="I20" s="23"/>
      <c r="J20" s="21" t="s">
        <v>20</v>
      </c>
      <c r="K20" s="22"/>
      <c r="L20" s="23"/>
      <c r="M20" s="21" t="s">
        <v>21</v>
      </c>
      <c r="N20" s="23"/>
      <c r="O20" s="22" t="s">
        <v>22</v>
      </c>
      <c r="P20" s="23"/>
    </row>
    <row r="21" spans="2:16" x14ac:dyDescent="0.25">
      <c r="B21" s="15" t="s">
        <v>10</v>
      </c>
      <c r="C21" s="17"/>
      <c r="D21" s="15"/>
      <c r="E21" s="17"/>
      <c r="F21" s="15"/>
      <c r="G21" s="17"/>
      <c r="H21" s="15"/>
      <c r="I21" s="17"/>
      <c r="J21" s="15"/>
      <c r="K21" s="16"/>
      <c r="L21" s="17"/>
      <c r="M21" s="15"/>
      <c r="N21" s="17"/>
      <c r="O21" s="16"/>
      <c r="P21" s="17"/>
    </row>
    <row r="22" spans="2:16" x14ac:dyDescent="0.25">
      <c r="B22" s="15" t="s">
        <v>23</v>
      </c>
      <c r="C22" s="17"/>
      <c r="D22" s="15"/>
      <c r="E22" s="17"/>
      <c r="F22" s="15"/>
      <c r="G22" s="17"/>
      <c r="H22" s="15"/>
      <c r="I22" s="17"/>
      <c r="J22" s="15"/>
      <c r="K22" s="16"/>
      <c r="L22" s="17"/>
      <c r="M22" s="15"/>
      <c r="N22" s="17"/>
      <c r="O22" s="16"/>
      <c r="P22" s="17"/>
    </row>
    <row r="23" spans="2:16" x14ac:dyDescent="0.25">
      <c r="B23" s="15"/>
      <c r="C23" s="17"/>
      <c r="D23" s="15"/>
      <c r="E23" s="17"/>
      <c r="F23" s="15"/>
      <c r="G23" s="17"/>
      <c r="H23" s="15"/>
      <c r="I23" s="17"/>
      <c r="J23" s="15"/>
      <c r="K23" s="16"/>
      <c r="L23" s="17"/>
      <c r="M23" s="15"/>
      <c r="N23" s="17"/>
      <c r="O23" s="16"/>
      <c r="P23" s="17"/>
    </row>
    <row r="24" spans="2:16" x14ac:dyDescent="0.25">
      <c r="B24" s="15"/>
      <c r="C24" s="17"/>
      <c r="D24" s="15"/>
      <c r="E24" s="17"/>
      <c r="F24" s="15"/>
      <c r="G24" s="17"/>
      <c r="H24" s="15"/>
      <c r="I24" s="17"/>
      <c r="J24" s="15"/>
      <c r="K24" s="16"/>
      <c r="L24" s="17"/>
      <c r="M24" s="15"/>
      <c r="N24" s="17"/>
      <c r="O24" s="16"/>
      <c r="P24" s="17"/>
    </row>
    <row r="25" spans="2:16" x14ac:dyDescent="0.25">
      <c r="B25" s="15"/>
      <c r="C25" s="17"/>
      <c r="D25" s="15"/>
      <c r="E25" s="17"/>
      <c r="F25" s="15"/>
      <c r="G25" s="17"/>
      <c r="H25" s="15"/>
      <c r="I25" s="17"/>
      <c r="J25" s="15"/>
      <c r="K25" s="16"/>
      <c r="L25" s="17"/>
      <c r="M25" s="15"/>
      <c r="N25" s="17"/>
      <c r="O25" s="16"/>
      <c r="P25" s="17"/>
    </row>
    <row r="26" spans="2:16" x14ac:dyDescent="0.25">
      <c r="B26" s="15"/>
      <c r="C26" s="17"/>
      <c r="D26" s="15"/>
      <c r="E26" s="17"/>
      <c r="F26" s="15"/>
      <c r="G26" s="17"/>
      <c r="H26" s="15"/>
      <c r="I26" s="17"/>
      <c r="J26" s="15"/>
      <c r="K26" s="16"/>
      <c r="L26" s="17"/>
      <c r="M26" s="15"/>
      <c r="N26" s="17"/>
      <c r="O26" s="16"/>
      <c r="P26" s="17"/>
    </row>
    <row r="27" spans="2:16" x14ac:dyDescent="0.25">
      <c r="B27" s="15"/>
      <c r="C27" s="17"/>
      <c r="D27" s="15"/>
      <c r="E27" s="17"/>
      <c r="F27" s="15"/>
      <c r="G27" s="17"/>
      <c r="H27" s="15"/>
      <c r="I27" s="17"/>
      <c r="J27" s="15"/>
      <c r="K27" s="16"/>
      <c r="L27" s="17"/>
      <c r="M27" s="15"/>
      <c r="N27" s="17"/>
      <c r="O27" s="16"/>
      <c r="P27" s="17"/>
    </row>
    <row r="28" spans="2:16" x14ac:dyDescent="0.25">
      <c r="B28" s="15"/>
      <c r="C28" s="17"/>
      <c r="D28" s="15"/>
      <c r="E28" s="17"/>
      <c r="F28" s="15"/>
      <c r="G28" s="17"/>
      <c r="H28" s="15"/>
      <c r="I28" s="17"/>
      <c r="J28" s="15"/>
      <c r="K28" s="16"/>
      <c r="L28" s="17"/>
      <c r="M28" s="15"/>
      <c r="N28" s="17"/>
      <c r="O28" s="16"/>
      <c r="P28" s="17"/>
    </row>
    <row r="29" spans="2:16" x14ac:dyDescent="0.25">
      <c r="B29" s="15"/>
      <c r="C29" s="17"/>
      <c r="D29" s="15"/>
      <c r="E29" s="17"/>
      <c r="F29" s="15"/>
      <c r="G29" s="17"/>
      <c r="H29" s="15"/>
      <c r="I29" s="17"/>
      <c r="J29" s="15"/>
      <c r="K29" s="16"/>
      <c r="L29" s="17"/>
      <c r="M29" s="15"/>
      <c r="N29" s="17"/>
      <c r="O29" s="16"/>
      <c r="P29" s="17"/>
    </row>
    <row r="30" spans="2:16" x14ac:dyDescent="0.25">
      <c r="B30" s="15"/>
      <c r="C30" s="17"/>
      <c r="D30" s="15"/>
      <c r="E30" s="17"/>
      <c r="F30" s="15"/>
      <c r="G30" s="17"/>
      <c r="H30" s="15"/>
      <c r="I30" s="17"/>
      <c r="J30" s="15"/>
      <c r="K30" s="16"/>
      <c r="L30" s="17"/>
      <c r="M30" s="15"/>
      <c r="N30" s="17"/>
      <c r="O30" s="16"/>
      <c r="P30" s="17"/>
    </row>
    <row r="31" spans="2:16" x14ac:dyDescent="0.25">
      <c r="B31" s="15"/>
      <c r="C31" s="17"/>
      <c r="D31" s="15"/>
      <c r="E31" s="17"/>
      <c r="F31" s="15"/>
      <c r="G31" s="17"/>
      <c r="H31" s="15"/>
      <c r="I31" s="17"/>
      <c r="J31" s="15"/>
      <c r="K31" s="16"/>
      <c r="L31" s="17"/>
      <c r="M31" s="15"/>
      <c r="N31" s="17"/>
      <c r="O31" s="16"/>
      <c r="P31" s="17"/>
    </row>
    <row r="32" spans="2:16" x14ac:dyDescent="0.25">
      <c r="B32" s="15"/>
      <c r="C32" s="17"/>
      <c r="D32" s="15"/>
      <c r="E32" s="17"/>
      <c r="F32" s="15"/>
      <c r="G32" s="17"/>
      <c r="H32" s="15"/>
      <c r="I32" s="17"/>
      <c r="J32" s="15"/>
      <c r="K32" s="16"/>
      <c r="L32" s="17"/>
      <c r="M32" s="15"/>
      <c r="N32" s="17"/>
      <c r="O32" s="16"/>
      <c r="P32" s="17"/>
    </row>
    <row r="33" spans="2:16" ht="15.75" thickBot="1" x14ac:dyDescent="0.3">
      <c r="B33" s="18"/>
      <c r="C33" s="20"/>
      <c r="D33" s="18"/>
      <c r="E33" s="20"/>
      <c r="F33" s="18"/>
      <c r="G33" s="20"/>
      <c r="H33" s="18"/>
      <c r="I33" s="20"/>
      <c r="J33" s="18"/>
      <c r="K33" s="19"/>
      <c r="L33" s="20"/>
      <c r="M33" s="18"/>
      <c r="N33" s="20"/>
      <c r="O33" s="19"/>
      <c r="P33" s="20"/>
    </row>
  </sheetData>
  <mergeCells count="5">
    <mergeCell ref="B2:P2"/>
    <mergeCell ref="B4:D4"/>
    <mergeCell ref="F4:H4"/>
    <mergeCell ref="J4:L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Calculations</vt:lpstr>
      <vt:lpstr>Data</vt:lpstr>
      <vt:lpstr>mock-up</vt:lpstr>
    </vt:vector>
  </TitlesOfParts>
  <Manager>Leon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</dc:creator>
  <cp:lastModifiedBy>Leon Mihaescu</cp:lastModifiedBy>
  <dcterms:created xsi:type="dcterms:W3CDTF">2010-10-23T09:13:26Z</dcterms:created>
  <dcterms:modified xsi:type="dcterms:W3CDTF">2025-03-04T20:35:51Z</dcterms:modified>
</cp:coreProperties>
</file>