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1.品质数据" sheetId="1" r:id="rId1"/>
    <sheet name="2、阶级数据" sheetId="2" r:id="rId2"/>
    <sheet name="3、产出与消耗" sheetId="3" r:id="rId3"/>
  </sheets>
  <calcPr calcId="124519"/>
</workbook>
</file>

<file path=xl/calcChain.xml><?xml version="1.0" encoding="utf-8"?>
<calcChain xmlns="http://schemas.openxmlformats.org/spreadsheetml/2006/main">
  <c r="G31" i="2"/>
  <c r="F31"/>
  <c r="G21"/>
  <c r="G22"/>
  <c r="G23"/>
  <c r="G24"/>
  <c r="G25"/>
  <c r="G26"/>
  <c r="G27"/>
  <c r="G28"/>
  <c r="G29"/>
  <c r="G30"/>
  <c r="G20"/>
  <c r="F21"/>
  <c r="F22"/>
  <c r="F23"/>
  <c r="F24"/>
  <c r="F25"/>
  <c r="F26"/>
  <c r="F27"/>
  <c r="F28"/>
  <c r="F29"/>
  <c r="F30"/>
  <c r="F20"/>
  <c r="I48" i="1"/>
  <c r="I47"/>
  <c r="C7"/>
  <c r="C8" s="1"/>
  <c r="H8" s="1"/>
  <c r="C12"/>
  <c r="C13"/>
  <c r="H33"/>
  <c r="H28"/>
  <c r="H23"/>
  <c r="H18"/>
  <c r="H13"/>
  <c r="E33"/>
  <c r="D33"/>
  <c r="C33"/>
  <c r="B33"/>
  <c r="E28"/>
  <c r="D28"/>
  <c r="C28"/>
  <c r="B28"/>
  <c r="E23"/>
  <c r="D23"/>
  <c r="C23"/>
  <c r="B23"/>
  <c r="E18"/>
  <c r="D18"/>
  <c r="C18"/>
  <c r="B18"/>
  <c r="E13"/>
  <c r="D13"/>
  <c r="B13"/>
  <c r="E8"/>
  <c r="D8"/>
  <c r="B8"/>
  <c r="B7"/>
  <c r="C32"/>
  <c r="D32"/>
  <c r="E32"/>
  <c r="B32"/>
  <c r="C27"/>
  <c r="D27"/>
  <c r="E27"/>
  <c r="B27"/>
  <c r="C22"/>
  <c r="D22"/>
  <c r="E22"/>
  <c r="B22"/>
  <c r="C17"/>
  <c r="D17"/>
  <c r="E17"/>
  <c r="B17"/>
  <c r="D12"/>
  <c r="E12"/>
  <c r="B12"/>
  <c r="D7"/>
  <c r="E7"/>
</calcChain>
</file>

<file path=xl/sharedStrings.xml><?xml version="1.0" encoding="utf-8"?>
<sst xmlns="http://schemas.openxmlformats.org/spreadsheetml/2006/main" count="93" uniqueCount="76">
  <si>
    <t>攻</t>
    <phoneticPr fontId="1" type="noConversion"/>
  </si>
  <si>
    <t>血</t>
    <phoneticPr fontId="1" type="noConversion"/>
  </si>
  <si>
    <t>防</t>
    <phoneticPr fontId="1" type="noConversion"/>
  </si>
  <si>
    <t>潜力</t>
    <phoneticPr fontId="1" type="noConversion"/>
  </si>
  <si>
    <t>缘</t>
    <phoneticPr fontId="1" type="noConversion"/>
  </si>
  <si>
    <t>丁胖子</t>
    <phoneticPr fontId="1" type="noConversion"/>
  </si>
  <si>
    <t>端木蓉</t>
    <phoneticPr fontId="1" type="noConversion"/>
  </si>
  <si>
    <t>盗拓</t>
    <phoneticPr fontId="1" type="noConversion"/>
  </si>
  <si>
    <t>六指黑侠</t>
    <phoneticPr fontId="1" type="noConversion"/>
  </si>
  <si>
    <t>蓝色盾</t>
    <phoneticPr fontId="1" type="noConversion"/>
  </si>
  <si>
    <t>蓝色DPS</t>
    <phoneticPr fontId="1" type="noConversion"/>
  </si>
  <si>
    <t>紫色盾</t>
    <phoneticPr fontId="1" type="noConversion"/>
  </si>
  <si>
    <t>紫色DPS</t>
    <phoneticPr fontId="1" type="noConversion"/>
  </si>
  <si>
    <t>橙色盾</t>
    <phoneticPr fontId="1" type="noConversion"/>
  </si>
  <si>
    <t>胜7</t>
    <phoneticPr fontId="1" type="noConversion"/>
  </si>
  <si>
    <t>橙色DPS</t>
    <phoneticPr fontId="1" type="noConversion"/>
  </si>
  <si>
    <t>小貔貅</t>
    <phoneticPr fontId="1" type="noConversion"/>
  </si>
  <si>
    <t>分析：</t>
    <phoneticPr fontId="1" type="noConversion"/>
  </si>
  <si>
    <t>1、战斗公式：从网上的数据与游戏体验可明显推出伤害公式为加减法，即 伤害=攻击-防御。在不破防的情况下 伤害=1</t>
    <phoneticPr fontId="1" type="noConversion"/>
  </si>
  <si>
    <t>使用加减公式的重要体验是提升感明显，玩家理解容易，属性更加也更加容易出售。从游戏定位来看，忽略了免费玩家，是一款面向高消费玩家的游戏</t>
    <phoneticPr fontId="1" type="noConversion"/>
  </si>
  <si>
    <t>从高等级属性观察计算，每次战斗在5个回合左右。（不计算潜力值）</t>
    <phoneticPr fontId="1" type="noConversion"/>
  </si>
  <si>
    <t>潜力值主要配合角色职业、技能，增加战斗策略性。</t>
    <phoneticPr fontId="1" type="noConversion"/>
  </si>
  <si>
    <t>黑箱数值的特点就是让玩家自己去分析和探索，但也可能会导致底端玩家被坑。（符合游戏定位）</t>
    <phoneticPr fontId="1" type="noConversion"/>
  </si>
  <si>
    <t>化为潜力值</t>
    <phoneticPr fontId="1" type="noConversion"/>
  </si>
  <si>
    <t>每级成长</t>
    <phoneticPr fontId="1" type="noConversion"/>
  </si>
  <si>
    <t>潜力值/级</t>
    <phoneticPr fontId="1" type="noConversion"/>
  </si>
  <si>
    <t>3、卡牌的黑箱细分：从上面数据可以看出，相同颜色的卡片数据与成长差别很大，尤其是橙色</t>
    <phoneticPr fontId="1" type="noConversion"/>
  </si>
  <si>
    <t>潜力点公式：1潜力值=1攻=1防=8血</t>
    <phoneticPr fontId="1" type="noConversion"/>
  </si>
  <si>
    <t>4、属性与售价：</t>
    <phoneticPr fontId="1" type="noConversion"/>
  </si>
  <si>
    <r>
      <t>2、战斗节奏：根据1级属性观察计算，</t>
    </r>
    <r>
      <rPr>
        <sz val="11"/>
        <color rgb="FFFF0000"/>
        <rFont val="宋体"/>
        <family val="3"/>
        <charset val="134"/>
        <scheme val="minor"/>
      </rPr>
      <t>忽略技能装备</t>
    </r>
    <r>
      <rPr>
        <sz val="11"/>
        <color theme="1"/>
        <rFont val="宋体"/>
        <family val="2"/>
        <charset val="134"/>
        <scheme val="minor"/>
      </rPr>
      <t>，每次战斗在7个回合左右。</t>
    </r>
    <phoneticPr fontId="1" type="noConversion"/>
  </si>
  <si>
    <t>橙色</t>
    <phoneticPr fontId="1" type="noConversion"/>
  </si>
  <si>
    <t>紫色</t>
    <phoneticPr fontId="1" type="noConversion"/>
  </si>
  <si>
    <t>&gt;10K</t>
    <phoneticPr fontId="1" type="noConversion"/>
  </si>
  <si>
    <t>根据成长来看属性投放：</t>
    <phoneticPr fontId="1" type="noConversion"/>
  </si>
  <si>
    <t>蓝色</t>
    <phoneticPr fontId="1" type="noConversion"/>
  </si>
  <si>
    <t>所占比例：</t>
    <phoneticPr fontId="1" type="noConversion"/>
  </si>
  <si>
    <t>得出结论：</t>
    <phoneticPr fontId="1" type="noConversion"/>
  </si>
  <si>
    <t>属性捆绑出售，越到顶端价格越贵。</t>
    <phoneticPr fontId="1" type="noConversion"/>
  </si>
  <si>
    <t>卡牌颜色</t>
    <phoneticPr fontId="1" type="noConversion"/>
  </si>
  <si>
    <t>阶级</t>
    <phoneticPr fontId="1" type="noConversion"/>
  </si>
  <si>
    <t>增加系数</t>
    <phoneticPr fontId="1" type="noConversion"/>
  </si>
  <si>
    <t>卡牌突破</t>
    <phoneticPr fontId="1" type="noConversion"/>
  </si>
  <si>
    <t>需要魂数量</t>
    <phoneticPr fontId="1" type="noConversion"/>
  </si>
  <si>
    <t>&gt;2K</t>
    <phoneticPr fontId="1" type="noConversion"/>
  </si>
  <si>
    <t>得出结论：50%属性免费，15%属性2k,35%属性10K</t>
    <phoneticPr fontId="1" type="noConversion"/>
  </si>
  <si>
    <t>价格</t>
    <phoneticPr fontId="1" type="noConversion"/>
  </si>
  <si>
    <t>橙色1魂=10K/40=</t>
    <phoneticPr fontId="1" type="noConversion"/>
  </si>
  <si>
    <t>紫色1魂=2K/20=</t>
    <phoneticPr fontId="1" type="noConversion"/>
  </si>
  <si>
    <t>总</t>
    <phoneticPr fontId="1" type="noConversion"/>
  </si>
  <si>
    <t>不算0阶</t>
    <phoneticPr fontId="1" type="noConversion"/>
  </si>
  <si>
    <t>1、价格换算：</t>
    <phoneticPr fontId="1" type="noConversion"/>
  </si>
  <si>
    <t>2、特点：高花费，高周期。</t>
    <phoneticPr fontId="1" type="noConversion"/>
  </si>
  <si>
    <t>突破属于长期玩法，就算是大R，也必须在有活动的时候才能得到大部分的魂魄（具体看系统分析）。</t>
    <phoneticPr fontId="1" type="noConversion"/>
  </si>
  <si>
    <t>这样能很好的控制游戏节奏，大R也不会很迅速的活动突破属性。</t>
    <phoneticPr fontId="1" type="noConversion"/>
  </si>
  <si>
    <t>3、属性与售价：</t>
    <phoneticPr fontId="1" type="noConversion"/>
  </si>
  <si>
    <t>眨眼一看，突破的属性性价比很低，完全不如品质给的属性。</t>
  </si>
  <si>
    <t>装备数值与此处大同小异</t>
    <phoneticPr fontId="1" type="noConversion"/>
  </si>
  <si>
    <t>其实不是，上文少了突破影响的一个属性---技能伤害参数。  技能伤害公式：攻击*伤害系数-防御=最终伤害</t>
    <phoneticPr fontId="1" type="noConversion"/>
  </si>
  <si>
    <t>其中伤害系数无法统计，也没有找到资料，按技能不同类型有不同的数值。</t>
    <phoneticPr fontId="1" type="noConversion"/>
  </si>
  <si>
    <t>2、花费递增，越到后期花费越多，但增长区间不过于变态，属于目标人群（大R）可接受</t>
    <phoneticPr fontId="1" type="noConversion"/>
  </si>
  <si>
    <t>1、控制节奏，长期培养，“性价比低”，但可作为“无限投入”系统玩法。</t>
    <phoneticPr fontId="1" type="noConversion"/>
  </si>
  <si>
    <t>经济</t>
    <phoneticPr fontId="1" type="noConversion"/>
  </si>
  <si>
    <t>投入</t>
    <phoneticPr fontId="1" type="noConversion"/>
  </si>
  <si>
    <t>中间值</t>
    <phoneticPr fontId="1" type="noConversion"/>
  </si>
  <si>
    <t>充值</t>
    <phoneticPr fontId="1" type="noConversion"/>
  </si>
  <si>
    <t>收益</t>
    <phoneticPr fontId="1" type="noConversion"/>
  </si>
  <si>
    <t>经验</t>
    <phoneticPr fontId="1" type="noConversion"/>
  </si>
  <si>
    <t>时间（体力）</t>
    <phoneticPr fontId="1" type="noConversion"/>
  </si>
  <si>
    <t>金币</t>
    <phoneticPr fontId="1" type="noConversion"/>
  </si>
  <si>
    <t>元宝</t>
    <phoneticPr fontId="1" type="noConversion"/>
  </si>
  <si>
    <t>魂魄</t>
    <phoneticPr fontId="1" type="noConversion"/>
  </si>
  <si>
    <t>卡牌等级</t>
    <phoneticPr fontId="1" type="noConversion"/>
  </si>
  <si>
    <t>装备等级</t>
    <phoneticPr fontId="1" type="noConversion"/>
  </si>
  <si>
    <t>属性</t>
    <phoneticPr fontId="1" type="noConversion"/>
  </si>
  <si>
    <t>但他的卡片卖的非常贵，如果想在短时间内获得，则需要充值大量RMB。</t>
    <phoneticPr fontId="1" type="noConversion"/>
  </si>
  <si>
    <t>秦时明月的最大优点在运营，活动很多，很舍得给元宝，非R玩家每日也有稳当的元宝收益。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</si>
</sst>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44444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14</xdr:row>
      <xdr:rowOff>104775</xdr:rowOff>
    </xdr:from>
    <xdr:to>
      <xdr:col>10</xdr:col>
      <xdr:colOff>285750</xdr:colOff>
      <xdr:row>44</xdr:row>
      <xdr:rowOff>152400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" y="2505075"/>
          <a:ext cx="6477000" cy="5191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opLeftCell="A19" workbookViewId="0">
      <selection activeCell="D62" sqref="D62"/>
    </sheetView>
  </sheetViews>
  <sheetFormatPr defaultRowHeight="13.5"/>
  <cols>
    <col min="1" max="1" width="12.125" bestFit="1" customWidth="1"/>
    <col min="10" max="10" width="8.5" bestFit="1" customWidth="1"/>
  </cols>
  <sheetData>
    <row r="1" spans="1:8">
      <c r="A1" t="s">
        <v>38</v>
      </c>
      <c r="C1" t="s">
        <v>27</v>
      </c>
    </row>
    <row r="3" spans="1:8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8" s="3" customFormat="1">
      <c r="A4" s="3" t="s">
        <v>9</v>
      </c>
      <c r="H4" s="3">
        <v>1</v>
      </c>
    </row>
    <row r="5" spans="1:8" ht="16.5">
      <c r="A5" s="1" t="s">
        <v>5</v>
      </c>
      <c r="B5">
        <v>322</v>
      </c>
      <c r="C5">
        <v>1370</v>
      </c>
      <c r="D5">
        <v>181</v>
      </c>
      <c r="F5">
        <v>60</v>
      </c>
    </row>
    <row r="6" spans="1:8">
      <c r="A6">
        <v>132</v>
      </c>
      <c r="B6">
        <v>5671</v>
      </c>
      <c r="C6">
        <v>25630</v>
      </c>
      <c r="D6">
        <v>3081</v>
      </c>
      <c r="E6">
        <v>1991</v>
      </c>
    </row>
    <row r="7" spans="1:8">
      <c r="A7" t="s">
        <v>24</v>
      </c>
      <c r="B7">
        <f>B6/$A$6</f>
        <v>42.962121212121211</v>
      </c>
      <c r="C7">
        <f>C6/$A$6</f>
        <v>194.16666666666666</v>
      </c>
      <c r="D7">
        <f>D6/$A$6</f>
        <v>23.34090909090909</v>
      </c>
      <c r="E7">
        <f>E6/$A$6</f>
        <v>15.083333333333334</v>
      </c>
      <c r="H7" t="s">
        <v>25</v>
      </c>
    </row>
    <row r="8" spans="1:8">
      <c r="A8" t="s">
        <v>23</v>
      </c>
      <c r="B8">
        <f>B7</f>
        <v>42.962121212121211</v>
      </c>
      <c r="C8">
        <f>C7/8</f>
        <v>24.270833333333332</v>
      </c>
      <c r="D8">
        <f>D7</f>
        <v>23.34090909090909</v>
      </c>
      <c r="E8">
        <f>E7</f>
        <v>15.083333333333334</v>
      </c>
      <c r="H8">
        <f>SUM(B8:E8)</f>
        <v>105.65719696969697</v>
      </c>
    </row>
    <row r="9" spans="1:8" s="3" customFormat="1">
      <c r="A9" s="3" t="s">
        <v>10</v>
      </c>
    </row>
    <row r="10" spans="1:8">
      <c r="A10" t="s">
        <v>7</v>
      </c>
      <c r="B10">
        <v>317</v>
      </c>
      <c r="C10">
        <v>1070</v>
      </c>
      <c r="D10">
        <v>141</v>
      </c>
      <c r="F10">
        <v>60</v>
      </c>
    </row>
    <row r="11" spans="1:8">
      <c r="A11">
        <v>132</v>
      </c>
      <c r="B11">
        <v>6525</v>
      </c>
      <c r="C11">
        <v>18454</v>
      </c>
      <c r="D11">
        <v>2003</v>
      </c>
      <c r="E11">
        <v>1138</v>
      </c>
    </row>
    <row r="12" spans="1:8">
      <c r="B12">
        <f>B11/$A$11</f>
        <v>49.43181818181818</v>
      </c>
      <c r="C12">
        <f>C11/$A$11</f>
        <v>139.80303030303031</v>
      </c>
      <c r="D12">
        <f t="shared" ref="C12:E12" si="0">D11/$A$11</f>
        <v>15.174242424242424</v>
      </c>
      <c r="E12">
        <f t="shared" si="0"/>
        <v>8.6212121212121211</v>
      </c>
      <c r="H12" t="s">
        <v>25</v>
      </c>
    </row>
    <row r="13" spans="1:8">
      <c r="B13">
        <f>B12</f>
        <v>49.43181818181818</v>
      </c>
      <c r="C13">
        <f>C12/8</f>
        <v>17.475378787878789</v>
      </c>
      <c r="D13">
        <f>D12</f>
        <v>15.174242424242424</v>
      </c>
      <c r="E13">
        <f>E12</f>
        <v>8.6212121212121211</v>
      </c>
      <c r="H13">
        <f>SUM(B13:E13)</f>
        <v>90.702651515151516</v>
      </c>
    </row>
    <row r="14" spans="1:8" s="4" customFormat="1">
      <c r="A14" s="4" t="s">
        <v>11</v>
      </c>
    </row>
    <row r="15" spans="1:8">
      <c r="A15" t="s">
        <v>8</v>
      </c>
      <c r="B15">
        <v>352</v>
      </c>
      <c r="C15">
        <v>1460</v>
      </c>
      <c r="D15">
        <v>191</v>
      </c>
      <c r="F15">
        <v>113</v>
      </c>
    </row>
    <row r="16" spans="1:8">
      <c r="A16">
        <v>127</v>
      </c>
      <c r="B16">
        <v>6010</v>
      </c>
      <c r="C16">
        <v>28180</v>
      </c>
      <c r="D16">
        <v>3177</v>
      </c>
      <c r="E16">
        <v>3994</v>
      </c>
    </row>
    <row r="17" spans="1:8">
      <c r="B17">
        <f>B16/$A$16</f>
        <v>47.322834645669289</v>
      </c>
      <c r="C17">
        <f t="shared" ref="C17:E17" si="1">C16/$A$16</f>
        <v>221.88976377952756</v>
      </c>
      <c r="D17">
        <f t="shared" si="1"/>
        <v>25.015748031496063</v>
      </c>
      <c r="E17">
        <f t="shared" si="1"/>
        <v>31.448818897637796</v>
      </c>
      <c r="H17" t="s">
        <v>25</v>
      </c>
    </row>
    <row r="18" spans="1:8">
      <c r="B18">
        <f>B17</f>
        <v>47.322834645669289</v>
      </c>
      <c r="C18">
        <f>C17/8</f>
        <v>27.736220472440944</v>
      </c>
      <c r="D18">
        <f>D17</f>
        <v>25.015748031496063</v>
      </c>
      <c r="E18">
        <f>E17</f>
        <v>31.448818897637796</v>
      </c>
      <c r="H18">
        <f>SUM(B18:E18)</f>
        <v>131.52362204724409</v>
      </c>
    </row>
    <row r="19" spans="1:8" s="4" customFormat="1">
      <c r="A19" s="4" t="s">
        <v>12</v>
      </c>
    </row>
    <row r="20" spans="1:8">
      <c r="A20" t="s">
        <v>6</v>
      </c>
      <c r="B20">
        <v>382</v>
      </c>
      <c r="C20">
        <v>1310</v>
      </c>
      <c r="D20">
        <v>161</v>
      </c>
      <c r="F20">
        <v>90</v>
      </c>
    </row>
    <row r="21" spans="1:8">
      <c r="A21">
        <v>127</v>
      </c>
      <c r="B21">
        <v>7297</v>
      </c>
      <c r="C21">
        <v>19542</v>
      </c>
      <c r="D21">
        <v>1999</v>
      </c>
      <c r="E21">
        <v>3677</v>
      </c>
    </row>
    <row r="22" spans="1:8">
      <c r="B22">
        <f>B21/$A$21</f>
        <v>57.45669291338583</v>
      </c>
      <c r="C22">
        <f t="shared" ref="C22:E22" si="2">C21/$A$21</f>
        <v>153.8740157480315</v>
      </c>
      <c r="D22">
        <f t="shared" si="2"/>
        <v>15.740157480314961</v>
      </c>
      <c r="E22">
        <f t="shared" si="2"/>
        <v>28.952755905511811</v>
      </c>
      <c r="H22" t="s">
        <v>25</v>
      </c>
    </row>
    <row r="23" spans="1:8">
      <c r="B23">
        <f>B22</f>
        <v>57.45669291338583</v>
      </c>
      <c r="C23">
        <f>C22/8</f>
        <v>19.234251968503937</v>
      </c>
      <c r="D23">
        <f>D22</f>
        <v>15.740157480314961</v>
      </c>
      <c r="E23">
        <f>E22</f>
        <v>28.952755905511811</v>
      </c>
      <c r="H23">
        <f>SUM(B23:E23)</f>
        <v>121.38385826771653</v>
      </c>
    </row>
    <row r="24" spans="1:8" s="5" customFormat="1">
      <c r="A24" s="5" t="s">
        <v>13</v>
      </c>
    </row>
    <row r="25" spans="1:8">
      <c r="A25" t="s">
        <v>14</v>
      </c>
      <c r="B25">
        <v>372</v>
      </c>
      <c r="C25">
        <v>1490</v>
      </c>
      <c r="D25">
        <v>191</v>
      </c>
      <c r="F25">
        <v>124</v>
      </c>
    </row>
    <row r="26" spans="1:8">
      <c r="A26">
        <v>126</v>
      </c>
      <c r="B26">
        <v>10746</v>
      </c>
      <c r="C26">
        <v>35203</v>
      </c>
      <c r="D26">
        <v>4612</v>
      </c>
      <c r="E26">
        <v>5661</v>
      </c>
    </row>
    <row r="27" spans="1:8">
      <c r="B27">
        <f>B26/$A$26</f>
        <v>85.285714285714292</v>
      </c>
      <c r="C27">
        <f t="shared" ref="C27:E27" si="3">C26/$A$26</f>
        <v>279.38888888888891</v>
      </c>
      <c r="D27">
        <f t="shared" si="3"/>
        <v>36.603174603174601</v>
      </c>
      <c r="E27">
        <f t="shared" si="3"/>
        <v>44.928571428571431</v>
      </c>
      <c r="H27" t="s">
        <v>25</v>
      </c>
    </row>
    <row r="28" spans="1:8">
      <c r="B28">
        <f>B27</f>
        <v>85.285714285714292</v>
      </c>
      <c r="C28">
        <f>C27/8</f>
        <v>34.923611111111114</v>
      </c>
      <c r="D28">
        <f>D27</f>
        <v>36.603174603174601</v>
      </c>
      <c r="E28">
        <f>E27</f>
        <v>44.928571428571431</v>
      </c>
      <c r="H28">
        <f>SUM(B28:E28)</f>
        <v>201.74107142857144</v>
      </c>
    </row>
    <row r="29" spans="1:8" s="5" customFormat="1">
      <c r="A29" s="5" t="s">
        <v>15</v>
      </c>
    </row>
    <row r="30" spans="1:8">
      <c r="A30" t="s">
        <v>16</v>
      </c>
      <c r="B30">
        <v>377</v>
      </c>
      <c r="C30">
        <v>1310</v>
      </c>
      <c r="D30">
        <v>171</v>
      </c>
      <c r="F30">
        <v>124</v>
      </c>
    </row>
    <row r="31" spans="1:8">
      <c r="A31">
        <v>126</v>
      </c>
      <c r="B31">
        <v>7000</v>
      </c>
      <c r="C31">
        <v>22619</v>
      </c>
      <c r="D31">
        <v>2532</v>
      </c>
      <c r="E31">
        <v>4992</v>
      </c>
    </row>
    <row r="32" spans="1:8" s="2" customFormat="1">
      <c r="B32">
        <f>B31/$A$31</f>
        <v>55.555555555555557</v>
      </c>
      <c r="C32">
        <f t="shared" ref="C32:E32" si="4">C31/$A$31</f>
        <v>179.51587301587301</v>
      </c>
      <c r="D32">
        <f t="shared" si="4"/>
        <v>20.095238095238095</v>
      </c>
      <c r="E32">
        <f t="shared" si="4"/>
        <v>39.61904761904762</v>
      </c>
      <c r="H32" t="s">
        <v>25</v>
      </c>
    </row>
    <row r="33" spans="1:9" s="2" customFormat="1">
      <c r="B33">
        <f>B32</f>
        <v>55.555555555555557</v>
      </c>
      <c r="C33">
        <f>C32/8</f>
        <v>22.439484126984127</v>
      </c>
      <c r="D33">
        <f>D32</f>
        <v>20.095238095238095</v>
      </c>
      <c r="E33">
        <f>E32</f>
        <v>39.61904761904762</v>
      </c>
      <c r="H33">
        <f>SUM(B33:E33)</f>
        <v>137.70932539682539</v>
      </c>
    </row>
    <row r="34" spans="1:9" s="6" customFormat="1">
      <c r="A34" s="6" t="s">
        <v>17</v>
      </c>
    </row>
    <row r="35" spans="1:9" s="6" customFormat="1">
      <c r="A35" s="6" t="s">
        <v>18</v>
      </c>
    </row>
    <row r="36" spans="1:9" s="6" customFormat="1">
      <c r="B36" s="6" t="s">
        <v>19</v>
      </c>
    </row>
    <row r="37" spans="1:9" s="6" customFormat="1"/>
    <row r="38" spans="1:9" s="6" customFormat="1">
      <c r="A38" s="6" t="s">
        <v>29</v>
      </c>
    </row>
    <row r="39" spans="1:9" s="6" customFormat="1">
      <c r="B39" s="6" t="s">
        <v>20</v>
      </c>
    </row>
    <row r="40" spans="1:9" s="6" customFormat="1">
      <c r="B40" s="6" t="s">
        <v>21</v>
      </c>
    </row>
    <row r="41" spans="1:9" s="6" customFormat="1"/>
    <row r="42" spans="1:9" s="6" customFormat="1">
      <c r="A42" s="6" t="s">
        <v>26</v>
      </c>
    </row>
    <row r="43" spans="1:9" s="6" customFormat="1">
      <c r="B43" s="6" t="s">
        <v>22</v>
      </c>
    </row>
    <row r="44" spans="1:9" s="6" customFormat="1"/>
    <row r="45" spans="1:9" s="6" customFormat="1">
      <c r="A45" s="6" t="s">
        <v>28</v>
      </c>
      <c r="D45" s="6" t="s">
        <v>33</v>
      </c>
      <c r="H45" s="6" t="s">
        <v>35</v>
      </c>
    </row>
    <row r="46" spans="1:9" s="6" customFormat="1">
      <c r="B46" s="6" t="s">
        <v>30</v>
      </c>
      <c r="C46" s="6" t="s">
        <v>32</v>
      </c>
      <c r="E46" s="6" t="s">
        <v>30</v>
      </c>
      <c r="F46" s="6">
        <v>200</v>
      </c>
      <c r="H46" s="6" t="s">
        <v>30</v>
      </c>
      <c r="I46" s="7">
        <v>1</v>
      </c>
    </row>
    <row r="47" spans="1:9" s="6" customFormat="1">
      <c r="B47" s="6" t="s">
        <v>31</v>
      </c>
      <c r="C47" s="6" t="s">
        <v>43</v>
      </c>
      <c r="E47" s="6" t="s">
        <v>31</v>
      </c>
      <c r="F47" s="6">
        <v>130</v>
      </c>
      <c r="H47" s="6" t="s">
        <v>31</v>
      </c>
      <c r="I47" s="6">
        <f>F47/F46</f>
        <v>0.65</v>
      </c>
    </row>
    <row r="48" spans="1:9" s="6" customFormat="1">
      <c r="E48" s="6" t="s">
        <v>34</v>
      </c>
      <c r="F48" s="6">
        <v>100</v>
      </c>
      <c r="H48" s="6" t="s">
        <v>34</v>
      </c>
      <c r="I48" s="6">
        <f>F48/F46</f>
        <v>0.5</v>
      </c>
    </row>
    <row r="49" spans="1:3" s="6" customFormat="1"/>
    <row r="50" spans="1:3" s="6" customFormat="1">
      <c r="B50" s="6" t="s">
        <v>44</v>
      </c>
    </row>
    <row r="51" spans="1:3" s="6" customFormat="1">
      <c r="C51" s="6" t="s">
        <v>37</v>
      </c>
    </row>
    <row r="53" spans="1:3">
      <c r="A53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opLeftCell="A10" workbookViewId="0">
      <selection activeCell="J25" sqref="J25"/>
    </sheetView>
  </sheetViews>
  <sheetFormatPr defaultRowHeight="13.5"/>
  <sheetData>
    <row r="1" spans="1:4">
      <c r="A1" s="8" t="s">
        <v>41</v>
      </c>
      <c r="B1" s="8"/>
      <c r="C1" s="8"/>
      <c r="D1" s="8"/>
    </row>
    <row r="2" spans="1:4">
      <c r="A2" s="8"/>
      <c r="B2" s="8"/>
      <c r="C2" s="9" t="s">
        <v>42</v>
      </c>
      <c r="D2" s="9"/>
    </row>
    <row r="3" spans="1:4">
      <c r="A3" s="8" t="s">
        <v>39</v>
      </c>
      <c r="B3" s="8" t="s">
        <v>40</v>
      </c>
      <c r="C3" s="8" t="s">
        <v>30</v>
      </c>
      <c r="D3" s="8" t="s">
        <v>31</v>
      </c>
    </row>
    <row r="4" spans="1:4">
      <c r="A4" s="8">
        <v>0</v>
      </c>
      <c r="B4" s="8">
        <v>1</v>
      </c>
      <c r="C4" s="8">
        <v>40</v>
      </c>
      <c r="D4" s="8">
        <v>20</v>
      </c>
    </row>
    <row r="5" spans="1:4">
      <c r="A5" s="8">
        <v>1</v>
      </c>
      <c r="B5" s="8">
        <v>1.0249999999999999</v>
      </c>
      <c r="C5" s="8">
        <v>35</v>
      </c>
      <c r="D5" s="8">
        <v>20</v>
      </c>
    </row>
    <row r="6" spans="1:4">
      <c r="A6" s="8">
        <v>2</v>
      </c>
      <c r="B6" s="8">
        <v>1.05</v>
      </c>
      <c r="C6" s="8">
        <v>40</v>
      </c>
      <c r="D6" s="8">
        <v>35</v>
      </c>
    </row>
    <row r="7" spans="1:4">
      <c r="A7" s="8">
        <v>3</v>
      </c>
      <c r="B7" s="8">
        <v>1.075</v>
      </c>
      <c r="C7" s="8">
        <v>45</v>
      </c>
      <c r="D7" s="8">
        <v>40</v>
      </c>
    </row>
    <row r="8" spans="1:4">
      <c r="A8" s="8">
        <v>4</v>
      </c>
      <c r="B8" s="8">
        <v>1.1000000000000001</v>
      </c>
      <c r="C8" s="8">
        <v>55</v>
      </c>
      <c r="D8" s="8">
        <v>50</v>
      </c>
    </row>
    <row r="9" spans="1:4">
      <c r="A9" s="8">
        <v>5</v>
      </c>
      <c r="B9" s="8">
        <v>1.125</v>
      </c>
      <c r="C9" s="8">
        <v>70</v>
      </c>
      <c r="D9" s="8">
        <v>65</v>
      </c>
    </row>
    <row r="10" spans="1:4">
      <c r="A10" s="8">
        <v>6</v>
      </c>
      <c r="B10" s="8">
        <v>1.1499999999999999</v>
      </c>
      <c r="C10" s="8">
        <v>85</v>
      </c>
      <c r="D10" s="8">
        <v>80</v>
      </c>
    </row>
    <row r="11" spans="1:4">
      <c r="A11" s="8">
        <v>7</v>
      </c>
      <c r="B11" s="8">
        <v>1.175</v>
      </c>
      <c r="C11" s="8">
        <v>105</v>
      </c>
      <c r="D11" s="8">
        <v>100</v>
      </c>
    </row>
    <row r="12" spans="1:4">
      <c r="A12" s="8">
        <v>8</v>
      </c>
      <c r="B12" s="8">
        <v>1.2</v>
      </c>
      <c r="C12" s="8">
        <v>125</v>
      </c>
      <c r="D12" s="8">
        <v>120</v>
      </c>
    </row>
    <row r="13" spans="1:4">
      <c r="A13" s="8">
        <v>9</v>
      </c>
      <c r="B13" s="8">
        <v>1.2250000000000001</v>
      </c>
      <c r="C13" s="8">
        <v>150</v>
      </c>
      <c r="D13" s="8">
        <v>145</v>
      </c>
    </row>
    <row r="14" spans="1:4">
      <c r="A14" s="8">
        <v>10</v>
      </c>
      <c r="B14" s="8">
        <v>1.25</v>
      </c>
      <c r="C14" s="8">
        <v>150</v>
      </c>
      <c r="D14" s="8">
        <v>175</v>
      </c>
    </row>
    <row r="17" spans="1:7">
      <c r="A17" t="s">
        <v>17</v>
      </c>
    </row>
    <row r="18" spans="1:7">
      <c r="A18" t="s">
        <v>50</v>
      </c>
      <c r="E18" s="8"/>
      <c r="F18" s="9" t="s">
        <v>45</v>
      </c>
      <c r="G18" s="9"/>
    </row>
    <row r="19" spans="1:7">
      <c r="B19" t="s">
        <v>46</v>
      </c>
      <c r="D19">
        <v>250</v>
      </c>
      <c r="E19" s="8" t="s">
        <v>39</v>
      </c>
      <c r="F19" s="8" t="s">
        <v>30</v>
      </c>
      <c r="G19" s="8" t="s">
        <v>31</v>
      </c>
    </row>
    <row r="20" spans="1:7">
      <c r="B20" t="s">
        <v>47</v>
      </c>
      <c r="D20">
        <v>100</v>
      </c>
      <c r="E20" s="8">
        <v>0</v>
      </c>
      <c r="F20" s="8">
        <f>C4*$D$19</f>
        <v>10000</v>
      </c>
      <c r="G20" s="8">
        <f>D4*$D$20</f>
        <v>2000</v>
      </c>
    </row>
    <row r="21" spans="1:7">
      <c r="E21" s="8">
        <v>1</v>
      </c>
      <c r="F21" s="8">
        <f t="shared" ref="F21:F30" si="0">C5*$D$19</f>
        <v>8750</v>
      </c>
      <c r="G21" s="8">
        <f t="shared" ref="G21:G30" si="1">D5*$D$20</f>
        <v>2000</v>
      </c>
    </row>
    <row r="22" spans="1:7">
      <c r="E22" s="8">
        <v>2</v>
      </c>
      <c r="F22" s="8">
        <f t="shared" si="0"/>
        <v>10000</v>
      </c>
      <c r="G22" s="8">
        <f t="shared" si="1"/>
        <v>3500</v>
      </c>
    </row>
    <row r="23" spans="1:7">
      <c r="E23" s="8">
        <v>3</v>
      </c>
      <c r="F23" s="8">
        <f t="shared" si="0"/>
        <v>11250</v>
      </c>
      <c r="G23" s="8">
        <f t="shared" si="1"/>
        <v>4000</v>
      </c>
    </row>
    <row r="24" spans="1:7">
      <c r="E24" s="8">
        <v>4</v>
      </c>
      <c r="F24" s="8">
        <f t="shared" si="0"/>
        <v>13750</v>
      </c>
      <c r="G24" s="8">
        <f t="shared" si="1"/>
        <v>5000</v>
      </c>
    </row>
    <row r="25" spans="1:7">
      <c r="E25" s="8">
        <v>5</v>
      </c>
      <c r="F25" s="8">
        <f t="shared" si="0"/>
        <v>17500</v>
      </c>
      <c r="G25" s="8">
        <f t="shared" si="1"/>
        <v>6500</v>
      </c>
    </row>
    <row r="26" spans="1:7">
      <c r="E26" s="8">
        <v>6</v>
      </c>
      <c r="F26" s="8">
        <f t="shared" si="0"/>
        <v>21250</v>
      </c>
      <c r="G26" s="8">
        <f t="shared" si="1"/>
        <v>8000</v>
      </c>
    </row>
    <row r="27" spans="1:7">
      <c r="E27" s="8">
        <v>7</v>
      </c>
      <c r="F27" s="8">
        <f t="shared" si="0"/>
        <v>26250</v>
      </c>
      <c r="G27" s="8">
        <f t="shared" si="1"/>
        <v>10000</v>
      </c>
    </row>
    <row r="28" spans="1:7">
      <c r="E28" s="8">
        <v>8</v>
      </c>
      <c r="F28" s="8">
        <f t="shared" si="0"/>
        <v>31250</v>
      </c>
      <c r="G28" s="8">
        <f t="shared" si="1"/>
        <v>12000</v>
      </c>
    </row>
    <row r="29" spans="1:7">
      <c r="E29" s="8">
        <v>9</v>
      </c>
      <c r="F29" s="8">
        <f t="shared" si="0"/>
        <v>37500</v>
      </c>
      <c r="G29" s="8">
        <f t="shared" si="1"/>
        <v>14500</v>
      </c>
    </row>
    <row r="30" spans="1:7">
      <c r="E30" s="8">
        <v>10</v>
      </c>
      <c r="F30" s="8">
        <f t="shared" si="0"/>
        <v>37500</v>
      </c>
      <c r="G30" s="8">
        <f t="shared" si="1"/>
        <v>17500</v>
      </c>
    </row>
    <row r="31" spans="1:7">
      <c r="D31" t="s">
        <v>49</v>
      </c>
      <c r="E31" s="8" t="s">
        <v>48</v>
      </c>
      <c r="F31" s="8">
        <f>SUM(F21:F30)</f>
        <v>215000</v>
      </c>
      <c r="G31" s="8">
        <f>SUM(G21:G30)</f>
        <v>83000</v>
      </c>
    </row>
    <row r="33" spans="1:4">
      <c r="A33" t="s">
        <v>51</v>
      </c>
    </row>
    <row r="34" spans="1:4">
      <c r="B34" t="s">
        <v>52</v>
      </c>
    </row>
    <row r="35" spans="1:4">
      <c r="B35" t="s">
        <v>53</v>
      </c>
    </row>
    <row r="37" spans="1:4">
      <c r="A37" t="s">
        <v>54</v>
      </c>
      <c r="C37" t="s">
        <v>55</v>
      </c>
    </row>
    <row r="38" spans="1:4">
      <c r="C38" t="s">
        <v>57</v>
      </c>
    </row>
    <row r="39" spans="1:4">
      <c r="C39" t="s">
        <v>58</v>
      </c>
    </row>
    <row r="41" spans="1:4">
      <c r="C41" t="s">
        <v>36</v>
      </c>
      <c r="D41" t="s">
        <v>60</v>
      </c>
    </row>
    <row r="42" spans="1:4">
      <c r="D42" t="s">
        <v>59</v>
      </c>
    </row>
  </sheetData>
  <mergeCells count="2">
    <mergeCell ref="C2:D2"/>
    <mergeCell ref="F18:G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13" workbookViewId="0">
      <selection activeCell="H11" sqref="H11"/>
    </sheetView>
  </sheetViews>
  <sheetFormatPr defaultRowHeight="13.5"/>
  <cols>
    <col min="2" max="2" width="13" bestFit="1" customWidth="1"/>
  </cols>
  <sheetData>
    <row r="1" spans="1:5">
      <c r="A1" t="s">
        <v>61</v>
      </c>
    </row>
    <row r="3" spans="1:5">
      <c r="B3" s="8" t="s">
        <v>62</v>
      </c>
      <c r="C3" s="9" t="s">
        <v>63</v>
      </c>
      <c r="D3" s="9"/>
      <c r="E3" s="8" t="s">
        <v>65</v>
      </c>
    </row>
    <row r="4" spans="1:5">
      <c r="B4" s="8" t="s">
        <v>67</v>
      </c>
      <c r="C4" s="8" t="s">
        <v>66</v>
      </c>
      <c r="D4" s="8" t="s">
        <v>71</v>
      </c>
      <c r="E4" s="9" t="s">
        <v>73</v>
      </c>
    </row>
    <row r="5" spans="1:5">
      <c r="B5" s="8" t="s">
        <v>64</v>
      </c>
      <c r="C5" s="8" t="s">
        <v>68</v>
      </c>
      <c r="D5" s="8" t="s">
        <v>72</v>
      </c>
      <c r="E5" s="9"/>
    </row>
    <row r="6" spans="1:5">
      <c r="B6" s="8"/>
      <c r="C6" s="8" t="s">
        <v>69</v>
      </c>
      <c r="D6" s="8" t="s">
        <v>70</v>
      </c>
      <c r="E6" s="9"/>
    </row>
    <row r="8" spans="1:5">
      <c r="A8" t="s">
        <v>17</v>
      </c>
    </row>
    <row r="10" spans="1:5">
      <c r="A10" t="s">
        <v>75</v>
      </c>
    </row>
    <row r="11" spans="1:5">
      <c r="A11" t="s">
        <v>74</v>
      </c>
    </row>
  </sheetData>
  <mergeCells count="2">
    <mergeCell ref="C3:D3"/>
    <mergeCell ref="E4:E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1.品质数据</vt:lpstr>
      <vt:lpstr>2、阶级数据</vt:lpstr>
      <vt:lpstr>3、产出与消耗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2015-03-20T11:41:11Z</dcterms:modified>
</cp:coreProperties>
</file>