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PAZ\Lic en gestion tecnologias inf\3er Año\Probabilidad y estadisticas\TPFINAL\"/>
    </mc:Choice>
  </mc:AlternateContent>
  <xr:revisionPtr revIDLastSave="0" documentId="13_ncr:1_{99ADBBCE-A4AB-4436-9340-226FEC1C8318}" xr6:coauthVersionLast="47" xr6:coauthVersionMax="47" xr10:uidLastSave="{00000000-0000-0000-0000-000000000000}"/>
  <bookViews>
    <workbookView xWindow="-120" yWindow="-120" windowWidth="15600" windowHeight="11160" xr2:uid="{13E799AF-E164-4815-BD07-B01719877D07}"/>
  </bookViews>
  <sheets>
    <sheet name="TP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B56" i="2"/>
  <c r="D46" i="2" l="1"/>
  <c r="I12" i="2" l="1"/>
  <c r="B52" i="2"/>
  <c r="P44" i="2"/>
  <c r="E44" i="2"/>
  <c r="F10" i="2"/>
  <c r="J44" i="2"/>
  <c r="F50" i="2"/>
  <c r="H46" i="2" s="1"/>
  <c r="E5" i="2"/>
  <c r="D5" i="2"/>
  <c r="G5" i="2" s="1"/>
  <c r="E49" i="2"/>
  <c r="P49" i="2" s="1"/>
  <c r="D49" i="2"/>
  <c r="G49" i="2" s="1"/>
  <c r="E48" i="2"/>
  <c r="P48" i="2" s="1"/>
  <c r="D48" i="2"/>
  <c r="G48" i="2" s="1"/>
  <c r="E47" i="2"/>
  <c r="P47" i="2" s="1"/>
  <c r="D47" i="2"/>
  <c r="G47" i="2" s="1"/>
  <c r="E46" i="2"/>
  <c r="P46" i="2" s="1"/>
  <c r="G46" i="2"/>
  <c r="E45" i="2"/>
  <c r="P45" i="2" s="1"/>
  <c r="D45" i="2"/>
  <c r="G45" i="2" s="1"/>
  <c r="P50" i="2"/>
  <c r="D44" i="2"/>
  <c r="G44" i="2" s="1"/>
  <c r="H9" i="2"/>
  <c r="I9" i="2" s="1"/>
  <c r="E9" i="2"/>
  <c r="D9" i="2"/>
  <c r="G9" i="2" s="1"/>
  <c r="E8" i="2"/>
  <c r="D8" i="2"/>
  <c r="G8" i="2" s="1"/>
  <c r="E7" i="2"/>
  <c r="D7" i="2"/>
  <c r="G7" i="2" s="1"/>
  <c r="E6" i="2"/>
  <c r="D6" i="2"/>
  <c r="G6" i="2" s="1"/>
  <c r="J5" i="2"/>
  <c r="J6" i="2" s="1"/>
  <c r="D33" i="2" l="1"/>
  <c r="D34" i="2"/>
  <c r="D32" i="2"/>
  <c r="K44" i="2"/>
  <c r="L44" i="2" s="1"/>
  <c r="J45" i="2"/>
  <c r="K45" i="2" s="1"/>
  <c r="H44" i="2"/>
  <c r="I44" i="2" s="1"/>
  <c r="H49" i="2"/>
  <c r="I49" i="2" s="1"/>
  <c r="H47" i="2"/>
  <c r="I47" i="2" s="1"/>
  <c r="H45" i="2"/>
  <c r="I45" i="2" s="1"/>
  <c r="M44" i="2"/>
  <c r="M45" i="2" s="1"/>
  <c r="H50" i="2"/>
  <c r="H48" i="2"/>
  <c r="I48" i="2" s="1"/>
  <c r="H5" i="2"/>
  <c r="I5" i="2" s="1"/>
  <c r="D29" i="2"/>
  <c r="I46" i="2"/>
  <c r="H7" i="2"/>
  <c r="I7" i="2" s="1"/>
  <c r="J7" i="2"/>
  <c r="K6" i="2"/>
  <c r="L6" i="2" s="1"/>
  <c r="K5" i="2"/>
  <c r="L5" i="2" s="1"/>
  <c r="M5" i="2"/>
  <c r="H6" i="2"/>
  <c r="I6" i="2" s="1"/>
  <c r="H8" i="2"/>
  <c r="I8" i="2" s="1"/>
  <c r="N44" i="2" l="1"/>
  <c r="O44" i="2" s="1"/>
  <c r="N45" i="2"/>
  <c r="O45" i="2" s="1"/>
  <c r="M46" i="2"/>
  <c r="I50" i="2"/>
  <c r="J46" i="2"/>
  <c r="K46" i="2" s="1"/>
  <c r="L45" i="2"/>
  <c r="M6" i="2"/>
  <c r="N5" i="2"/>
  <c r="O5" i="2" s="1"/>
  <c r="I10" i="2"/>
  <c r="H10" i="2"/>
  <c r="J8" i="2"/>
  <c r="K7" i="2"/>
  <c r="L7" i="2" s="1"/>
  <c r="N46" i="2" l="1"/>
  <c r="O46" i="2" s="1"/>
  <c r="M47" i="2"/>
  <c r="J9" i="2"/>
  <c r="K8" i="2"/>
  <c r="L8" i="2" s="1"/>
  <c r="M7" i="2"/>
  <c r="N6" i="2"/>
  <c r="O6" i="2" s="1"/>
  <c r="J47" i="2"/>
  <c r="K47" i="2" s="1"/>
  <c r="L46" i="2"/>
  <c r="M48" i="2" l="1"/>
  <c r="N47" i="2"/>
  <c r="O47" i="2" s="1"/>
  <c r="J48" i="2"/>
  <c r="K48" i="2" s="1"/>
  <c r="L47" i="2"/>
  <c r="M8" i="2"/>
  <c r="N7" i="2"/>
  <c r="O7" i="2" s="1"/>
  <c r="K9" i="2"/>
  <c r="L9" i="2" s="1"/>
  <c r="N48" i="2" l="1"/>
  <c r="O48" i="2" s="1"/>
  <c r="M49" i="2"/>
  <c r="M9" i="2"/>
  <c r="N8" i="2"/>
  <c r="O8" i="2" s="1"/>
  <c r="J49" i="2"/>
  <c r="L48" i="2"/>
  <c r="K49" i="2" l="1"/>
  <c r="L49" i="2" s="1"/>
  <c r="N49" i="2"/>
  <c r="O49" i="2" s="1"/>
  <c r="N9" i="2"/>
  <c r="O9" i="2" s="1"/>
</calcChain>
</file>

<file path=xl/sharedStrings.xml><?xml version="1.0" encoding="utf-8"?>
<sst xmlns="http://schemas.openxmlformats.org/spreadsheetml/2006/main" count="45" uniqueCount="30">
  <si>
    <t>Linf</t>
  </si>
  <si>
    <t>Lsup</t>
  </si>
  <si>
    <t>wi</t>
  </si>
  <si>
    <t>X'</t>
  </si>
  <si>
    <t>Ni</t>
  </si>
  <si>
    <t>Ni/wi</t>
  </si>
  <si>
    <t>Ni/N</t>
  </si>
  <si>
    <t>fr(%)</t>
  </si>
  <si>
    <t>Na1</t>
  </si>
  <si>
    <t>Na1/N</t>
  </si>
  <si>
    <t>N=</t>
  </si>
  <si>
    <t>Fra1(%)</t>
  </si>
  <si>
    <t>Na2</t>
  </si>
  <si>
    <t>Na2/N</t>
  </si>
  <si>
    <t>fra2(%)</t>
  </si>
  <si>
    <t>2)</t>
  </si>
  <si>
    <t>Cuartiles:</t>
  </si>
  <si>
    <t>N/2</t>
  </si>
  <si>
    <t>Mediana:</t>
  </si>
  <si>
    <t>Q1</t>
  </si>
  <si>
    <t>Moda:</t>
  </si>
  <si>
    <t>Media aritmètica:</t>
  </si>
  <si>
    <t>X'*Ni</t>
  </si>
  <si>
    <t>Modo:</t>
  </si>
  <si>
    <t>1)</t>
  </si>
  <si>
    <t>B) Cuartiles</t>
  </si>
  <si>
    <t>Q2</t>
  </si>
  <si>
    <t>Q3</t>
  </si>
  <si>
    <t>B) Indicar el valor de ventas de mayor frecuencia</t>
  </si>
  <si>
    <t>A) Calcular el promedio de ventas diarias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</si>
</sst>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2" borderId="2" xfId="0" applyFont="1" applyFill="1" applyBorder="1"/>
    <xf numFmtId="0" fontId="1" fillId="0" borderId="0" xfId="0" applyFont="1"/>
    <xf numFmtId="0" fontId="3" fillId="4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4" fillId="3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'TP2'!$B$44:$B$49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f>'TP2'!$G$44:$G$49</c:f>
              <c:numCache>
                <c:formatCode>General</c:formatCode>
                <c:ptCount val="6"/>
                <c:pt idx="0">
                  <c:v>1.7999999999999999E-2</c:v>
                </c:pt>
                <c:pt idx="1">
                  <c:v>2.1999999999999999E-2</c:v>
                </c:pt>
                <c:pt idx="2">
                  <c:v>3.2000000000000001E-2</c:v>
                </c:pt>
                <c:pt idx="3">
                  <c:v>2.5999999999999999E-2</c:v>
                </c:pt>
                <c:pt idx="4">
                  <c:v>1.4E-2</c:v>
                </c:pt>
                <c:pt idx="5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7-4D2D-932D-BA34502E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64"/>
        <c:axId val="602240696"/>
        <c:axId val="6022410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'TP2'!$G$44:$G$49</c:f>
              <c:numCache>
                <c:formatCode>General</c:formatCode>
                <c:ptCount val="6"/>
                <c:pt idx="0">
                  <c:v>1.7999999999999999E-2</c:v>
                </c:pt>
                <c:pt idx="1">
                  <c:v>2.1999999999999999E-2</c:v>
                </c:pt>
                <c:pt idx="2">
                  <c:v>3.2000000000000001E-2</c:v>
                </c:pt>
                <c:pt idx="3">
                  <c:v>2.5999999999999999E-2</c:v>
                </c:pt>
                <c:pt idx="4">
                  <c:v>1.4E-2</c:v>
                </c:pt>
                <c:pt idx="5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7-4D2D-932D-BA34502E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240696"/>
        <c:axId val="602241056"/>
      </c:lineChart>
      <c:catAx>
        <c:axId val="60224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2241056"/>
        <c:crosses val="autoZero"/>
        <c:auto val="1"/>
        <c:lblAlgn val="ctr"/>
        <c:lblOffset val="100"/>
        <c:noMultiLvlLbl val="0"/>
      </c:catAx>
      <c:valAx>
        <c:axId val="6022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224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'TP2'!$B$5:$B$9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'TP2'!$G$5:$G$9</c:f>
              <c:numCache>
                <c:formatCode>General</c:formatCode>
                <c:ptCount val="5"/>
                <c:pt idx="0">
                  <c:v>2.4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B-47BD-972C-7672AF147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64"/>
        <c:axId val="602240696"/>
        <c:axId val="602241056"/>
      </c:barChart>
      <c:catAx>
        <c:axId val="60224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2241056"/>
        <c:crosses val="autoZero"/>
        <c:auto val="1"/>
        <c:lblAlgn val="ctr"/>
        <c:lblOffset val="100"/>
        <c:noMultiLvlLbl val="0"/>
      </c:catAx>
      <c:valAx>
        <c:axId val="6022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224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Mediana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'TP2'!$B$5:$B$9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'TP2'!$J$5:$J$9</c:f>
              <c:numCache>
                <c:formatCode>General</c:formatCode>
                <c:ptCount val="5"/>
                <c:pt idx="0">
                  <c:v>12</c:v>
                </c:pt>
                <c:pt idx="1">
                  <c:v>27</c:v>
                </c:pt>
                <c:pt idx="2">
                  <c:v>47</c:v>
                </c:pt>
                <c:pt idx="3">
                  <c:v>57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E-4BF5-888D-4BA7D45B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602240696"/>
        <c:axId val="602241056"/>
      </c:barChart>
      <c:catAx>
        <c:axId val="60224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2241056"/>
        <c:crosses val="autoZero"/>
        <c:auto val="1"/>
        <c:lblAlgn val="ctr"/>
        <c:lblOffset val="100"/>
        <c:noMultiLvlLbl val="0"/>
      </c:catAx>
      <c:valAx>
        <c:axId val="6022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224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350799</xdr:colOff>
      <xdr:row>54</xdr:row>
      <xdr:rowOff>82704</xdr:rowOff>
    </xdr:from>
    <xdr:to>
      <xdr:col>10</xdr:col>
      <xdr:colOff>196474</xdr:colOff>
      <xdr:row>69</xdr:row>
      <xdr:rowOff>154258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878AE74-EB4D-40DB-BFF7-F78CBC926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213828</xdr:colOff>
      <xdr:row>11</xdr:row>
      <xdr:rowOff>145791</xdr:rowOff>
    </xdr:from>
    <xdr:to>
      <xdr:col>4</xdr:col>
      <xdr:colOff>151234</xdr:colOff>
      <xdr:row>26</xdr:row>
      <xdr:rowOff>31492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7FEEB74B-C78B-43D1-8697-256AA142B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742950</xdr:colOff>
      <xdr:row>15</xdr:row>
      <xdr:rowOff>68814</xdr:rowOff>
    </xdr:from>
    <xdr:to>
      <xdr:col>3</xdr:col>
      <xdr:colOff>348149</xdr:colOff>
      <xdr:row>24</xdr:row>
      <xdr:rowOff>66675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F0DA0B6A-498E-413F-9035-208FAE3B2F8B}"/>
            </a:ext>
          </a:extLst>
        </xdr:cNvPr>
        <xdr:cNvCxnSpPr/>
      </xdr:nvCxnSpPr>
      <xdr:spPr>
        <a:xfrm flipV="1">
          <a:off x="2724150" y="2973939"/>
          <a:ext cx="395774" cy="171236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712132</xdr:colOff>
      <xdr:row>15</xdr:row>
      <xdr:rowOff>55284</xdr:rowOff>
    </xdr:from>
    <xdr:to>
      <xdr:col>3</xdr:col>
      <xdr:colOff>371475</xdr:colOff>
      <xdr:row>19</xdr:row>
      <xdr:rowOff>180975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25BEEE02-AEBD-44E5-B8D0-184E7A631106}"/>
            </a:ext>
          </a:extLst>
        </xdr:cNvPr>
        <xdr:cNvCxnSpPr/>
      </xdr:nvCxnSpPr>
      <xdr:spPr>
        <a:xfrm flipH="1" flipV="1">
          <a:off x="2693332" y="2960409"/>
          <a:ext cx="449918" cy="88769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218623</xdr:colOff>
      <xdr:row>18</xdr:row>
      <xdr:rowOff>77597</xdr:rowOff>
    </xdr:from>
    <xdr:to>
      <xdr:col>3</xdr:col>
      <xdr:colOff>218623</xdr:colOff>
      <xdr:row>24</xdr:row>
      <xdr:rowOff>95476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84ADCD68-8220-40B0-8DC4-122500F24337}"/>
            </a:ext>
          </a:extLst>
        </xdr:cNvPr>
        <xdr:cNvCxnSpPr/>
      </xdr:nvCxnSpPr>
      <xdr:spPr>
        <a:xfrm flipV="1">
          <a:off x="2990398" y="3554222"/>
          <a:ext cx="0" cy="1160879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479554</xdr:colOff>
      <xdr:row>21</xdr:row>
      <xdr:rowOff>40821</xdr:rowOff>
    </xdr:from>
    <xdr:to>
      <xdr:col>7</xdr:col>
      <xdr:colOff>368628</xdr:colOff>
      <xdr:row>24</xdr:row>
      <xdr:rowOff>158532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755A79FB-A0E4-4F0A-AC07-3EEFCA12D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27679" y="4088946"/>
          <a:ext cx="2565599" cy="689211"/>
        </a:xfrm>
        <a:prstGeom prst="rect">
          <a:avLst/>
        </a:prstGeom>
      </xdr:spPr>
    </xdr:pic>
    <xdr:clientData/>
  </xdr:twoCellAnchor>
  <xdr:twoCellAnchor>
    <xdr:from>
      <xdr:col>8</xdr:col>
      <xdr:colOff>435476</xdr:colOff>
      <xdr:row>12</xdr:row>
      <xdr:rowOff>170681</xdr:rowOff>
    </xdr:from>
    <xdr:to>
      <xdr:col>11</xdr:col>
      <xdr:colOff>754097</xdr:colOff>
      <xdr:row>25</xdr:row>
      <xdr:rowOff>88923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EAD79AC9-E88F-4C21-4F69-5B22C3AE9CF3}"/>
            </a:ext>
          </a:extLst>
        </xdr:cNvPr>
        <xdr:cNvGrpSpPr/>
      </xdr:nvGrpSpPr>
      <xdr:grpSpPr>
        <a:xfrm>
          <a:off x="8129890" y="2522165"/>
          <a:ext cx="3354715" cy="2433438"/>
          <a:chOff x="11216173" y="2118825"/>
          <a:chExt cx="3336373" cy="2432957"/>
        </a:xfrm>
      </xdr:grpSpPr>
      <xdr:graphicFrame macro="">
        <xdr:nvGraphicFramePr>
          <xdr:cNvPr id="47" name="Gráfico 46">
            <a:extLst>
              <a:ext uri="{FF2B5EF4-FFF2-40B4-BE49-F238E27FC236}">
                <a16:creationId xmlns:a16="http://schemas.microsoft.com/office/drawing/2014/main" id="{DAE8CD5E-06D0-4BD0-9E17-00FF0E8827DE}"/>
              </a:ext>
            </a:extLst>
          </xdr:cNvPr>
          <xdr:cNvGraphicFramePr>
            <a:graphicFrameLocks/>
          </xdr:cNvGraphicFramePr>
        </xdr:nvGraphicFramePr>
        <xdr:xfrm>
          <a:off x="11216173" y="2118825"/>
          <a:ext cx="3336373" cy="24329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48" name="Conector recto 47">
            <a:extLst>
              <a:ext uri="{FF2B5EF4-FFF2-40B4-BE49-F238E27FC236}">
                <a16:creationId xmlns:a16="http://schemas.microsoft.com/office/drawing/2014/main" id="{B6487881-CEAE-4C29-A98E-9D7EEBD79825}"/>
              </a:ext>
            </a:extLst>
          </xdr:cNvPr>
          <xdr:cNvCxnSpPr/>
        </xdr:nvCxnSpPr>
        <xdr:spPr>
          <a:xfrm flipV="1">
            <a:off x="11488317" y="3623403"/>
            <a:ext cx="1603698" cy="11115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12</xdr:col>
      <xdr:colOff>36745</xdr:colOff>
      <xdr:row>16</xdr:row>
      <xdr:rowOff>176370</xdr:rowOff>
    </xdr:from>
    <xdr:to>
      <xdr:col>15</xdr:col>
      <xdr:colOff>309540</xdr:colOff>
      <xdr:row>20</xdr:row>
      <xdr:rowOff>143817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72063018-7674-488E-B2D3-3F154EAE0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94519" y="3208108"/>
          <a:ext cx="2572734" cy="710861"/>
        </a:xfrm>
        <a:prstGeom prst="rect">
          <a:avLst/>
        </a:prstGeom>
      </xdr:spPr>
    </xdr:pic>
    <xdr:clientData/>
  </xdr:twoCellAnchor>
  <xdr:twoCellAnchor editAs="oneCell">
    <xdr:from>
      <xdr:col>3</xdr:col>
      <xdr:colOff>81311</xdr:colOff>
      <xdr:row>54</xdr:row>
      <xdr:rowOff>23231</xdr:rowOff>
    </xdr:from>
    <xdr:to>
      <xdr:col>5</xdr:col>
      <xdr:colOff>252246</xdr:colOff>
      <xdr:row>57</xdr:row>
      <xdr:rowOff>123494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3BC161-3448-4E21-BA79-D98B659DF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23661493"/>
          <a:ext cx="2563801" cy="681055"/>
        </a:xfrm>
        <a:prstGeom prst="rect">
          <a:avLst/>
        </a:prstGeom>
      </xdr:spPr>
    </xdr:pic>
    <xdr:clientData/>
  </xdr:twoCellAnchor>
  <xdr:twoCellAnchor editAs="oneCell">
    <xdr:from>
      <xdr:col>3</xdr:col>
      <xdr:colOff>366965</xdr:colOff>
      <xdr:row>58</xdr:row>
      <xdr:rowOff>174237</xdr:rowOff>
    </xdr:from>
    <xdr:to>
      <xdr:col>4</xdr:col>
      <xdr:colOff>976831</xdr:colOff>
      <xdr:row>62</xdr:row>
      <xdr:rowOff>86752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9B05567-2CB4-4AD4-BBC0-49C5D57D5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3154" y="24579146"/>
          <a:ext cx="1887610" cy="660112"/>
        </a:xfrm>
        <a:prstGeom prst="rect">
          <a:avLst/>
        </a:prstGeom>
      </xdr:spPr>
    </xdr:pic>
    <xdr:clientData/>
  </xdr:twoCellAnchor>
  <xdr:twoCellAnchor editAs="oneCell">
    <xdr:from>
      <xdr:col>4</xdr:col>
      <xdr:colOff>619125</xdr:colOff>
      <xdr:row>16</xdr:row>
      <xdr:rowOff>133350</xdr:rowOff>
    </xdr:from>
    <xdr:to>
      <xdr:col>7</xdr:col>
      <xdr:colOff>85457</xdr:colOff>
      <xdr:row>20</xdr:row>
      <xdr:rowOff>95160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17141AF-B0F1-2F51-A998-EBF6CBFF7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67250" y="3228975"/>
          <a:ext cx="2142857" cy="7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26</xdr:row>
      <xdr:rowOff>133350</xdr:rowOff>
    </xdr:from>
    <xdr:to>
      <xdr:col>9</xdr:col>
      <xdr:colOff>485415</xdr:colOff>
      <xdr:row>40</xdr:row>
      <xdr:rowOff>123488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31AEA05-3272-0D7A-A8A2-3C14A1B5C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00775" y="5133975"/>
          <a:ext cx="2876190" cy="269523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0.39423</cdr:x>
      <cdr:y>0.21931</cdr:y>
    </cdr:from>
    <cdr:to>
      <cdr:x>0.5323</cdr:x>
      <cdr:y>0.4376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0193C55C-373C-4D2C-9BE7-8A3047FA6501}"/>
            </a:ext>
          </a:extLst>
        </cdr:cNvPr>
        <cdr:cNvCxnSpPr/>
      </cdr:nvCxnSpPr>
      <cdr:spPr>
        <a:xfrm xmlns:a="http://schemas.openxmlformats.org/drawingml/2006/main" flipV="1">
          <a:off x="1658976" y="650721"/>
          <a:ext cx="581025" cy="6477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0.39197</cdr:x>
      <cdr:y>0.22252</cdr:y>
    </cdr:from>
    <cdr:to>
      <cdr:x>0.53457</cdr:x>
      <cdr:y>0.35092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C321EF89-96C4-4FCB-8FF6-D9D5FE4FA64D}"/>
            </a:ext>
          </a:extLst>
        </cdr:cNvPr>
        <cdr:cNvCxnSpPr/>
      </cdr:nvCxnSpPr>
      <cdr:spPr>
        <a:xfrm xmlns:a="http://schemas.openxmlformats.org/drawingml/2006/main" flipH="1" flipV="1">
          <a:off x="1649451" y="660246"/>
          <a:ext cx="600075" cy="381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0.47798</cdr:x>
      <cdr:y>0.30277</cdr:y>
    </cdr:from>
    <cdr:to>
      <cdr:x>0.48168</cdr:x>
      <cdr:y>0.89062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41EF3356-F43B-4E49-B05E-0F29B6BCDEBB}"/>
            </a:ext>
          </a:extLst>
        </cdr:cNvPr>
        <cdr:cNvCxnSpPr/>
      </cdr:nvCxnSpPr>
      <cdr:spPr>
        <a:xfrm xmlns:a="http://schemas.openxmlformats.org/drawingml/2006/main" flipH="1" flipV="1">
          <a:off x="2011401" y="898371"/>
          <a:ext cx="15569" cy="174423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0.56149</cdr:x>
      <cdr:y>0.61981</cdr:y>
    </cdr:from>
    <cdr:to>
      <cdr:x>0.56581</cdr:x>
      <cdr:y>0.88294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65FE3254-A5DE-4702-A4A2-FE93F2C95D5E}"/>
            </a:ext>
          </a:extLst>
        </cdr:cNvPr>
        <cdr:cNvCxnSpPr/>
      </cdr:nvCxnSpPr>
      <cdr:spPr>
        <a:xfrm xmlns:a="http://schemas.openxmlformats.org/drawingml/2006/main" flipH="1" flipV="1">
          <a:off x="1880290" y="1484288"/>
          <a:ext cx="14473" cy="63012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6F60-8480-4156-B4A4-7C74BDC0C01D}">
  <dimension ref="A3:P56"/>
  <sheetViews>
    <sheetView showGridLines="0" tabSelected="1" zoomScale="64" zoomScaleNormal="64" workbookViewId="0">
      <selection activeCell="A2" sqref="A2"/>
    </sheetView>
  </sheetViews>
  <sheetFormatPr baseColWidth="10" defaultRowHeight="15" x14ac:dyDescent="0.25"/>
  <cols>
    <col min="1" max="1" width="18.28515625" bestFit="1" customWidth="1"/>
    <col min="3" max="3" width="11.85546875" bestFit="1" customWidth="1"/>
    <col min="4" max="4" width="19.140625" bestFit="1" customWidth="1"/>
    <col min="5" max="5" width="16.7109375" bestFit="1" customWidth="1"/>
    <col min="6" max="6" width="12" bestFit="1" customWidth="1"/>
    <col min="8" max="8" width="14.42578125" bestFit="1" customWidth="1"/>
    <col min="9" max="9" width="13.5703125" bestFit="1" customWidth="1"/>
    <col min="10" max="10" width="14" bestFit="1" customWidth="1"/>
    <col min="11" max="11" width="17.85546875" bestFit="1" customWidth="1"/>
    <col min="12" max="12" width="12.28515625" bestFit="1" customWidth="1"/>
  </cols>
  <sheetData>
    <row r="3" spans="1:15" x14ac:dyDescent="0.25">
      <c r="A3" t="s">
        <v>24</v>
      </c>
    </row>
    <row r="4" spans="1:15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11</v>
      </c>
      <c r="M4" s="5" t="s">
        <v>12</v>
      </c>
      <c r="N4" s="5" t="s">
        <v>13</v>
      </c>
      <c r="O4" s="5" t="s">
        <v>14</v>
      </c>
    </row>
    <row r="5" spans="1:15" x14ac:dyDescent="0.25">
      <c r="B5" s="6">
        <v>15</v>
      </c>
      <c r="C5" s="6">
        <v>20</v>
      </c>
      <c r="D5" s="6">
        <f>C5-B5</f>
        <v>5</v>
      </c>
      <c r="E5" s="6">
        <f>(C5+B5)/2</f>
        <v>17.5</v>
      </c>
      <c r="F5" s="6">
        <v>12</v>
      </c>
      <c r="G5" s="7">
        <f>F5/D5</f>
        <v>2.4</v>
      </c>
      <c r="H5" s="6">
        <f>F5/F10</f>
        <v>0.19672131147540983</v>
      </c>
      <c r="I5" s="6">
        <f>H5*100</f>
        <v>19.672131147540984</v>
      </c>
      <c r="J5" s="6">
        <f>F5</f>
        <v>12</v>
      </c>
      <c r="K5" s="6">
        <f>J5/F10</f>
        <v>0.19672131147540983</v>
      </c>
      <c r="L5" s="6">
        <f>K5*100</f>
        <v>19.672131147540984</v>
      </c>
      <c r="M5" s="6">
        <f>F10</f>
        <v>61</v>
      </c>
      <c r="N5" s="6">
        <f>M5/F10</f>
        <v>1</v>
      </c>
      <c r="O5" s="6">
        <f>N5*100</f>
        <v>100</v>
      </c>
    </row>
    <row r="6" spans="1:15" x14ac:dyDescent="0.25">
      <c r="B6" s="8">
        <v>20</v>
      </c>
      <c r="C6" s="6">
        <v>25</v>
      </c>
      <c r="D6" s="6">
        <f t="shared" ref="D6:D9" si="0">C6-B6</f>
        <v>5</v>
      </c>
      <c r="E6" s="6">
        <f t="shared" ref="E6:E9" si="1">(C6+B6)/2</f>
        <v>22.5</v>
      </c>
      <c r="F6" s="6">
        <v>15</v>
      </c>
      <c r="G6" s="6">
        <f>F6/D6</f>
        <v>3</v>
      </c>
      <c r="H6" s="6">
        <f>F6/F10</f>
        <v>0.24590163934426229</v>
      </c>
      <c r="I6" s="6">
        <f t="shared" ref="I6:I9" si="2">H6*100</f>
        <v>24.590163934426229</v>
      </c>
      <c r="J6" s="7">
        <f>J5+F6</f>
        <v>27</v>
      </c>
      <c r="K6" s="6">
        <f>J6/F10</f>
        <v>0.44262295081967212</v>
      </c>
      <c r="L6" s="6">
        <f t="shared" ref="L6:L9" si="3">K6*100</f>
        <v>44.26229508196721</v>
      </c>
      <c r="M6" s="6">
        <f>M5-F5</f>
        <v>49</v>
      </c>
      <c r="N6" s="6">
        <f>M6/F10</f>
        <v>0.80327868852459017</v>
      </c>
      <c r="O6" s="6">
        <f t="shared" ref="O6:O9" si="4">N6*100</f>
        <v>80.327868852459019</v>
      </c>
    </row>
    <row r="7" spans="1:15" x14ac:dyDescent="0.25">
      <c r="B7" s="9">
        <v>25</v>
      </c>
      <c r="C7" s="6">
        <v>30</v>
      </c>
      <c r="D7" s="6">
        <f t="shared" si="0"/>
        <v>5</v>
      </c>
      <c r="E7" s="6">
        <f t="shared" si="1"/>
        <v>27.5</v>
      </c>
      <c r="F7" s="6">
        <v>20</v>
      </c>
      <c r="G7" s="6">
        <f t="shared" ref="G7:G8" si="5">F7/D7</f>
        <v>4</v>
      </c>
      <c r="H7" s="6">
        <f>F7/F10</f>
        <v>0.32786885245901637</v>
      </c>
      <c r="I7" s="6">
        <f t="shared" si="2"/>
        <v>32.786885245901637</v>
      </c>
      <c r="J7" s="8">
        <f>J6+F7</f>
        <v>47</v>
      </c>
      <c r="K7" s="6">
        <f>J7/F10</f>
        <v>0.77049180327868849</v>
      </c>
      <c r="L7" s="6">
        <f t="shared" si="3"/>
        <v>77.049180327868854</v>
      </c>
      <c r="M7" s="6">
        <f t="shared" ref="M7:M9" si="6">M6-F6</f>
        <v>34</v>
      </c>
      <c r="N7" s="6">
        <f>M7/F10</f>
        <v>0.55737704918032782</v>
      </c>
      <c r="O7" s="6">
        <f t="shared" si="4"/>
        <v>55.737704918032783</v>
      </c>
    </row>
    <row r="8" spans="1:15" x14ac:dyDescent="0.25">
      <c r="B8" s="6">
        <v>30</v>
      </c>
      <c r="C8" s="6">
        <v>35</v>
      </c>
      <c r="D8" s="6">
        <f t="shared" si="0"/>
        <v>5</v>
      </c>
      <c r="E8" s="6">
        <f t="shared" si="1"/>
        <v>32.5</v>
      </c>
      <c r="F8" s="6">
        <v>10</v>
      </c>
      <c r="G8" s="6">
        <f t="shared" si="5"/>
        <v>2</v>
      </c>
      <c r="H8" s="6">
        <f>F8/F10</f>
        <v>0.16393442622950818</v>
      </c>
      <c r="I8" s="6">
        <f t="shared" si="2"/>
        <v>16.393442622950818</v>
      </c>
      <c r="J8" s="6">
        <f t="shared" ref="J8:J9" si="7">J7+F8</f>
        <v>57</v>
      </c>
      <c r="K8" s="6">
        <f>J8/F10</f>
        <v>0.93442622950819676</v>
      </c>
      <c r="L8" s="6">
        <f t="shared" si="3"/>
        <v>93.442622950819683</v>
      </c>
      <c r="M8" s="6">
        <f t="shared" si="6"/>
        <v>14</v>
      </c>
      <c r="N8" s="6">
        <f>M8/F10</f>
        <v>0.22950819672131148</v>
      </c>
      <c r="O8" s="6">
        <f t="shared" si="4"/>
        <v>22.950819672131146</v>
      </c>
    </row>
    <row r="9" spans="1:15" x14ac:dyDescent="0.25">
      <c r="B9" s="6">
        <v>35</v>
      </c>
      <c r="C9" s="6">
        <v>40</v>
      </c>
      <c r="D9" s="6">
        <f t="shared" si="0"/>
        <v>5</v>
      </c>
      <c r="E9" s="6">
        <f t="shared" si="1"/>
        <v>37.5</v>
      </c>
      <c r="F9" s="6">
        <v>4</v>
      </c>
      <c r="G9" s="6">
        <f>F9/D9</f>
        <v>0.8</v>
      </c>
      <c r="H9" s="6">
        <f>F9/F10</f>
        <v>6.5573770491803282E-2</v>
      </c>
      <c r="I9" s="6">
        <f t="shared" si="2"/>
        <v>6.557377049180328</v>
      </c>
      <c r="J9" s="6">
        <f t="shared" si="7"/>
        <v>61</v>
      </c>
      <c r="K9" s="6">
        <f>J9/F10</f>
        <v>1</v>
      </c>
      <c r="L9" s="6">
        <f t="shared" si="3"/>
        <v>100</v>
      </c>
      <c r="M9" s="6">
        <f t="shared" si="6"/>
        <v>4</v>
      </c>
      <c r="N9" s="6">
        <f>M9/F10</f>
        <v>6.5573770491803282E-2</v>
      </c>
      <c r="O9" s="6">
        <f t="shared" si="4"/>
        <v>6.557377049180328</v>
      </c>
    </row>
    <row r="10" spans="1:15" ht="15.75" thickBot="1" x14ac:dyDescent="0.3">
      <c r="E10" s="1" t="s">
        <v>10</v>
      </c>
      <c r="F10" s="2">
        <f>SUM(F5:F9)</f>
        <v>61</v>
      </c>
      <c r="H10">
        <f>SUM(H5:H9)</f>
        <v>0.99999999999999989</v>
      </c>
      <c r="I10">
        <f>SUM(I5:I9)</f>
        <v>99.999999999999986</v>
      </c>
    </row>
    <row r="11" spans="1:15" ht="16.5" thickBot="1" x14ac:dyDescent="0.3">
      <c r="B11" s="4" t="s">
        <v>20</v>
      </c>
      <c r="C11" s="3">
        <f>B7+(((F7-F6)/((F7-F6)+(F7-F8)))*D7)</f>
        <v>26.666666666666668</v>
      </c>
    </row>
    <row r="12" spans="1:15" ht="16.5" thickBot="1" x14ac:dyDescent="0.3">
      <c r="H12" s="4" t="s">
        <v>18</v>
      </c>
      <c r="I12" s="3">
        <f>B7+((((F10/2)-J6))/F7)*D7</f>
        <v>25.875</v>
      </c>
    </row>
    <row r="29" spans="1:4" x14ac:dyDescent="0.25">
      <c r="C29" t="s">
        <v>17</v>
      </c>
      <c r="D29">
        <f>F10/2</f>
        <v>30.5</v>
      </c>
    </row>
    <row r="31" spans="1:4" ht="15.75" thickBot="1" x14ac:dyDescent="0.3">
      <c r="A31" t="s">
        <v>25</v>
      </c>
    </row>
    <row r="32" spans="1:4" ht="15.75" thickBot="1" x14ac:dyDescent="0.3">
      <c r="B32" t="s">
        <v>16</v>
      </c>
      <c r="C32" t="s">
        <v>19</v>
      </c>
      <c r="D32" s="3">
        <f>B6+(((F10/4)-J5)/F6)*D6</f>
        <v>21.083333333333332</v>
      </c>
    </row>
    <row r="33" spans="1:16" ht="15.75" thickBot="1" x14ac:dyDescent="0.3">
      <c r="C33" t="s">
        <v>26</v>
      </c>
      <c r="D33" s="3">
        <f>B7+((($F$10/2)-J6)/F7)*D7</f>
        <v>25.875</v>
      </c>
    </row>
    <row r="34" spans="1:16" ht="15.75" thickBot="1" x14ac:dyDescent="0.3">
      <c r="C34" t="s">
        <v>27</v>
      </c>
      <c r="D34" s="3">
        <f>B7+((($F$10*3/4)-J6)/F7)*D7</f>
        <v>29.6875</v>
      </c>
    </row>
    <row r="41" spans="1:16" x14ac:dyDescent="0.25">
      <c r="A41" t="s">
        <v>15</v>
      </c>
    </row>
    <row r="43" spans="1:16" x14ac:dyDescent="0.25">
      <c r="B43" s="5" t="s">
        <v>0</v>
      </c>
      <c r="C43" s="5" t="s">
        <v>1</v>
      </c>
      <c r="D43" s="5" t="s">
        <v>2</v>
      </c>
      <c r="E43" s="5" t="s">
        <v>3</v>
      </c>
      <c r="F43" s="5" t="s">
        <v>4</v>
      </c>
      <c r="G43" s="5" t="s">
        <v>5</v>
      </c>
      <c r="H43" s="5" t="s">
        <v>6</v>
      </c>
      <c r="I43" s="5" t="s">
        <v>7</v>
      </c>
      <c r="J43" s="5" t="s">
        <v>8</v>
      </c>
      <c r="K43" s="5" t="s">
        <v>9</v>
      </c>
      <c r="L43" s="5" t="s">
        <v>11</v>
      </c>
      <c r="M43" s="5" t="s">
        <v>12</v>
      </c>
      <c r="N43" s="5" t="s">
        <v>13</v>
      </c>
      <c r="O43" s="5" t="s">
        <v>14</v>
      </c>
      <c r="P43" s="5" t="s">
        <v>22</v>
      </c>
    </row>
    <row r="44" spans="1:16" x14ac:dyDescent="0.25">
      <c r="B44" s="6">
        <v>1000</v>
      </c>
      <c r="C44" s="6">
        <v>1500</v>
      </c>
      <c r="D44" s="6">
        <f>C44-B44</f>
        <v>500</v>
      </c>
      <c r="E44" s="6">
        <f>(C44+B44)/2</f>
        <v>1250</v>
      </c>
      <c r="F44" s="6">
        <v>9</v>
      </c>
      <c r="G44" s="6">
        <f>F44/D44</f>
        <v>1.7999999999999999E-2</v>
      </c>
      <c r="H44" s="6">
        <f t="shared" ref="H44:H50" si="8">F44/$F$50</f>
        <v>0.15</v>
      </c>
      <c r="I44" s="6">
        <f>H44*100</f>
        <v>15</v>
      </c>
      <c r="J44" s="6">
        <f>F44</f>
        <v>9</v>
      </c>
      <c r="K44" s="6">
        <f t="shared" ref="K44:K49" si="9">J44/$F$50</f>
        <v>0.15</v>
      </c>
      <c r="L44" s="6">
        <f>K44*100</f>
        <v>15</v>
      </c>
      <c r="M44" s="6">
        <f>F50</f>
        <v>60</v>
      </c>
      <c r="N44" s="6">
        <f>M44/F50</f>
        <v>1</v>
      </c>
      <c r="O44" s="6">
        <f>N44*100</f>
        <v>100</v>
      </c>
      <c r="P44" s="6">
        <f>E44*F44</f>
        <v>11250</v>
      </c>
    </row>
    <row r="45" spans="1:16" x14ac:dyDescent="0.25">
      <c r="B45" s="6">
        <v>1500</v>
      </c>
      <c r="C45" s="6">
        <v>2000</v>
      </c>
      <c r="D45" s="6">
        <f t="shared" ref="D45:D49" si="10">C45-B45</f>
        <v>500</v>
      </c>
      <c r="E45" s="6">
        <f t="shared" ref="E45:E49" si="11">(C45+B45)/2</f>
        <v>1750</v>
      </c>
      <c r="F45" s="6">
        <v>11</v>
      </c>
      <c r="G45" s="6">
        <f t="shared" ref="G45:G49" si="12">F45/D45</f>
        <v>2.1999999999999999E-2</v>
      </c>
      <c r="H45" s="6">
        <f t="shared" si="8"/>
        <v>0.18333333333333332</v>
      </c>
      <c r="I45" s="6">
        <f t="shared" ref="I45:I49" si="13">H45*100</f>
        <v>18.333333333333332</v>
      </c>
      <c r="J45" s="6">
        <f>J44+F45</f>
        <v>20</v>
      </c>
      <c r="K45" s="6">
        <f t="shared" si="9"/>
        <v>0.33333333333333331</v>
      </c>
      <c r="L45" s="6">
        <f t="shared" ref="L45:L49" si="14">K45*100</f>
        <v>33.333333333333329</v>
      </c>
      <c r="M45" s="6">
        <f t="shared" ref="M45:M49" si="15">M44-F44</f>
        <v>51</v>
      </c>
      <c r="N45" s="6">
        <f>M45/$F$50</f>
        <v>0.85</v>
      </c>
      <c r="O45" s="6">
        <f t="shared" ref="O45:O49" si="16">N45*100</f>
        <v>85</v>
      </c>
      <c r="P45" s="6">
        <f t="shared" ref="P45:P49" si="17">E45*F45</f>
        <v>19250</v>
      </c>
    </row>
    <row r="46" spans="1:16" x14ac:dyDescent="0.25">
      <c r="B46" s="6">
        <v>2000</v>
      </c>
      <c r="C46" s="6">
        <v>2500</v>
      </c>
      <c r="D46" s="6">
        <f>C46-B46</f>
        <v>500</v>
      </c>
      <c r="E46" s="6">
        <f t="shared" si="11"/>
        <v>2250</v>
      </c>
      <c r="F46" s="6">
        <v>16</v>
      </c>
      <c r="G46" s="6">
        <f t="shared" si="12"/>
        <v>3.2000000000000001E-2</v>
      </c>
      <c r="H46" s="6">
        <f t="shared" si="8"/>
        <v>0.26666666666666666</v>
      </c>
      <c r="I46" s="6">
        <f t="shared" si="13"/>
        <v>26.666666666666668</v>
      </c>
      <c r="J46" s="6">
        <f t="shared" ref="J46:J49" si="18">J45+F46</f>
        <v>36</v>
      </c>
      <c r="K46" s="6">
        <f t="shared" si="9"/>
        <v>0.6</v>
      </c>
      <c r="L46" s="6">
        <f t="shared" si="14"/>
        <v>60</v>
      </c>
      <c r="M46" s="6">
        <f t="shared" si="15"/>
        <v>40</v>
      </c>
      <c r="N46" s="6">
        <f>M46/$F$50</f>
        <v>0.66666666666666663</v>
      </c>
      <c r="O46" s="6">
        <f t="shared" si="16"/>
        <v>66.666666666666657</v>
      </c>
      <c r="P46" s="6">
        <f t="shared" si="17"/>
        <v>36000</v>
      </c>
    </row>
    <row r="47" spans="1:16" x14ac:dyDescent="0.25">
      <c r="B47" s="6">
        <v>2500</v>
      </c>
      <c r="C47" s="6">
        <v>3000</v>
      </c>
      <c r="D47" s="6">
        <f t="shared" si="10"/>
        <v>500</v>
      </c>
      <c r="E47" s="6">
        <f t="shared" si="11"/>
        <v>2750</v>
      </c>
      <c r="F47" s="6">
        <v>13</v>
      </c>
      <c r="G47" s="7">
        <f t="shared" si="12"/>
        <v>2.5999999999999999E-2</v>
      </c>
      <c r="H47" s="6">
        <f t="shared" si="8"/>
        <v>0.21666666666666667</v>
      </c>
      <c r="I47" s="6">
        <f t="shared" si="13"/>
        <v>21.666666666666668</v>
      </c>
      <c r="J47" s="6">
        <f t="shared" si="18"/>
        <v>49</v>
      </c>
      <c r="K47" s="6">
        <f t="shared" si="9"/>
        <v>0.81666666666666665</v>
      </c>
      <c r="L47" s="6">
        <f t="shared" si="14"/>
        <v>81.666666666666671</v>
      </c>
      <c r="M47" s="6">
        <f t="shared" si="15"/>
        <v>24</v>
      </c>
      <c r="N47" s="6">
        <f>M47/$F$50</f>
        <v>0.4</v>
      </c>
      <c r="O47" s="6">
        <f t="shared" si="16"/>
        <v>40</v>
      </c>
      <c r="P47" s="6">
        <f t="shared" si="17"/>
        <v>35750</v>
      </c>
    </row>
    <row r="48" spans="1:16" x14ac:dyDescent="0.25">
      <c r="B48" s="6">
        <v>3000</v>
      </c>
      <c r="C48" s="6">
        <v>3500</v>
      </c>
      <c r="D48" s="6">
        <f t="shared" si="10"/>
        <v>500</v>
      </c>
      <c r="E48" s="6">
        <f t="shared" si="11"/>
        <v>3250</v>
      </c>
      <c r="F48" s="6">
        <v>7</v>
      </c>
      <c r="G48" s="6">
        <f t="shared" si="12"/>
        <v>1.4E-2</v>
      </c>
      <c r="H48" s="6">
        <f t="shared" si="8"/>
        <v>0.11666666666666667</v>
      </c>
      <c r="I48" s="6">
        <f t="shared" si="13"/>
        <v>11.666666666666666</v>
      </c>
      <c r="J48" s="6">
        <f t="shared" si="18"/>
        <v>56</v>
      </c>
      <c r="K48" s="6">
        <f t="shared" si="9"/>
        <v>0.93333333333333335</v>
      </c>
      <c r="L48" s="6">
        <f t="shared" si="14"/>
        <v>93.333333333333329</v>
      </c>
      <c r="M48" s="6">
        <f t="shared" si="15"/>
        <v>11</v>
      </c>
      <c r="N48" s="6">
        <f>M48/$F$50</f>
        <v>0.18333333333333332</v>
      </c>
      <c r="O48" s="6">
        <f t="shared" si="16"/>
        <v>18.333333333333332</v>
      </c>
      <c r="P48" s="6">
        <f t="shared" si="17"/>
        <v>22750</v>
      </c>
    </row>
    <row r="49" spans="1:16" x14ac:dyDescent="0.25">
      <c r="B49" s="6">
        <v>3500</v>
      </c>
      <c r="C49" s="6">
        <v>4000</v>
      </c>
      <c r="D49" s="6">
        <f t="shared" si="10"/>
        <v>500</v>
      </c>
      <c r="E49" s="6">
        <f t="shared" si="11"/>
        <v>3750</v>
      </c>
      <c r="F49" s="6">
        <v>4</v>
      </c>
      <c r="G49" s="6">
        <f t="shared" si="12"/>
        <v>8.0000000000000002E-3</v>
      </c>
      <c r="H49" s="6">
        <f t="shared" si="8"/>
        <v>6.6666666666666666E-2</v>
      </c>
      <c r="I49" s="6">
        <f t="shared" si="13"/>
        <v>6.666666666666667</v>
      </c>
      <c r="J49" s="6">
        <f t="shared" si="18"/>
        <v>60</v>
      </c>
      <c r="K49" s="6">
        <f t="shared" si="9"/>
        <v>1</v>
      </c>
      <c r="L49" s="6">
        <f t="shared" si="14"/>
        <v>100</v>
      </c>
      <c r="M49" s="6">
        <f t="shared" si="15"/>
        <v>4</v>
      </c>
      <c r="N49" s="6">
        <f>M49/$F$50</f>
        <v>6.6666666666666666E-2</v>
      </c>
      <c r="O49" s="6">
        <f t="shared" si="16"/>
        <v>6.666666666666667</v>
      </c>
      <c r="P49" s="6">
        <f t="shared" si="17"/>
        <v>15000</v>
      </c>
    </row>
    <row r="50" spans="1:16" x14ac:dyDescent="0.25">
      <c r="E50" t="s">
        <v>10</v>
      </c>
      <c r="F50">
        <f>SUM(F44:F49)</f>
        <v>60</v>
      </c>
      <c r="H50">
        <f t="shared" si="8"/>
        <v>1</v>
      </c>
      <c r="I50">
        <f>SUM(I44:I49)</f>
        <v>100.00000000000001</v>
      </c>
      <c r="P50">
        <f>SUM(P44:P49)</f>
        <v>140000</v>
      </c>
    </row>
    <row r="51" spans="1:16" ht="15.75" thickBot="1" x14ac:dyDescent="0.3">
      <c r="A51" t="s">
        <v>29</v>
      </c>
    </row>
    <row r="52" spans="1:16" ht="15.75" thickBot="1" x14ac:dyDescent="0.3">
      <c r="A52" t="s">
        <v>21</v>
      </c>
      <c r="B52" s="3">
        <f>P50/F50</f>
        <v>2333.3333333333335</v>
      </c>
    </row>
    <row r="54" spans="1:16" x14ac:dyDescent="0.25">
      <c r="A54" t="s">
        <v>28</v>
      </c>
    </row>
    <row r="55" spans="1:16" ht="15.75" thickBot="1" x14ac:dyDescent="0.3"/>
    <row r="56" spans="1:16" ht="15.75" thickBot="1" x14ac:dyDescent="0.3">
      <c r="A56" t="s">
        <v>23</v>
      </c>
      <c r="B56" s="3">
        <f>B46+(((F46-F45)/((F46-F45)+(F46-F47)))*D46)</f>
        <v>2312.5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TP2</vt:lpstr>
    </vt:vector>
  </TitlesOfParts>
  <Company>PSA PEUGEOT CITROEN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CACERES - U224086</dc:creator>
  <cp:lastModifiedBy>ines diaz alegria</cp:lastModifiedBy>
  <dcterms:created xsi:type="dcterms:W3CDTF">2023-08-17T12:55:32Z</dcterms:created>
  <dcterms:modified xsi:type="dcterms:W3CDTF">2023-10-16T13:37:41Z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d53d93-3f4c-4b90-b511-bd6bdbb4fba9_Enabled">
    <vt:lpwstr>true</vt:lpwstr>
  </property>
  <property fmtid="{D5CDD505-2E9C-101B-9397-08002B2CF9AE}" pid="3" name="MSIP_Label_2fd53d93-3f4c-4b90-b511-bd6bdbb4fba9_SetDate">
    <vt:lpwstr>2023-08-17T12:58:22Z</vt:lpwstr>
  </property>
  <property fmtid="{D5CDD505-2E9C-101B-9397-08002B2CF9AE}" pid="4" name="MSIP_Label_2fd53d93-3f4c-4b90-b511-bd6bdbb4fba9_Method">
    <vt:lpwstr>Standard</vt:lpwstr>
  </property>
  <property fmtid="{D5CDD505-2E9C-101B-9397-08002B2CF9AE}" pid="5" name="MSIP_Label_2fd53d93-3f4c-4b90-b511-bd6bdbb4fba9_Name">
    <vt:lpwstr>2fd53d93-3f4c-4b90-b511-bd6bdbb4fba9</vt:lpwstr>
  </property>
  <property fmtid="{D5CDD505-2E9C-101B-9397-08002B2CF9AE}" pid="6" name="MSIP_Label_2fd53d93-3f4c-4b90-b511-bd6bdbb4fba9_SiteId">
    <vt:lpwstr>d852d5cd-724c-4128-8812-ffa5db3f8507</vt:lpwstr>
  </property>
  <property fmtid="{D5CDD505-2E9C-101B-9397-08002B2CF9AE}" pid="7" name="MSIP_Label_2fd53d93-3f4c-4b90-b511-bd6bdbb4fba9_ActionId">
    <vt:lpwstr>e7064fee-1f95-4ffa-a20a-2453026676c0</vt:lpwstr>
  </property>
  <property fmtid="{D5CDD505-2E9C-101B-9397-08002B2CF9AE}" pid="8" name="MSIP_Label_2fd53d93-3f4c-4b90-b511-bd6bdbb4fba9_ContentBits">
    <vt:lpwstr>0</vt:lpwstr>
  </property>
</Properties>
</file>